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DieseArbeitsmappe" defaultThemeVersion="124226"/>
  <bookViews>
    <workbookView xWindow="-110" yWindow="-110" windowWidth="19420" windowHeight="11620"/>
  </bookViews>
  <sheets>
    <sheet name="Deckblatt" sheetId="35" r:id="rId1"/>
    <sheet name="Gesamtstand" sheetId="1" r:id="rId2"/>
    <sheet name="Verlosungen" sheetId="34" r:id="rId3"/>
    <sheet name="Einzelwertung1" sheetId="2" r:id="rId4"/>
    <sheet name="Einzelwertung2" sheetId="6" r:id="rId5"/>
    <sheet name="Einzelwertung3" sheetId="8" r:id="rId6"/>
    <sheet name="Einzelwertung4" sheetId="10" r:id="rId7"/>
    <sheet name="Einzelwertung5" sheetId="11" r:id="rId8"/>
    <sheet name="Einzelwertung6" sheetId="12" r:id="rId9"/>
    <sheet name="Einzelwertung7" sheetId="13" r:id="rId10"/>
    <sheet name="Einzelwertung8" sheetId="14" r:id="rId11"/>
    <sheet name="Einzelwertung9" sheetId="15" r:id="rId12"/>
    <sheet name="Einzelwertung10" sheetId="16" r:id="rId13"/>
    <sheet name="Einzelwertung11" sheetId="17" r:id="rId14"/>
    <sheet name="Einzelwertung12" sheetId="18" r:id="rId15"/>
    <sheet name="Einzelwertung13" sheetId="19" r:id="rId16"/>
    <sheet name="Einzelwertung14" sheetId="20" r:id="rId17"/>
    <sheet name="Einzelwertung15" sheetId="21" r:id="rId18"/>
    <sheet name="Einzelwertung16" sheetId="22" r:id="rId19"/>
    <sheet name="Einzelwertung17" sheetId="31" r:id="rId20"/>
    <sheet name="Einzelwertung18" sheetId="24" r:id="rId21"/>
    <sheet name="Statistik" sheetId="33" r:id="rId22"/>
    <sheet name="bangolf_players" sheetId="26" state="hidden" r:id="rId23"/>
    <sheet name="Teilnehmer" sheetId="9" state="hidden" r:id="rId24"/>
    <sheet name="bangolf_kategorien" sheetId="27" state="hidden" r:id="rId25"/>
    <sheet name="Punkteschema" sheetId="29" state="hidden" r:id="rId26"/>
    <sheet name="Hilfe" sheetId="30" state="hidden" r:id="rId27"/>
    <sheet name="Vereine" sheetId="32" state="hidden" r:id="rId28"/>
    <sheet name="Preise" sheetId="23" state="hidden" r:id="rId29"/>
  </sheets>
  <externalReferences>
    <externalReference r:id="rId30"/>
  </externalReferences>
  <definedNames>
    <definedName name="_xlnm._FilterDatabase" localSheetId="22" hidden="1">bangolf_players!$E$1:$E$4231</definedName>
    <definedName name="_xlnm._FilterDatabase" localSheetId="12" hidden="1">Einzelwertung10!$L$1:$L$29</definedName>
    <definedName name="_xlnm._FilterDatabase" localSheetId="13" hidden="1">Einzelwertung11!$K$1:$K$29</definedName>
    <definedName name="_xlnm._FilterDatabase" localSheetId="14" hidden="1">Einzelwertung12!$A$28:$L$56</definedName>
    <definedName name="_xlnm._FilterDatabase" localSheetId="15" hidden="1">Einzelwertung13!$K$1:$K$25</definedName>
    <definedName name="_xlnm._FilterDatabase" localSheetId="16" hidden="1">Einzelwertung14!$K$1:$K$30</definedName>
    <definedName name="_xlnm._FilterDatabase" localSheetId="17" hidden="1">Einzelwertung15!$K$1:$K$3</definedName>
    <definedName name="_xlnm._FilterDatabase" localSheetId="18" hidden="1">Einzelwertung16!$K$1:$K$20</definedName>
    <definedName name="_xlnm._FilterDatabase" localSheetId="19" hidden="1">Einzelwertung17!$K$1:$K$20</definedName>
    <definedName name="_xlnm._FilterDatabase" localSheetId="20" hidden="1">Einzelwertung18!$K$1:$K$25</definedName>
    <definedName name="_xlnm._FilterDatabase" localSheetId="4" hidden="1">Einzelwertung2!$L$1:$L$17</definedName>
    <definedName name="_xlnm._FilterDatabase" localSheetId="5" hidden="1">Einzelwertung3!$L$1:$L$23</definedName>
    <definedName name="_xlnm._FilterDatabase" localSheetId="6" hidden="1">Einzelwertung4!$L$1:$L$23</definedName>
    <definedName name="_xlnm._FilterDatabase" localSheetId="7" hidden="1">Einzelwertung5!$L$1:$L$21</definedName>
    <definedName name="_xlnm._FilterDatabase" localSheetId="8" hidden="1">Einzelwertung6!$L$1:$L$21</definedName>
    <definedName name="_xlnm._FilterDatabase" localSheetId="9" hidden="1">Einzelwertung7!$A$2:$J$14</definedName>
    <definedName name="_xlnm._FilterDatabase" localSheetId="10" hidden="1">Einzelwertung8!$K$1:$K$34</definedName>
    <definedName name="_xlnm._FilterDatabase" localSheetId="11" hidden="1">Einzelwertung9!$K$1:$K$31</definedName>
    <definedName name="_xlnm._FilterDatabase" localSheetId="1" hidden="1">Gesamtstand!$B$1:$B$42</definedName>
    <definedName name="_xlnm._FilterDatabase" localSheetId="28" hidden="1">Preise!$B$2:$B$71</definedName>
    <definedName name="_xlnm._FilterDatabase" localSheetId="23" hidden="1">Teilnehmer!$I$1:$I$98</definedName>
    <definedName name="_xlnm.Print_Area" localSheetId="1">Gesamtstand!$A$1:$X$40</definedName>
    <definedName name="_xlnm.Print_Area" localSheetId="2">Verlosungen!$A$1:$C$49</definedName>
    <definedName name="Teilnehmerliste" localSheetId="0">[1]Teilnehmer!$A$3:$A$97</definedName>
    <definedName name="Teilnehmerliste">Teilnehmer!$A$3:$A$96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4" i="33" l="1"/>
  <c r="L4" i="33"/>
  <c r="M5" i="33" s="1"/>
  <c r="L5" i="33" l="1"/>
  <c r="V39" i="1" l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H95" i="9"/>
  <c r="B95" i="9" s="1"/>
  <c r="E95" i="9"/>
  <c r="G4230" i="26"/>
  <c r="F4230" i="26" s="1"/>
  <c r="H94" i="9"/>
  <c r="B94" i="9" s="1"/>
  <c r="E94" i="9"/>
  <c r="H69" i="9"/>
  <c r="E69" i="9"/>
  <c r="H68" i="9"/>
  <c r="B68" i="9" s="1"/>
  <c r="E68" i="9"/>
  <c r="G4229" i="26"/>
  <c r="F4229" i="26" s="1"/>
  <c r="G69" i="9" l="1"/>
  <c r="I69" i="9" s="1"/>
  <c r="G21" i="17"/>
  <c r="F21" i="17"/>
  <c r="D21" i="17"/>
  <c r="G20" i="17"/>
  <c r="F20" i="17"/>
  <c r="D20" i="17"/>
  <c r="G19" i="17"/>
  <c r="F19" i="17"/>
  <c r="D19" i="17"/>
  <c r="G18" i="17"/>
  <c r="F18" i="17"/>
  <c r="D18" i="17"/>
  <c r="G17" i="17"/>
  <c r="F17" i="17"/>
  <c r="D17" i="17"/>
  <c r="G16" i="17"/>
  <c r="F16" i="17"/>
  <c r="D16" i="17"/>
  <c r="G15" i="17"/>
  <c r="F15" i="17"/>
  <c r="D15" i="17"/>
  <c r="G14" i="17"/>
  <c r="F14" i="17"/>
  <c r="D14" i="17"/>
  <c r="G13" i="17"/>
  <c r="F13" i="17"/>
  <c r="D13" i="17"/>
  <c r="G12" i="17"/>
  <c r="F12" i="17"/>
  <c r="D12" i="17"/>
  <c r="G11" i="17"/>
  <c r="F11" i="17"/>
  <c r="D11" i="17"/>
  <c r="G10" i="17"/>
  <c r="F10" i="17"/>
  <c r="D10" i="17"/>
  <c r="G9" i="17"/>
  <c r="F9" i="17"/>
  <c r="D9" i="17"/>
  <c r="G8" i="17"/>
  <c r="F8" i="17"/>
  <c r="D8" i="17"/>
  <c r="G7" i="17"/>
  <c r="F7" i="17"/>
  <c r="D7" i="17"/>
  <c r="G6" i="17"/>
  <c r="F6" i="17"/>
  <c r="D6" i="17"/>
  <c r="G5" i="17"/>
  <c r="F5" i="17"/>
  <c r="D5" i="17"/>
  <c r="G4" i="17"/>
  <c r="F4" i="17"/>
  <c r="D4" i="17"/>
  <c r="G3" i="17"/>
  <c r="F3" i="17"/>
  <c r="D3" i="17"/>
  <c r="D23" i="15"/>
  <c r="D18" i="15"/>
  <c r="D5" i="15"/>
  <c r="D20" i="15"/>
  <c r="D4" i="15"/>
  <c r="D13" i="15"/>
  <c r="H93" i="9"/>
  <c r="B93" i="9" s="1"/>
  <c r="E93" i="9"/>
  <c r="E14" i="9"/>
  <c r="G4220" i="26"/>
  <c r="F4220" i="26" s="1"/>
  <c r="G4219" i="26"/>
  <c r="F4219" i="26" s="1"/>
  <c r="G4231" i="26"/>
  <c r="F4231" i="26" s="1"/>
  <c r="G4228" i="26"/>
  <c r="F4228" i="26" s="1"/>
  <c r="G4227" i="26"/>
  <c r="F4227" i="26" s="1"/>
  <c r="G4226" i="26"/>
  <c r="F4226" i="26" s="1"/>
  <c r="G4225" i="26"/>
  <c r="F4225" i="26" s="1"/>
  <c r="G4224" i="26"/>
  <c r="G4223" i="26"/>
  <c r="F4223" i="26" s="1"/>
  <c r="G4222" i="26"/>
  <c r="F4222" i="26" s="1"/>
  <c r="G4221" i="26"/>
  <c r="F4221" i="26" s="1"/>
  <c r="G4218" i="26"/>
  <c r="F4218" i="26" s="1"/>
  <c r="G4217" i="26"/>
  <c r="F4217" i="26" s="1"/>
  <c r="G4216" i="26"/>
  <c r="F4216" i="26" s="1"/>
  <c r="G4215" i="26"/>
  <c r="F4215" i="26" s="1"/>
  <c r="G4214" i="26"/>
  <c r="F4214" i="26" s="1"/>
  <c r="G4213" i="26"/>
  <c r="F4213" i="26" s="1"/>
  <c r="G4212" i="26"/>
  <c r="F4212" i="26" s="1"/>
  <c r="G4211" i="26"/>
  <c r="F4211" i="26" s="1"/>
  <c r="G4210" i="26"/>
  <c r="F4210" i="26" s="1"/>
  <c r="G4209" i="26"/>
  <c r="F4209" i="26" s="1"/>
  <c r="G4208" i="26"/>
  <c r="F4208" i="26" s="1"/>
  <c r="G4207" i="26"/>
  <c r="F4207" i="26" s="1"/>
  <c r="G4206" i="26"/>
  <c r="F4206" i="26" s="1"/>
  <c r="G4205" i="26"/>
  <c r="F4205" i="26" s="1"/>
  <c r="G4204" i="26"/>
  <c r="F4204" i="26" s="1"/>
  <c r="G4203" i="26"/>
  <c r="F4203" i="26" s="1"/>
  <c r="G4202" i="26"/>
  <c r="F4202" i="26" s="1"/>
  <c r="G4201" i="26"/>
  <c r="F4201" i="26" s="1"/>
  <c r="G4200" i="26"/>
  <c r="F4200" i="26" s="1"/>
  <c r="G4199" i="26"/>
  <c r="F4199" i="26" s="1"/>
  <c r="G4198" i="26"/>
  <c r="F4198" i="26" s="1"/>
  <c r="G4197" i="26"/>
  <c r="F4197" i="26" s="1"/>
  <c r="G4196" i="26"/>
  <c r="F4196" i="26" s="1"/>
  <c r="G4195" i="26"/>
  <c r="F4195" i="26" s="1"/>
  <c r="G4194" i="26"/>
  <c r="F4194" i="26" s="1"/>
  <c r="G4193" i="26"/>
  <c r="F4193" i="26" s="1"/>
  <c r="G4192" i="26"/>
  <c r="F4192" i="26" s="1"/>
  <c r="G4191" i="26"/>
  <c r="F4191" i="26" s="1"/>
  <c r="G4190" i="26"/>
  <c r="F4190" i="26" s="1"/>
  <c r="G4189" i="26"/>
  <c r="F4189" i="26" s="1"/>
  <c r="G4188" i="26"/>
  <c r="F4188" i="26" s="1"/>
  <c r="G4187" i="26"/>
  <c r="F4187" i="26" s="1"/>
  <c r="G4186" i="26"/>
  <c r="F4186" i="26" s="1"/>
  <c r="G4185" i="26"/>
  <c r="F4185" i="26" s="1"/>
  <c r="G4184" i="26"/>
  <c r="F4184" i="26" s="1"/>
  <c r="G4183" i="26"/>
  <c r="F4183" i="26" s="1"/>
  <c r="G4182" i="26"/>
  <c r="F4182" i="26" s="1"/>
  <c r="G4181" i="26"/>
  <c r="F4181" i="26" s="1"/>
  <c r="G4180" i="26"/>
  <c r="F4180" i="26" s="1"/>
  <c r="G4179" i="26"/>
  <c r="F4179" i="26" s="1"/>
  <c r="G4178" i="26"/>
  <c r="F4178" i="26" s="1"/>
  <c r="G4177" i="26"/>
  <c r="F4177" i="26" s="1"/>
  <c r="G4176" i="26"/>
  <c r="F4176" i="26" s="1"/>
  <c r="G4175" i="26"/>
  <c r="F4175" i="26" s="1"/>
  <c r="G4174" i="26"/>
  <c r="F4174" i="26" s="1"/>
  <c r="G4173" i="26"/>
  <c r="F4173" i="26" s="1"/>
  <c r="G4172" i="26"/>
  <c r="F4172" i="26" s="1"/>
  <c r="G4171" i="26"/>
  <c r="F4171" i="26" s="1"/>
  <c r="G4170" i="26"/>
  <c r="F4170" i="26" s="1"/>
  <c r="G4169" i="26"/>
  <c r="F4169" i="26" s="1"/>
  <c r="G4168" i="26"/>
  <c r="F4168" i="26" s="1"/>
  <c r="G4167" i="26"/>
  <c r="F4167" i="26" s="1"/>
  <c r="G4166" i="26"/>
  <c r="F4166" i="26" s="1"/>
  <c r="G4165" i="26"/>
  <c r="F4165" i="26" s="1"/>
  <c r="G4164" i="26"/>
  <c r="F4164" i="26" s="1"/>
  <c r="G4163" i="26"/>
  <c r="F4163" i="26" s="1"/>
  <c r="G4162" i="26"/>
  <c r="F4162" i="26" s="1"/>
  <c r="G4161" i="26"/>
  <c r="F4161" i="26" s="1"/>
  <c r="G4160" i="26"/>
  <c r="F4160" i="26" s="1"/>
  <c r="G4159" i="26"/>
  <c r="F4159" i="26" s="1"/>
  <c r="G4158" i="26"/>
  <c r="F4158" i="26" s="1"/>
  <c r="G4157" i="26"/>
  <c r="F4157" i="26" s="1"/>
  <c r="G4156" i="26"/>
  <c r="F4156" i="26" s="1"/>
  <c r="G4155" i="26"/>
  <c r="F4155" i="26" s="1"/>
  <c r="G4154" i="26"/>
  <c r="F4154" i="26" s="1"/>
  <c r="G4153" i="26"/>
  <c r="F4153" i="26" s="1"/>
  <c r="G4152" i="26"/>
  <c r="F4152" i="26" s="1"/>
  <c r="G4151" i="26"/>
  <c r="F4151" i="26" s="1"/>
  <c r="G4150" i="26"/>
  <c r="F4150" i="26" s="1"/>
  <c r="G4149" i="26"/>
  <c r="F4149" i="26" s="1"/>
  <c r="G4148" i="26"/>
  <c r="F4148" i="26" s="1"/>
  <c r="G4147" i="26"/>
  <c r="F4147" i="26" s="1"/>
  <c r="G4146" i="26"/>
  <c r="F4146" i="26" s="1"/>
  <c r="G4145" i="26"/>
  <c r="F4145" i="26" s="1"/>
  <c r="G4144" i="26"/>
  <c r="F4144" i="26" s="1"/>
  <c r="G4143" i="26"/>
  <c r="F4143" i="26" s="1"/>
  <c r="G4142" i="26"/>
  <c r="F4142" i="26" s="1"/>
  <c r="G4141" i="26"/>
  <c r="F4141" i="26" s="1"/>
  <c r="G4140" i="26"/>
  <c r="F4140" i="26" s="1"/>
  <c r="G4139" i="26"/>
  <c r="F4139" i="26" s="1"/>
  <c r="G4138" i="26"/>
  <c r="F4138" i="26" s="1"/>
  <c r="G4137" i="26"/>
  <c r="F4137" i="26" s="1"/>
  <c r="G4136" i="26"/>
  <c r="F4136" i="26" s="1"/>
  <c r="G4135" i="26"/>
  <c r="F4135" i="26" s="1"/>
  <c r="G4134" i="26"/>
  <c r="F4134" i="26" s="1"/>
  <c r="G4133" i="26"/>
  <c r="F4133" i="26" s="1"/>
  <c r="G4132" i="26"/>
  <c r="F4132" i="26" s="1"/>
  <c r="G4131" i="26"/>
  <c r="F4131" i="26" s="1"/>
  <c r="G4130" i="26"/>
  <c r="F4130" i="26" s="1"/>
  <c r="G4129" i="26"/>
  <c r="F4129" i="26" s="1"/>
  <c r="G4128" i="26"/>
  <c r="F4128" i="26" s="1"/>
  <c r="G4127" i="26"/>
  <c r="F4127" i="26" s="1"/>
  <c r="G4126" i="26"/>
  <c r="F4126" i="26" s="1"/>
  <c r="G4125" i="26"/>
  <c r="F4125" i="26" s="1"/>
  <c r="G4124" i="26"/>
  <c r="F4124" i="26" s="1"/>
  <c r="G4123" i="26"/>
  <c r="F4123" i="26" s="1"/>
  <c r="G4122" i="26"/>
  <c r="F4122" i="26" s="1"/>
  <c r="G4121" i="26"/>
  <c r="F4121" i="26" s="1"/>
  <c r="G4120" i="26"/>
  <c r="F4120" i="26" s="1"/>
  <c r="G4119" i="26"/>
  <c r="F4119" i="26" s="1"/>
  <c r="G4118" i="26"/>
  <c r="F4118" i="26" s="1"/>
  <c r="G4117" i="26"/>
  <c r="F4117" i="26" s="1"/>
  <c r="G4116" i="26"/>
  <c r="F4116" i="26" s="1"/>
  <c r="G4115" i="26"/>
  <c r="F4115" i="26" s="1"/>
  <c r="G4114" i="26"/>
  <c r="F4114" i="26" s="1"/>
  <c r="G4113" i="26"/>
  <c r="F4113" i="26" s="1"/>
  <c r="G4112" i="26"/>
  <c r="F4112" i="26" s="1"/>
  <c r="G4111" i="26"/>
  <c r="F4111" i="26" s="1"/>
  <c r="G4110" i="26"/>
  <c r="F4110" i="26" s="1"/>
  <c r="G4109" i="26"/>
  <c r="F4109" i="26" s="1"/>
  <c r="G4108" i="26"/>
  <c r="F4108" i="26" s="1"/>
  <c r="G4107" i="26"/>
  <c r="F4107" i="26" s="1"/>
  <c r="G4106" i="26"/>
  <c r="F4106" i="26" s="1"/>
  <c r="G4105" i="26"/>
  <c r="F4105" i="26" s="1"/>
  <c r="G4104" i="26"/>
  <c r="F4104" i="26" s="1"/>
  <c r="G4103" i="26"/>
  <c r="F4103" i="26" s="1"/>
  <c r="G4102" i="26"/>
  <c r="F4102" i="26" s="1"/>
  <c r="G4101" i="26"/>
  <c r="F4101" i="26" s="1"/>
  <c r="G4100" i="26"/>
  <c r="F4100" i="26" s="1"/>
  <c r="G4099" i="26"/>
  <c r="F4099" i="26" s="1"/>
  <c r="G4098" i="26"/>
  <c r="F4098" i="26" s="1"/>
  <c r="G4097" i="26"/>
  <c r="F4097" i="26" s="1"/>
  <c r="G4096" i="26"/>
  <c r="F4096" i="26" s="1"/>
  <c r="G4095" i="26"/>
  <c r="F4095" i="26" s="1"/>
  <c r="G4094" i="26"/>
  <c r="F4094" i="26" s="1"/>
  <c r="G4093" i="26"/>
  <c r="F4093" i="26" s="1"/>
  <c r="G4092" i="26"/>
  <c r="F4092" i="26" s="1"/>
  <c r="G4091" i="26"/>
  <c r="F4091" i="26" s="1"/>
  <c r="G4090" i="26"/>
  <c r="F4090" i="26" s="1"/>
  <c r="G4089" i="26"/>
  <c r="F4089" i="26" s="1"/>
  <c r="G4088" i="26"/>
  <c r="F4088" i="26" s="1"/>
  <c r="G4087" i="26"/>
  <c r="F4087" i="26" s="1"/>
  <c r="G4086" i="26"/>
  <c r="F4086" i="26" s="1"/>
  <c r="G4085" i="26"/>
  <c r="F4085" i="26" s="1"/>
  <c r="G4084" i="26"/>
  <c r="F4084" i="26" s="1"/>
  <c r="G4083" i="26"/>
  <c r="F4083" i="26" s="1"/>
  <c r="G4082" i="26"/>
  <c r="F4082" i="26" s="1"/>
  <c r="G4081" i="26"/>
  <c r="F4081" i="26" s="1"/>
  <c r="G4080" i="26"/>
  <c r="F4080" i="26" s="1"/>
  <c r="G4079" i="26"/>
  <c r="F4079" i="26" s="1"/>
  <c r="G4078" i="26"/>
  <c r="F4078" i="26" s="1"/>
  <c r="G4077" i="26"/>
  <c r="F4077" i="26" s="1"/>
  <c r="G4076" i="26"/>
  <c r="F4076" i="26" s="1"/>
  <c r="G4075" i="26"/>
  <c r="F4075" i="26" s="1"/>
  <c r="G4074" i="26"/>
  <c r="F4074" i="26" s="1"/>
  <c r="G4073" i="26"/>
  <c r="F4073" i="26" s="1"/>
  <c r="G4072" i="26"/>
  <c r="F4072" i="26" s="1"/>
  <c r="G4071" i="26"/>
  <c r="F4071" i="26" s="1"/>
  <c r="G4070" i="26"/>
  <c r="F4070" i="26" s="1"/>
  <c r="G4069" i="26"/>
  <c r="F4069" i="26" s="1"/>
  <c r="G4068" i="26"/>
  <c r="F4068" i="26" s="1"/>
  <c r="G4067" i="26"/>
  <c r="F4067" i="26" s="1"/>
  <c r="G4066" i="26"/>
  <c r="F4066" i="26" s="1"/>
  <c r="G4065" i="26"/>
  <c r="F4065" i="26" s="1"/>
  <c r="G4064" i="26"/>
  <c r="F4064" i="26" s="1"/>
  <c r="G4063" i="26"/>
  <c r="F4063" i="26" s="1"/>
  <c r="G4062" i="26"/>
  <c r="F4062" i="26" s="1"/>
  <c r="G4061" i="26"/>
  <c r="F4061" i="26" s="1"/>
  <c r="G4060" i="26"/>
  <c r="F4060" i="26" s="1"/>
  <c r="G4059" i="26"/>
  <c r="F4059" i="26" s="1"/>
  <c r="G4058" i="26"/>
  <c r="F4058" i="26" s="1"/>
  <c r="G4057" i="26"/>
  <c r="F4057" i="26" s="1"/>
  <c r="G4056" i="26"/>
  <c r="F4056" i="26" s="1"/>
  <c r="G4055" i="26"/>
  <c r="F4055" i="26" s="1"/>
  <c r="G4054" i="26"/>
  <c r="F4054" i="26" s="1"/>
  <c r="G4053" i="26"/>
  <c r="F4053" i="26" s="1"/>
  <c r="G4052" i="26"/>
  <c r="F4052" i="26" s="1"/>
  <c r="G4051" i="26"/>
  <c r="F4051" i="26" s="1"/>
  <c r="G4050" i="26"/>
  <c r="F4050" i="26" s="1"/>
  <c r="G4049" i="26"/>
  <c r="F4049" i="26" s="1"/>
  <c r="G4048" i="26"/>
  <c r="F4048" i="26" s="1"/>
  <c r="G4047" i="26"/>
  <c r="G4046" i="26"/>
  <c r="F4046" i="26" s="1"/>
  <c r="G4045" i="26"/>
  <c r="F4045" i="26" s="1"/>
  <c r="G4044" i="26"/>
  <c r="F4044" i="26" s="1"/>
  <c r="G4043" i="26"/>
  <c r="F4043" i="26" s="1"/>
  <c r="G4042" i="26"/>
  <c r="F4042" i="26" s="1"/>
  <c r="G4041" i="26"/>
  <c r="F4041" i="26" s="1"/>
  <c r="G4040" i="26"/>
  <c r="F4040" i="26" s="1"/>
  <c r="G4039" i="26"/>
  <c r="F4039" i="26" s="1"/>
  <c r="G4038" i="26"/>
  <c r="F4038" i="26" s="1"/>
  <c r="G4037" i="26"/>
  <c r="F4037" i="26" s="1"/>
  <c r="G4036" i="26"/>
  <c r="F4036" i="26" s="1"/>
  <c r="G4035" i="26"/>
  <c r="F4035" i="26" s="1"/>
  <c r="G4034" i="26"/>
  <c r="F4034" i="26" s="1"/>
  <c r="G4033" i="26"/>
  <c r="F4033" i="26" s="1"/>
  <c r="G4032" i="26"/>
  <c r="F4032" i="26" s="1"/>
  <c r="G4031" i="26"/>
  <c r="F4031" i="26" s="1"/>
  <c r="G4030" i="26"/>
  <c r="F4030" i="26" s="1"/>
  <c r="G4029" i="26"/>
  <c r="F4029" i="26" s="1"/>
  <c r="G4028" i="26"/>
  <c r="F4028" i="26" s="1"/>
  <c r="G4027" i="26"/>
  <c r="F4027" i="26" s="1"/>
  <c r="G4026" i="26"/>
  <c r="F4026" i="26" s="1"/>
  <c r="G4025" i="26"/>
  <c r="F4025" i="26" s="1"/>
  <c r="G4024" i="26"/>
  <c r="F4024" i="26" s="1"/>
  <c r="G4023" i="26"/>
  <c r="F4023" i="26" s="1"/>
  <c r="G4022" i="26"/>
  <c r="F4022" i="26" s="1"/>
  <c r="G4021" i="26"/>
  <c r="F4021" i="26" s="1"/>
  <c r="G4020" i="26"/>
  <c r="F4020" i="26" s="1"/>
  <c r="G4019" i="26"/>
  <c r="F4019" i="26" s="1"/>
  <c r="G4018" i="26"/>
  <c r="F4018" i="26" s="1"/>
  <c r="G4017" i="26"/>
  <c r="F4017" i="26" s="1"/>
  <c r="G4016" i="26"/>
  <c r="F4016" i="26" s="1"/>
  <c r="G4015" i="26"/>
  <c r="F4015" i="26" s="1"/>
  <c r="G4014" i="26"/>
  <c r="F4014" i="26" s="1"/>
  <c r="G4013" i="26"/>
  <c r="F4013" i="26" s="1"/>
  <c r="G4012" i="26"/>
  <c r="F4012" i="26" s="1"/>
  <c r="G4011" i="26"/>
  <c r="F4011" i="26" s="1"/>
  <c r="G4010" i="26"/>
  <c r="F4010" i="26" s="1"/>
  <c r="G4009" i="26"/>
  <c r="F4009" i="26" s="1"/>
  <c r="G4008" i="26"/>
  <c r="F4008" i="26" s="1"/>
  <c r="G4007" i="26"/>
  <c r="F4007" i="26" s="1"/>
  <c r="G4006" i="26"/>
  <c r="F4006" i="26" s="1"/>
  <c r="G4005" i="26"/>
  <c r="F4005" i="26" s="1"/>
  <c r="G4004" i="26"/>
  <c r="F4004" i="26" s="1"/>
  <c r="G4003" i="26"/>
  <c r="F4003" i="26" s="1"/>
  <c r="G4002" i="26"/>
  <c r="F4002" i="26" s="1"/>
  <c r="G4001" i="26"/>
  <c r="F4001" i="26" s="1"/>
  <c r="G4000" i="26"/>
  <c r="F4000" i="26" s="1"/>
  <c r="G3999" i="26"/>
  <c r="F3999" i="26" s="1"/>
  <c r="G3998" i="26"/>
  <c r="F3998" i="26" s="1"/>
  <c r="G3997" i="26"/>
  <c r="F3997" i="26" s="1"/>
  <c r="G3996" i="26"/>
  <c r="F3996" i="26" s="1"/>
  <c r="G3995" i="26"/>
  <c r="F3995" i="26" s="1"/>
  <c r="G3994" i="26"/>
  <c r="F3994" i="26" s="1"/>
  <c r="G3993" i="26"/>
  <c r="F3993" i="26" s="1"/>
  <c r="G3992" i="26"/>
  <c r="F3992" i="26" s="1"/>
  <c r="G3991" i="26"/>
  <c r="F3991" i="26" s="1"/>
  <c r="G3990" i="26"/>
  <c r="F3990" i="26" s="1"/>
  <c r="G3989" i="26"/>
  <c r="F3989" i="26" s="1"/>
  <c r="G3988" i="26"/>
  <c r="F3988" i="26" s="1"/>
  <c r="G3987" i="26"/>
  <c r="F3987" i="26" s="1"/>
  <c r="G3986" i="26"/>
  <c r="F3986" i="26" s="1"/>
  <c r="G3985" i="26"/>
  <c r="F3985" i="26" s="1"/>
  <c r="G3984" i="26"/>
  <c r="F3984" i="26" s="1"/>
  <c r="G3983" i="26"/>
  <c r="F3983" i="26" s="1"/>
  <c r="G3982" i="26"/>
  <c r="F3982" i="26" s="1"/>
  <c r="G3981" i="26"/>
  <c r="F3981" i="26" s="1"/>
  <c r="G3980" i="26"/>
  <c r="F3980" i="26" s="1"/>
  <c r="G3979" i="26"/>
  <c r="F3979" i="26" s="1"/>
  <c r="G3978" i="26"/>
  <c r="F3978" i="26" s="1"/>
  <c r="G3977" i="26"/>
  <c r="F3977" i="26" s="1"/>
  <c r="G3976" i="26"/>
  <c r="F3976" i="26" s="1"/>
  <c r="G3975" i="26"/>
  <c r="F3975" i="26" s="1"/>
  <c r="G3974" i="26"/>
  <c r="F3974" i="26" s="1"/>
  <c r="G3973" i="26"/>
  <c r="F3973" i="26" s="1"/>
  <c r="G3972" i="26"/>
  <c r="F3972" i="26" s="1"/>
  <c r="G3971" i="26"/>
  <c r="F3971" i="26" s="1"/>
  <c r="G3970" i="26"/>
  <c r="F3970" i="26" s="1"/>
  <c r="G3969" i="26"/>
  <c r="F3969" i="26" s="1"/>
  <c r="G3968" i="26"/>
  <c r="F3968" i="26" s="1"/>
  <c r="G3967" i="26"/>
  <c r="F3967" i="26" s="1"/>
  <c r="G3966" i="26"/>
  <c r="F3966" i="26" s="1"/>
  <c r="G3965" i="26"/>
  <c r="F3965" i="26" s="1"/>
  <c r="G3964" i="26"/>
  <c r="F3964" i="26" s="1"/>
  <c r="G3963" i="26"/>
  <c r="F3963" i="26" s="1"/>
  <c r="G3962" i="26"/>
  <c r="F3962" i="26" s="1"/>
  <c r="G3961" i="26"/>
  <c r="F3961" i="26" s="1"/>
  <c r="G3960" i="26"/>
  <c r="F3960" i="26" s="1"/>
  <c r="G3959" i="26"/>
  <c r="F3959" i="26" s="1"/>
  <c r="G3958" i="26"/>
  <c r="F3958" i="26" s="1"/>
  <c r="G3957" i="26"/>
  <c r="F3957" i="26" s="1"/>
  <c r="G3956" i="26"/>
  <c r="F3956" i="26" s="1"/>
  <c r="G3955" i="26"/>
  <c r="F3955" i="26" s="1"/>
  <c r="G3954" i="26"/>
  <c r="F3954" i="26" s="1"/>
  <c r="G3953" i="26"/>
  <c r="F3953" i="26" s="1"/>
  <c r="G3952" i="26"/>
  <c r="F3952" i="26" s="1"/>
  <c r="G3951" i="26"/>
  <c r="F3951" i="26" s="1"/>
  <c r="G3950" i="26"/>
  <c r="F3950" i="26" s="1"/>
  <c r="G3949" i="26"/>
  <c r="F3949" i="26" s="1"/>
  <c r="G3948" i="26"/>
  <c r="F3948" i="26" s="1"/>
  <c r="G3947" i="26"/>
  <c r="F3947" i="26" s="1"/>
  <c r="G3946" i="26"/>
  <c r="F3946" i="26" s="1"/>
  <c r="G3945" i="26"/>
  <c r="F3945" i="26" s="1"/>
  <c r="G3944" i="26"/>
  <c r="F3944" i="26" s="1"/>
  <c r="G3943" i="26"/>
  <c r="F3943" i="26" s="1"/>
  <c r="G3942" i="26"/>
  <c r="F3942" i="26" s="1"/>
  <c r="G3941" i="26"/>
  <c r="F3941" i="26" s="1"/>
  <c r="G3940" i="26"/>
  <c r="F3940" i="26" s="1"/>
  <c r="G3939" i="26"/>
  <c r="F3939" i="26" s="1"/>
  <c r="G3938" i="26"/>
  <c r="F3938" i="26" s="1"/>
  <c r="G3937" i="26"/>
  <c r="F3937" i="26" s="1"/>
  <c r="G3936" i="26"/>
  <c r="F3936" i="26" s="1"/>
  <c r="G3935" i="26"/>
  <c r="F3935" i="26" s="1"/>
  <c r="G3934" i="26"/>
  <c r="F3934" i="26" s="1"/>
  <c r="G3933" i="26"/>
  <c r="F3933" i="26" s="1"/>
  <c r="G3932" i="26"/>
  <c r="F3932" i="26" s="1"/>
  <c r="G3931" i="26"/>
  <c r="F3931" i="26" s="1"/>
  <c r="G3930" i="26"/>
  <c r="F3930" i="26" s="1"/>
  <c r="G3929" i="26"/>
  <c r="F3929" i="26" s="1"/>
  <c r="G3928" i="26"/>
  <c r="F3928" i="26" s="1"/>
  <c r="G3927" i="26"/>
  <c r="F3927" i="26" s="1"/>
  <c r="G3926" i="26"/>
  <c r="F3926" i="26" s="1"/>
  <c r="G3925" i="26"/>
  <c r="F3925" i="26" s="1"/>
  <c r="G3924" i="26"/>
  <c r="F3924" i="26" s="1"/>
  <c r="G3923" i="26"/>
  <c r="F3923" i="26" s="1"/>
  <c r="G3922" i="26"/>
  <c r="F3922" i="26" s="1"/>
  <c r="G3921" i="26"/>
  <c r="F3921" i="26" s="1"/>
  <c r="G3920" i="26"/>
  <c r="F3920" i="26" s="1"/>
  <c r="G3919" i="26"/>
  <c r="F3919" i="26" s="1"/>
  <c r="G3918" i="26"/>
  <c r="F3918" i="26" s="1"/>
  <c r="G3917" i="26"/>
  <c r="F3917" i="26" s="1"/>
  <c r="G3916" i="26"/>
  <c r="F3916" i="26" s="1"/>
  <c r="G3915" i="26"/>
  <c r="F3915" i="26" s="1"/>
  <c r="G3914" i="26"/>
  <c r="F3914" i="26" s="1"/>
  <c r="G3913" i="26"/>
  <c r="F3913" i="26" s="1"/>
  <c r="G3912" i="26"/>
  <c r="F3912" i="26" s="1"/>
  <c r="G3911" i="26"/>
  <c r="F3911" i="26" s="1"/>
  <c r="G3910" i="26"/>
  <c r="F3910" i="26" s="1"/>
  <c r="G3909" i="26"/>
  <c r="F3909" i="26" s="1"/>
  <c r="G3908" i="26"/>
  <c r="F3908" i="26" s="1"/>
  <c r="G3907" i="26"/>
  <c r="F3907" i="26" s="1"/>
  <c r="G3906" i="26"/>
  <c r="F3906" i="26" s="1"/>
  <c r="G3905" i="26"/>
  <c r="F3905" i="26" s="1"/>
  <c r="G3904" i="26"/>
  <c r="F3904" i="26" s="1"/>
  <c r="G3903" i="26"/>
  <c r="F3903" i="26" s="1"/>
  <c r="G3902" i="26"/>
  <c r="F3902" i="26" s="1"/>
  <c r="G3901" i="26"/>
  <c r="F3901" i="26" s="1"/>
  <c r="G3900" i="26"/>
  <c r="F3900" i="26" s="1"/>
  <c r="G3899" i="26"/>
  <c r="F3899" i="26" s="1"/>
  <c r="G3898" i="26"/>
  <c r="F3898" i="26" s="1"/>
  <c r="G3897" i="26"/>
  <c r="F3897" i="26" s="1"/>
  <c r="G3896" i="26"/>
  <c r="F3896" i="26" s="1"/>
  <c r="G3895" i="26"/>
  <c r="F3895" i="26" s="1"/>
  <c r="G3894" i="26"/>
  <c r="F3894" i="26" s="1"/>
  <c r="G3893" i="26"/>
  <c r="F3893" i="26" s="1"/>
  <c r="G3892" i="26"/>
  <c r="F3892" i="26" s="1"/>
  <c r="G3891" i="26"/>
  <c r="F3891" i="26" s="1"/>
  <c r="G3890" i="26"/>
  <c r="F3890" i="26" s="1"/>
  <c r="G3889" i="26"/>
  <c r="F3889" i="26" s="1"/>
  <c r="G3888" i="26"/>
  <c r="F3888" i="26" s="1"/>
  <c r="G3887" i="26"/>
  <c r="F3887" i="26" s="1"/>
  <c r="G3886" i="26"/>
  <c r="F3886" i="26" s="1"/>
  <c r="G3885" i="26"/>
  <c r="F3885" i="26" s="1"/>
  <c r="G3884" i="26"/>
  <c r="F3884" i="26" s="1"/>
  <c r="G3883" i="26"/>
  <c r="F3883" i="26" s="1"/>
  <c r="G3882" i="26"/>
  <c r="F3882" i="26" s="1"/>
  <c r="G3881" i="26"/>
  <c r="F3881" i="26" s="1"/>
  <c r="G3880" i="26"/>
  <c r="F3880" i="26" s="1"/>
  <c r="G3879" i="26"/>
  <c r="F3879" i="26" s="1"/>
  <c r="G3878" i="26"/>
  <c r="F3878" i="26" s="1"/>
  <c r="G3877" i="26"/>
  <c r="F3877" i="26" s="1"/>
  <c r="G3876" i="26"/>
  <c r="F3876" i="26" s="1"/>
  <c r="G3875" i="26"/>
  <c r="F3875" i="26" s="1"/>
  <c r="G3874" i="26"/>
  <c r="F3874" i="26" s="1"/>
  <c r="G3873" i="26"/>
  <c r="F3873" i="26" s="1"/>
  <c r="G3872" i="26"/>
  <c r="F3872" i="26" s="1"/>
  <c r="G3871" i="26"/>
  <c r="F3871" i="26" s="1"/>
  <c r="G3870" i="26"/>
  <c r="F3870" i="26" s="1"/>
  <c r="G3869" i="26"/>
  <c r="F3869" i="26" s="1"/>
  <c r="G3868" i="26"/>
  <c r="F3868" i="26" s="1"/>
  <c r="G3867" i="26"/>
  <c r="F3867" i="26" s="1"/>
  <c r="G3866" i="26"/>
  <c r="F3866" i="26" s="1"/>
  <c r="G3865" i="26"/>
  <c r="F3865" i="26" s="1"/>
  <c r="G3864" i="26"/>
  <c r="F3864" i="26" s="1"/>
  <c r="G3863" i="26"/>
  <c r="F3863" i="26" s="1"/>
  <c r="G3862" i="26"/>
  <c r="F3862" i="26" s="1"/>
  <c r="G3861" i="26"/>
  <c r="F3861" i="26" s="1"/>
  <c r="G3860" i="26"/>
  <c r="F3860" i="26" s="1"/>
  <c r="G3859" i="26"/>
  <c r="F3859" i="26" s="1"/>
  <c r="G3858" i="26"/>
  <c r="F3858" i="26" s="1"/>
  <c r="G3857" i="26"/>
  <c r="F3857" i="26" s="1"/>
  <c r="G3856" i="26"/>
  <c r="F3856" i="26" s="1"/>
  <c r="G3855" i="26"/>
  <c r="F3855" i="26" s="1"/>
  <c r="G3854" i="26"/>
  <c r="F3854" i="26" s="1"/>
  <c r="G3853" i="26"/>
  <c r="F3853" i="26" s="1"/>
  <c r="G3852" i="26"/>
  <c r="F3852" i="26" s="1"/>
  <c r="G3851" i="26"/>
  <c r="F3851" i="26" s="1"/>
  <c r="G3850" i="26"/>
  <c r="F3850" i="26" s="1"/>
  <c r="G3849" i="26"/>
  <c r="F3849" i="26" s="1"/>
  <c r="G3848" i="26"/>
  <c r="F3848" i="26" s="1"/>
  <c r="G3847" i="26"/>
  <c r="F3847" i="26" s="1"/>
  <c r="G3846" i="26"/>
  <c r="F3846" i="26" s="1"/>
  <c r="G3845" i="26"/>
  <c r="F3845" i="26" s="1"/>
  <c r="G3844" i="26"/>
  <c r="F3844" i="26" s="1"/>
  <c r="G3843" i="26"/>
  <c r="F3843" i="26" s="1"/>
  <c r="G3842" i="26"/>
  <c r="F3842" i="26" s="1"/>
  <c r="G3841" i="26"/>
  <c r="F3841" i="26" s="1"/>
  <c r="G3840" i="26"/>
  <c r="F3840" i="26" s="1"/>
  <c r="G3839" i="26"/>
  <c r="F3839" i="26" s="1"/>
  <c r="G3838" i="26"/>
  <c r="F3838" i="26" s="1"/>
  <c r="G3837" i="26"/>
  <c r="F3837" i="26" s="1"/>
  <c r="G3836" i="26"/>
  <c r="F3836" i="26" s="1"/>
  <c r="G3835" i="26"/>
  <c r="F3835" i="26" s="1"/>
  <c r="G3834" i="26"/>
  <c r="F3834" i="26" s="1"/>
  <c r="G3833" i="26"/>
  <c r="F3833" i="26" s="1"/>
  <c r="G3832" i="26"/>
  <c r="F3832" i="26" s="1"/>
  <c r="G3831" i="26"/>
  <c r="F3831" i="26" s="1"/>
  <c r="G3830" i="26"/>
  <c r="F3830" i="26" s="1"/>
  <c r="G3829" i="26"/>
  <c r="F3829" i="26" s="1"/>
  <c r="G3828" i="26"/>
  <c r="F3828" i="26" s="1"/>
  <c r="G3827" i="26"/>
  <c r="F3827" i="26" s="1"/>
  <c r="G3826" i="26"/>
  <c r="F3826" i="26" s="1"/>
  <c r="G3825" i="26"/>
  <c r="F3825" i="26" s="1"/>
  <c r="G3824" i="26"/>
  <c r="F3824" i="26" s="1"/>
  <c r="G3823" i="26"/>
  <c r="F3823" i="26" s="1"/>
  <c r="G3822" i="26"/>
  <c r="F3822" i="26" s="1"/>
  <c r="G3821" i="26"/>
  <c r="F3821" i="26" s="1"/>
  <c r="G3820" i="26"/>
  <c r="F3820" i="26" s="1"/>
  <c r="G3819" i="26"/>
  <c r="F3819" i="26" s="1"/>
  <c r="G3818" i="26"/>
  <c r="F3818" i="26" s="1"/>
  <c r="G3817" i="26"/>
  <c r="F3817" i="26" s="1"/>
  <c r="G3816" i="26"/>
  <c r="F3816" i="26" s="1"/>
  <c r="G3815" i="26"/>
  <c r="F3815" i="26" s="1"/>
  <c r="G3814" i="26"/>
  <c r="F3814" i="26" s="1"/>
  <c r="G3813" i="26"/>
  <c r="F3813" i="26" s="1"/>
  <c r="G3812" i="26"/>
  <c r="F3812" i="26" s="1"/>
  <c r="G3811" i="26"/>
  <c r="F3811" i="26" s="1"/>
  <c r="G3810" i="26"/>
  <c r="F3810" i="26" s="1"/>
  <c r="G3809" i="26"/>
  <c r="F3809" i="26" s="1"/>
  <c r="G3808" i="26"/>
  <c r="F3808" i="26" s="1"/>
  <c r="G3807" i="26"/>
  <c r="F3807" i="26" s="1"/>
  <c r="G3806" i="26"/>
  <c r="F3806" i="26" s="1"/>
  <c r="G3805" i="26"/>
  <c r="F3805" i="26" s="1"/>
  <c r="G3804" i="26"/>
  <c r="F3804" i="26" s="1"/>
  <c r="G3803" i="26"/>
  <c r="F3803" i="26" s="1"/>
  <c r="G3802" i="26"/>
  <c r="F3802" i="26" s="1"/>
  <c r="G3801" i="26"/>
  <c r="F3801" i="26" s="1"/>
  <c r="G3800" i="26"/>
  <c r="F3800" i="26" s="1"/>
  <c r="G3799" i="26"/>
  <c r="F3799" i="26" s="1"/>
  <c r="G3798" i="26"/>
  <c r="F3798" i="26" s="1"/>
  <c r="G3797" i="26"/>
  <c r="F3797" i="26" s="1"/>
  <c r="G3796" i="26"/>
  <c r="F3796" i="26" s="1"/>
  <c r="G3795" i="26"/>
  <c r="F3795" i="26" s="1"/>
  <c r="G3794" i="26"/>
  <c r="F3794" i="26" s="1"/>
  <c r="G3793" i="26"/>
  <c r="F3793" i="26" s="1"/>
  <c r="G3792" i="26"/>
  <c r="F3792" i="26" s="1"/>
  <c r="G3791" i="26"/>
  <c r="F3791" i="26" s="1"/>
  <c r="G3790" i="26"/>
  <c r="F3790" i="26" s="1"/>
  <c r="G3789" i="26"/>
  <c r="F3789" i="26" s="1"/>
  <c r="G3788" i="26"/>
  <c r="F3788" i="26" s="1"/>
  <c r="G3787" i="26"/>
  <c r="F3787" i="26" s="1"/>
  <c r="G3786" i="26"/>
  <c r="F3786" i="26" s="1"/>
  <c r="G3785" i="26"/>
  <c r="F3785" i="26" s="1"/>
  <c r="G3784" i="26"/>
  <c r="F3784" i="26" s="1"/>
  <c r="G3783" i="26"/>
  <c r="F3783" i="26" s="1"/>
  <c r="G3782" i="26"/>
  <c r="F3782" i="26" s="1"/>
  <c r="G3781" i="26"/>
  <c r="F3781" i="26" s="1"/>
  <c r="G3780" i="26"/>
  <c r="F3780" i="26" s="1"/>
  <c r="G3779" i="26"/>
  <c r="F3779" i="26" s="1"/>
  <c r="G3778" i="26"/>
  <c r="F3778" i="26" s="1"/>
  <c r="G3777" i="26"/>
  <c r="F3777" i="26" s="1"/>
  <c r="G3776" i="26"/>
  <c r="F3776" i="26" s="1"/>
  <c r="G3775" i="26"/>
  <c r="F3775" i="26" s="1"/>
  <c r="G3774" i="26"/>
  <c r="F3774" i="26" s="1"/>
  <c r="G3773" i="26"/>
  <c r="F3773" i="26" s="1"/>
  <c r="G3772" i="26"/>
  <c r="F3772" i="26" s="1"/>
  <c r="G3771" i="26"/>
  <c r="F3771" i="26" s="1"/>
  <c r="G3770" i="26"/>
  <c r="F3770" i="26" s="1"/>
  <c r="G3769" i="26"/>
  <c r="F3769" i="26" s="1"/>
  <c r="G3768" i="26"/>
  <c r="F3768" i="26" s="1"/>
  <c r="G3767" i="26"/>
  <c r="F3767" i="26" s="1"/>
  <c r="G3766" i="26"/>
  <c r="F3766" i="26" s="1"/>
  <c r="G3765" i="26"/>
  <c r="F3765" i="26" s="1"/>
  <c r="G3764" i="26"/>
  <c r="F3764" i="26" s="1"/>
  <c r="G3763" i="26"/>
  <c r="F3763" i="26" s="1"/>
  <c r="G3762" i="26"/>
  <c r="F3762" i="26" s="1"/>
  <c r="G3761" i="26"/>
  <c r="F3761" i="26" s="1"/>
  <c r="G3760" i="26"/>
  <c r="F3760" i="26" s="1"/>
  <c r="G3759" i="26"/>
  <c r="F3759" i="26" s="1"/>
  <c r="G3758" i="26"/>
  <c r="F3758" i="26" s="1"/>
  <c r="G3757" i="26"/>
  <c r="F3757" i="26" s="1"/>
  <c r="G3756" i="26"/>
  <c r="F3756" i="26" s="1"/>
  <c r="G3755" i="26"/>
  <c r="F3755" i="26" s="1"/>
  <c r="G3754" i="26"/>
  <c r="F3754" i="26" s="1"/>
  <c r="G3753" i="26"/>
  <c r="F3753" i="26" s="1"/>
  <c r="G3752" i="26"/>
  <c r="F3752" i="26" s="1"/>
  <c r="G3751" i="26"/>
  <c r="F3751" i="26" s="1"/>
  <c r="G3750" i="26"/>
  <c r="F3750" i="26" s="1"/>
  <c r="G3749" i="26"/>
  <c r="F3749" i="26" s="1"/>
  <c r="G3748" i="26"/>
  <c r="F3748" i="26" s="1"/>
  <c r="G3747" i="26"/>
  <c r="F3747" i="26" s="1"/>
  <c r="G3746" i="26"/>
  <c r="F3746" i="26" s="1"/>
  <c r="G3745" i="26"/>
  <c r="F3745" i="26" s="1"/>
  <c r="G3744" i="26"/>
  <c r="F3744" i="26" s="1"/>
  <c r="G3743" i="26"/>
  <c r="F3743" i="26" s="1"/>
  <c r="G3742" i="26"/>
  <c r="F3742" i="26" s="1"/>
  <c r="G3741" i="26"/>
  <c r="F3741" i="26" s="1"/>
  <c r="G3740" i="26"/>
  <c r="F3740" i="26" s="1"/>
  <c r="G3739" i="26"/>
  <c r="F3739" i="26" s="1"/>
  <c r="G3738" i="26"/>
  <c r="F3738" i="26" s="1"/>
  <c r="G3737" i="26"/>
  <c r="F3737" i="26" s="1"/>
  <c r="G3736" i="26"/>
  <c r="F3736" i="26" s="1"/>
  <c r="G3735" i="26"/>
  <c r="F3735" i="26" s="1"/>
  <c r="G3734" i="26"/>
  <c r="F3734" i="26" s="1"/>
  <c r="G3733" i="26"/>
  <c r="F3733" i="26" s="1"/>
  <c r="G3732" i="26"/>
  <c r="F3732" i="26" s="1"/>
  <c r="G3731" i="26"/>
  <c r="F3731" i="26" s="1"/>
  <c r="G3730" i="26"/>
  <c r="F3730" i="26" s="1"/>
  <c r="G3729" i="26"/>
  <c r="F3729" i="26" s="1"/>
  <c r="G3728" i="26"/>
  <c r="F3728" i="26" s="1"/>
  <c r="G3727" i="26"/>
  <c r="F3727" i="26" s="1"/>
  <c r="G3726" i="26"/>
  <c r="F3726" i="26" s="1"/>
  <c r="G3725" i="26"/>
  <c r="F3725" i="26" s="1"/>
  <c r="G3724" i="26"/>
  <c r="F3724" i="26" s="1"/>
  <c r="G3723" i="26"/>
  <c r="F3723" i="26" s="1"/>
  <c r="G3722" i="26"/>
  <c r="F3722" i="26" s="1"/>
  <c r="G3721" i="26"/>
  <c r="F3721" i="26" s="1"/>
  <c r="G3720" i="26"/>
  <c r="F3720" i="26" s="1"/>
  <c r="G3719" i="26"/>
  <c r="F3719" i="26" s="1"/>
  <c r="G3718" i="26"/>
  <c r="F3718" i="26" s="1"/>
  <c r="G3717" i="26"/>
  <c r="F3717" i="26" s="1"/>
  <c r="G3716" i="26"/>
  <c r="F3716" i="26" s="1"/>
  <c r="G3715" i="26"/>
  <c r="F3715" i="26" s="1"/>
  <c r="G3714" i="26"/>
  <c r="F3714" i="26" s="1"/>
  <c r="G3713" i="26"/>
  <c r="F3713" i="26" s="1"/>
  <c r="G3712" i="26"/>
  <c r="F3712" i="26" s="1"/>
  <c r="G3711" i="26"/>
  <c r="F3711" i="26" s="1"/>
  <c r="G3710" i="26"/>
  <c r="F3710" i="26" s="1"/>
  <c r="G3709" i="26"/>
  <c r="F3709" i="26" s="1"/>
  <c r="G3708" i="26"/>
  <c r="F3708" i="26" s="1"/>
  <c r="G3707" i="26"/>
  <c r="F3707" i="26" s="1"/>
  <c r="G3706" i="26"/>
  <c r="F3706" i="26" s="1"/>
  <c r="G3705" i="26"/>
  <c r="F3705" i="26" s="1"/>
  <c r="G3704" i="26"/>
  <c r="F3704" i="26" s="1"/>
  <c r="G3703" i="26"/>
  <c r="F3703" i="26" s="1"/>
  <c r="G3702" i="26"/>
  <c r="F3702" i="26" s="1"/>
  <c r="G3701" i="26"/>
  <c r="F3701" i="26" s="1"/>
  <c r="G3700" i="26"/>
  <c r="F3700" i="26" s="1"/>
  <c r="G3699" i="26"/>
  <c r="F3699" i="26" s="1"/>
  <c r="G3698" i="26"/>
  <c r="F3698" i="26" s="1"/>
  <c r="G3697" i="26"/>
  <c r="F3697" i="26" s="1"/>
  <c r="G3696" i="26"/>
  <c r="F3696" i="26" s="1"/>
  <c r="G3695" i="26"/>
  <c r="F3695" i="26" s="1"/>
  <c r="G3694" i="26"/>
  <c r="F3694" i="26" s="1"/>
  <c r="G3693" i="26"/>
  <c r="F3693" i="26" s="1"/>
  <c r="G3692" i="26"/>
  <c r="F3692" i="26" s="1"/>
  <c r="G3691" i="26"/>
  <c r="F3691" i="26" s="1"/>
  <c r="G3690" i="26"/>
  <c r="F3690" i="26" s="1"/>
  <c r="G3689" i="26"/>
  <c r="F3689" i="26" s="1"/>
  <c r="G3688" i="26"/>
  <c r="F3688" i="26" s="1"/>
  <c r="G3687" i="26"/>
  <c r="F3687" i="26" s="1"/>
  <c r="G3686" i="26"/>
  <c r="F3686" i="26" s="1"/>
  <c r="G3685" i="26"/>
  <c r="F3685" i="26" s="1"/>
  <c r="G3684" i="26"/>
  <c r="F3684" i="26" s="1"/>
  <c r="G3683" i="26"/>
  <c r="F3683" i="26" s="1"/>
  <c r="G3682" i="26"/>
  <c r="F3682" i="26" s="1"/>
  <c r="G3681" i="26"/>
  <c r="F3681" i="26" s="1"/>
  <c r="G3680" i="26"/>
  <c r="F3680" i="26" s="1"/>
  <c r="G3679" i="26"/>
  <c r="F3679" i="26" s="1"/>
  <c r="G3678" i="26"/>
  <c r="F3678" i="26" s="1"/>
  <c r="G3677" i="26"/>
  <c r="F3677" i="26" s="1"/>
  <c r="G3676" i="26"/>
  <c r="F3676" i="26" s="1"/>
  <c r="G3675" i="26"/>
  <c r="F3675" i="26" s="1"/>
  <c r="G3674" i="26"/>
  <c r="F3674" i="26" s="1"/>
  <c r="G3673" i="26"/>
  <c r="F3673" i="26" s="1"/>
  <c r="G3672" i="26"/>
  <c r="F3672" i="26" s="1"/>
  <c r="G3671" i="26"/>
  <c r="F3671" i="26" s="1"/>
  <c r="G3670" i="26"/>
  <c r="F3670" i="26" s="1"/>
  <c r="G3669" i="26"/>
  <c r="F3669" i="26" s="1"/>
  <c r="G3668" i="26"/>
  <c r="F3668" i="26" s="1"/>
  <c r="G3667" i="26"/>
  <c r="F3667" i="26" s="1"/>
  <c r="G3666" i="26"/>
  <c r="F3666" i="26" s="1"/>
  <c r="G3665" i="26"/>
  <c r="F3665" i="26" s="1"/>
  <c r="G3664" i="26"/>
  <c r="F3664" i="26" s="1"/>
  <c r="G3663" i="26"/>
  <c r="F3663" i="26" s="1"/>
  <c r="G3662" i="26"/>
  <c r="F3662" i="26" s="1"/>
  <c r="G3661" i="26"/>
  <c r="F3661" i="26" s="1"/>
  <c r="G3660" i="26"/>
  <c r="F3660" i="26" s="1"/>
  <c r="G3659" i="26"/>
  <c r="F3659" i="26" s="1"/>
  <c r="G3658" i="26"/>
  <c r="F3658" i="26" s="1"/>
  <c r="G3657" i="26"/>
  <c r="F3657" i="26" s="1"/>
  <c r="G3656" i="26"/>
  <c r="F3656" i="26" s="1"/>
  <c r="G3655" i="26"/>
  <c r="F3655" i="26" s="1"/>
  <c r="G3654" i="26"/>
  <c r="F3654" i="26" s="1"/>
  <c r="G3653" i="26"/>
  <c r="F3653" i="26" s="1"/>
  <c r="G3652" i="26"/>
  <c r="F3652" i="26" s="1"/>
  <c r="G3651" i="26"/>
  <c r="F3651" i="26" s="1"/>
  <c r="G3650" i="26"/>
  <c r="F3650" i="26" s="1"/>
  <c r="G3649" i="26"/>
  <c r="F3649" i="26" s="1"/>
  <c r="G3648" i="26"/>
  <c r="F3648" i="26" s="1"/>
  <c r="G3647" i="26"/>
  <c r="F3647" i="26" s="1"/>
  <c r="G3646" i="26"/>
  <c r="F3646" i="26" s="1"/>
  <c r="G3645" i="26"/>
  <c r="F3645" i="26" s="1"/>
  <c r="G3644" i="26"/>
  <c r="F3644" i="26" s="1"/>
  <c r="G3643" i="26"/>
  <c r="F3643" i="26" s="1"/>
  <c r="G3642" i="26"/>
  <c r="F3642" i="26" s="1"/>
  <c r="G3641" i="26"/>
  <c r="F3641" i="26" s="1"/>
  <c r="G3640" i="26"/>
  <c r="F3640" i="26" s="1"/>
  <c r="G3639" i="26"/>
  <c r="F3639" i="26" s="1"/>
  <c r="G3638" i="26"/>
  <c r="F3638" i="26" s="1"/>
  <c r="G3637" i="26"/>
  <c r="F3637" i="26" s="1"/>
  <c r="G3636" i="26"/>
  <c r="F3636" i="26" s="1"/>
  <c r="G3635" i="26"/>
  <c r="F3635" i="26" s="1"/>
  <c r="G3634" i="26"/>
  <c r="F3634" i="26" s="1"/>
  <c r="G3633" i="26"/>
  <c r="F3633" i="26" s="1"/>
  <c r="G3632" i="26"/>
  <c r="F3632" i="26" s="1"/>
  <c r="G3631" i="26"/>
  <c r="F3631" i="26" s="1"/>
  <c r="G3630" i="26"/>
  <c r="F3630" i="26" s="1"/>
  <c r="G3629" i="26"/>
  <c r="F3629" i="26" s="1"/>
  <c r="G3628" i="26"/>
  <c r="F3628" i="26" s="1"/>
  <c r="G3627" i="26"/>
  <c r="F3627" i="26" s="1"/>
  <c r="G3626" i="26"/>
  <c r="F3626" i="26" s="1"/>
  <c r="G3625" i="26"/>
  <c r="F3625" i="26" s="1"/>
  <c r="G3624" i="26"/>
  <c r="F3624" i="26" s="1"/>
  <c r="G3623" i="26"/>
  <c r="F3623" i="26" s="1"/>
  <c r="G3622" i="26"/>
  <c r="F3622" i="26" s="1"/>
  <c r="G3621" i="26"/>
  <c r="F3621" i="26" s="1"/>
  <c r="G3620" i="26"/>
  <c r="F3620" i="26" s="1"/>
  <c r="G3619" i="26"/>
  <c r="F3619" i="26" s="1"/>
  <c r="G3618" i="26"/>
  <c r="F3618" i="26" s="1"/>
  <c r="G3617" i="26"/>
  <c r="F3617" i="26" s="1"/>
  <c r="G3616" i="26"/>
  <c r="F3616" i="26" s="1"/>
  <c r="G3615" i="26"/>
  <c r="F3615" i="26" s="1"/>
  <c r="G3614" i="26"/>
  <c r="F3614" i="26" s="1"/>
  <c r="G3613" i="26"/>
  <c r="F3613" i="26" s="1"/>
  <c r="G3612" i="26"/>
  <c r="F3612" i="26" s="1"/>
  <c r="G3611" i="26"/>
  <c r="F3611" i="26" s="1"/>
  <c r="G3610" i="26"/>
  <c r="F3610" i="26" s="1"/>
  <c r="G3609" i="26"/>
  <c r="F3609" i="26" s="1"/>
  <c r="G3608" i="26"/>
  <c r="F3608" i="26" s="1"/>
  <c r="G3607" i="26"/>
  <c r="F3607" i="26" s="1"/>
  <c r="G3606" i="26"/>
  <c r="F3606" i="26" s="1"/>
  <c r="G3605" i="26"/>
  <c r="F3605" i="26" s="1"/>
  <c r="G3604" i="26"/>
  <c r="F3604" i="26" s="1"/>
  <c r="G3603" i="26"/>
  <c r="F3603" i="26" s="1"/>
  <c r="G3602" i="26"/>
  <c r="F3602" i="26" s="1"/>
  <c r="G3601" i="26"/>
  <c r="F3601" i="26" s="1"/>
  <c r="G3600" i="26"/>
  <c r="F3600" i="26" s="1"/>
  <c r="G3599" i="26"/>
  <c r="F3599" i="26" s="1"/>
  <c r="G3598" i="26"/>
  <c r="F3598" i="26" s="1"/>
  <c r="G3597" i="26"/>
  <c r="F3597" i="26" s="1"/>
  <c r="G3596" i="26"/>
  <c r="F3596" i="26" s="1"/>
  <c r="G3595" i="26"/>
  <c r="F3595" i="26" s="1"/>
  <c r="G3594" i="26"/>
  <c r="F3594" i="26" s="1"/>
  <c r="G3593" i="26"/>
  <c r="F3593" i="26" s="1"/>
  <c r="G3592" i="26"/>
  <c r="F3592" i="26" s="1"/>
  <c r="G3591" i="26"/>
  <c r="F3591" i="26" s="1"/>
  <c r="G3590" i="26"/>
  <c r="F3590" i="26" s="1"/>
  <c r="G3589" i="26"/>
  <c r="F3589" i="26" s="1"/>
  <c r="G3588" i="26"/>
  <c r="F3588" i="26" s="1"/>
  <c r="G3587" i="26"/>
  <c r="F3587" i="26" s="1"/>
  <c r="G3586" i="26"/>
  <c r="F3586" i="26" s="1"/>
  <c r="G3585" i="26"/>
  <c r="F3585" i="26" s="1"/>
  <c r="G3584" i="26"/>
  <c r="F3584" i="26" s="1"/>
  <c r="G3583" i="26"/>
  <c r="F3583" i="26" s="1"/>
  <c r="G3582" i="26"/>
  <c r="F3582" i="26" s="1"/>
  <c r="G3581" i="26"/>
  <c r="F3581" i="26" s="1"/>
  <c r="G3580" i="26"/>
  <c r="F3580" i="26" s="1"/>
  <c r="G3579" i="26"/>
  <c r="F3579" i="26" s="1"/>
  <c r="G3578" i="26"/>
  <c r="F3578" i="26" s="1"/>
  <c r="G3577" i="26"/>
  <c r="F3577" i="26" s="1"/>
  <c r="G3576" i="26"/>
  <c r="F3576" i="26" s="1"/>
  <c r="G3575" i="26"/>
  <c r="F3575" i="26" s="1"/>
  <c r="G3574" i="26"/>
  <c r="F3574" i="26" s="1"/>
  <c r="G3573" i="26"/>
  <c r="F3573" i="26" s="1"/>
  <c r="G3572" i="26"/>
  <c r="F3572" i="26" s="1"/>
  <c r="G3571" i="26"/>
  <c r="F3571" i="26" s="1"/>
  <c r="G3570" i="26"/>
  <c r="F3570" i="26" s="1"/>
  <c r="G3569" i="26"/>
  <c r="F3569" i="26" s="1"/>
  <c r="G3568" i="26"/>
  <c r="F3568" i="26" s="1"/>
  <c r="G3567" i="26"/>
  <c r="F3567" i="26" s="1"/>
  <c r="G3566" i="26"/>
  <c r="F3566" i="26" s="1"/>
  <c r="G3565" i="26"/>
  <c r="F3565" i="26" s="1"/>
  <c r="G3564" i="26"/>
  <c r="F3564" i="26" s="1"/>
  <c r="G3563" i="26"/>
  <c r="F3563" i="26" s="1"/>
  <c r="G3562" i="26"/>
  <c r="F3562" i="26" s="1"/>
  <c r="G3561" i="26"/>
  <c r="F3561" i="26" s="1"/>
  <c r="G3560" i="26"/>
  <c r="F3560" i="26" s="1"/>
  <c r="G3559" i="26"/>
  <c r="F3559" i="26" s="1"/>
  <c r="G3558" i="26"/>
  <c r="F3558" i="26" s="1"/>
  <c r="G3557" i="26"/>
  <c r="F3557" i="26" s="1"/>
  <c r="G3556" i="26"/>
  <c r="F3556" i="26" s="1"/>
  <c r="G3555" i="26"/>
  <c r="F3555" i="26" s="1"/>
  <c r="G3554" i="26"/>
  <c r="F3554" i="26" s="1"/>
  <c r="G3553" i="26"/>
  <c r="F3553" i="26" s="1"/>
  <c r="G3552" i="26"/>
  <c r="F3552" i="26" s="1"/>
  <c r="G3551" i="26"/>
  <c r="F3551" i="26" s="1"/>
  <c r="G3550" i="26"/>
  <c r="F3550" i="26" s="1"/>
  <c r="G3549" i="26"/>
  <c r="F3549" i="26" s="1"/>
  <c r="G3548" i="26"/>
  <c r="F3548" i="26" s="1"/>
  <c r="G3547" i="26"/>
  <c r="F3547" i="26" s="1"/>
  <c r="G3546" i="26"/>
  <c r="F3546" i="26" s="1"/>
  <c r="G3545" i="26"/>
  <c r="F3545" i="26" s="1"/>
  <c r="G3544" i="26"/>
  <c r="F3544" i="26" s="1"/>
  <c r="G3543" i="26"/>
  <c r="F3543" i="26" s="1"/>
  <c r="G3542" i="26"/>
  <c r="F3542" i="26" s="1"/>
  <c r="G3541" i="26"/>
  <c r="F3541" i="26" s="1"/>
  <c r="G3540" i="26"/>
  <c r="F3540" i="26" s="1"/>
  <c r="G3539" i="26"/>
  <c r="F3539" i="26" s="1"/>
  <c r="G3538" i="26"/>
  <c r="F3538" i="26" s="1"/>
  <c r="G3537" i="26"/>
  <c r="F3537" i="26" s="1"/>
  <c r="G3536" i="26"/>
  <c r="F3536" i="26" s="1"/>
  <c r="G3535" i="26"/>
  <c r="F3535" i="26" s="1"/>
  <c r="G3534" i="26"/>
  <c r="F3534" i="26" s="1"/>
  <c r="G3533" i="26"/>
  <c r="F3533" i="26" s="1"/>
  <c r="G3532" i="26"/>
  <c r="F3532" i="26" s="1"/>
  <c r="G3531" i="26"/>
  <c r="F3531" i="26" s="1"/>
  <c r="G3530" i="26"/>
  <c r="F3530" i="26" s="1"/>
  <c r="G3529" i="26"/>
  <c r="F3529" i="26" s="1"/>
  <c r="G3528" i="26"/>
  <c r="F3528" i="26" s="1"/>
  <c r="G3527" i="26"/>
  <c r="F3527" i="26" s="1"/>
  <c r="G3526" i="26"/>
  <c r="F3526" i="26" s="1"/>
  <c r="G3525" i="26"/>
  <c r="F3525" i="26" s="1"/>
  <c r="G3524" i="26"/>
  <c r="F3524" i="26" s="1"/>
  <c r="G3523" i="26"/>
  <c r="F3523" i="26" s="1"/>
  <c r="G3522" i="26"/>
  <c r="F3522" i="26" s="1"/>
  <c r="G3521" i="26"/>
  <c r="F3521" i="26" s="1"/>
  <c r="G3520" i="26"/>
  <c r="F3520" i="26" s="1"/>
  <c r="G3519" i="26"/>
  <c r="F3519" i="26" s="1"/>
  <c r="G3518" i="26"/>
  <c r="F3518" i="26" s="1"/>
  <c r="G3517" i="26"/>
  <c r="F3517" i="26" s="1"/>
  <c r="G3516" i="26"/>
  <c r="F3516" i="26" s="1"/>
  <c r="G3515" i="26"/>
  <c r="F3515" i="26" s="1"/>
  <c r="G3514" i="26"/>
  <c r="F3514" i="26" s="1"/>
  <c r="G3513" i="26"/>
  <c r="F3513" i="26" s="1"/>
  <c r="G3512" i="26"/>
  <c r="F3512" i="26" s="1"/>
  <c r="G3511" i="26"/>
  <c r="F3511" i="26" s="1"/>
  <c r="G3510" i="26"/>
  <c r="F3510" i="26" s="1"/>
  <c r="G3509" i="26"/>
  <c r="F3509" i="26" s="1"/>
  <c r="G3508" i="26"/>
  <c r="F3508" i="26" s="1"/>
  <c r="G3507" i="26"/>
  <c r="F3507" i="26" s="1"/>
  <c r="G3506" i="26"/>
  <c r="F3506" i="26" s="1"/>
  <c r="G3505" i="26"/>
  <c r="F3505" i="26" s="1"/>
  <c r="G3504" i="26"/>
  <c r="F3504" i="26" s="1"/>
  <c r="G3503" i="26"/>
  <c r="F3503" i="26" s="1"/>
  <c r="G3502" i="26"/>
  <c r="F3502" i="26" s="1"/>
  <c r="G3501" i="26"/>
  <c r="F3501" i="26" s="1"/>
  <c r="G3500" i="26"/>
  <c r="F3500" i="26" s="1"/>
  <c r="G3499" i="26"/>
  <c r="F3499" i="26" s="1"/>
  <c r="G3498" i="26"/>
  <c r="F3498" i="26" s="1"/>
  <c r="G3497" i="26"/>
  <c r="F3497" i="26" s="1"/>
  <c r="G3496" i="26"/>
  <c r="F3496" i="26" s="1"/>
  <c r="G3495" i="26"/>
  <c r="F3495" i="26" s="1"/>
  <c r="G3494" i="26"/>
  <c r="F3494" i="26" s="1"/>
  <c r="G3493" i="26"/>
  <c r="F3493" i="26" s="1"/>
  <c r="G3492" i="26"/>
  <c r="F3492" i="26" s="1"/>
  <c r="G3491" i="26"/>
  <c r="F3491" i="26" s="1"/>
  <c r="G3490" i="26"/>
  <c r="F3490" i="26" s="1"/>
  <c r="G3489" i="26"/>
  <c r="F3489" i="26" s="1"/>
  <c r="G3488" i="26"/>
  <c r="F3488" i="26" s="1"/>
  <c r="G3487" i="26"/>
  <c r="F3487" i="26" s="1"/>
  <c r="G3486" i="26"/>
  <c r="F3486" i="26" s="1"/>
  <c r="G3485" i="26"/>
  <c r="F3485" i="26" s="1"/>
  <c r="G3484" i="26"/>
  <c r="F3484" i="26" s="1"/>
  <c r="G3483" i="26"/>
  <c r="F3483" i="26" s="1"/>
  <c r="G3482" i="26"/>
  <c r="F3482" i="26" s="1"/>
  <c r="G3481" i="26"/>
  <c r="F3481" i="26" s="1"/>
  <c r="G3480" i="26"/>
  <c r="F3480" i="26" s="1"/>
  <c r="G3479" i="26"/>
  <c r="F3479" i="26" s="1"/>
  <c r="G3478" i="26"/>
  <c r="F3478" i="26" s="1"/>
  <c r="G3477" i="26"/>
  <c r="F3477" i="26" s="1"/>
  <c r="G3476" i="26"/>
  <c r="F3476" i="26" s="1"/>
  <c r="G3475" i="26"/>
  <c r="F3475" i="26" s="1"/>
  <c r="G3474" i="26"/>
  <c r="F3474" i="26" s="1"/>
  <c r="G3473" i="26"/>
  <c r="F3473" i="26" s="1"/>
  <c r="G3472" i="26"/>
  <c r="F3472" i="26" s="1"/>
  <c r="G3471" i="26"/>
  <c r="F3471" i="26" s="1"/>
  <c r="G3470" i="26"/>
  <c r="F3470" i="26" s="1"/>
  <c r="G3469" i="26"/>
  <c r="F3469" i="26" s="1"/>
  <c r="G3468" i="26"/>
  <c r="F3468" i="26" s="1"/>
  <c r="G3467" i="26"/>
  <c r="F3467" i="26" s="1"/>
  <c r="G3466" i="26"/>
  <c r="F3466" i="26" s="1"/>
  <c r="G3465" i="26"/>
  <c r="F3465" i="26" s="1"/>
  <c r="G3464" i="26"/>
  <c r="F3464" i="26" s="1"/>
  <c r="G3463" i="26"/>
  <c r="F3463" i="26" s="1"/>
  <c r="G3462" i="26"/>
  <c r="F3462" i="26" s="1"/>
  <c r="G3461" i="26"/>
  <c r="F3461" i="26" s="1"/>
  <c r="G3460" i="26"/>
  <c r="F3460" i="26" s="1"/>
  <c r="G3459" i="26"/>
  <c r="F3459" i="26" s="1"/>
  <c r="G3458" i="26"/>
  <c r="F3458" i="26" s="1"/>
  <c r="G3457" i="26"/>
  <c r="F3457" i="26" s="1"/>
  <c r="G3456" i="26"/>
  <c r="F3456" i="26" s="1"/>
  <c r="G3455" i="26"/>
  <c r="F3455" i="26" s="1"/>
  <c r="G3454" i="26"/>
  <c r="F3454" i="26" s="1"/>
  <c r="G3453" i="26"/>
  <c r="F3453" i="26" s="1"/>
  <c r="G3452" i="26"/>
  <c r="F3452" i="26" s="1"/>
  <c r="G3451" i="26"/>
  <c r="F3451" i="26" s="1"/>
  <c r="G3450" i="26"/>
  <c r="F3450" i="26" s="1"/>
  <c r="G3449" i="26"/>
  <c r="F3449" i="26" s="1"/>
  <c r="G3448" i="26"/>
  <c r="F3448" i="26" s="1"/>
  <c r="G3447" i="26"/>
  <c r="F3447" i="26" s="1"/>
  <c r="G3446" i="26"/>
  <c r="F3446" i="26" s="1"/>
  <c r="G3445" i="26"/>
  <c r="F3445" i="26" s="1"/>
  <c r="G3444" i="26"/>
  <c r="F3444" i="26" s="1"/>
  <c r="G3443" i="26"/>
  <c r="F3443" i="26" s="1"/>
  <c r="G3442" i="26"/>
  <c r="F3442" i="26" s="1"/>
  <c r="G3441" i="26"/>
  <c r="F3441" i="26" s="1"/>
  <c r="G3440" i="26"/>
  <c r="F3440" i="26" s="1"/>
  <c r="G3439" i="26"/>
  <c r="F3439" i="26" s="1"/>
  <c r="G3438" i="26"/>
  <c r="F3438" i="26" s="1"/>
  <c r="G3437" i="26"/>
  <c r="F3437" i="26" s="1"/>
  <c r="G3436" i="26"/>
  <c r="F3436" i="26" s="1"/>
  <c r="G3435" i="26"/>
  <c r="F3435" i="26" s="1"/>
  <c r="G3434" i="26"/>
  <c r="F3434" i="26" s="1"/>
  <c r="G3433" i="26"/>
  <c r="F3433" i="26" s="1"/>
  <c r="G3432" i="26"/>
  <c r="F3432" i="26" s="1"/>
  <c r="G3431" i="26"/>
  <c r="F3431" i="26" s="1"/>
  <c r="G3430" i="26"/>
  <c r="F3430" i="26" s="1"/>
  <c r="G3429" i="26"/>
  <c r="F3429" i="26" s="1"/>
  <c r="G3428" i="26"/>
  <c r="F3428" i="26" s="1"/>
  <c r="G3427" i="26"/>
  <c r="F3427" i="26" s="1"/>
  <c r="G3426" i="26"/>
  <c r="F3426" i="26" s="1"/>
  <c r="G3425" i="26"/>
  <c r="F3425" i="26" s="1"/>
  <c r="G3424" i="26"/>
  <c r="F3424" i="26" s="1"/>
  <c r="G3423" i="26"/>
  <c r="F3423" i="26" s="1"/>
  <c r="G3422" i="26"/>
  <c r="F3422" i="26" s="1"/>
  <c r="G3421" i="26"/>
  <c r="F3421" i="26" s="1"/>
  <c r="G3420" i="26"/>
  <c r="F3420" i="26" s="1"/>
  <c r="G3419" i="26"/>
  <c r="F3419" i="26" s="1"/>
  <c r="G3418" i="26"/>
  <c r="F3418" i="26" s="1"/>
  <c r="G3417" i="26"/>
  <c r="F3417" i="26" s="1"/>
  <c r="G3416" i="26"/>
  <c r="F3416" i="26" s="1"/>
  <c r="G3415" i="26"/>
  <c r="F3415" i="26" s="1"/>
  <c r="G3414" i="26"/>
  <c r="F3414" i="26" s="1"/>
  <c r="G3413" i="26"/>
  <c r="F3413" i="26" s="1"/>
  <c r="G3412" i="26"/>
  <c r="F3412" i="26" s="1"/>
  <c r="G3411" i="26"/>
  <c r="F3411" i="26" s="1"/>
  <c r="G3410" i="26"/>
  <c r="F3410" i="26" s="1"/>
  <c r="G3409" i="26"/>
  <c r="F3409" i="26" s="1"/>
  <c r="G3408" i="26"/>
  <c r="F3408" i="26" s="1"/>
  <c r="G3407" i="26"/>
  <c r="F3407" i="26" s="1"/>
  <c r="G3406" i="26"/>
  <c r="F3406" i="26" s="1"/>
  <c r="G3405" i="26"/>
  <c r="F3405" i="26" s="1"/>
  <c r="G3404" i="26"/>
  <c r="F3404" i="26" s="1"/>
  <c r="G3403" i="26"/>
  <c r="F3403" i="26" s="1"/>
  <c r="G3402" i="26"/>
  <c r="F3402" i="26" s="1"/>
  <c r="G3401" i="26"/>
  <c r="F3401" i="26" s="1"/>
  <c r="G3400" i="26"/>
  <c r="F3400" i="26" s="1"/>
  <c r="G3399" i="26"/>
  <c r="F3399" i="26" s="1"/>
  <c r="G3398" i="26"/>
  <c r="F3398" i="26" s="1"/>
  <c r="G3397" i="26"/>
  <c r="F3397" i="26" s="1"/>
  <c r="G3396" i="26"/>
  <c r="F3396" i="26" s="1"/>
  <c r="G3395" i="26"/>
  <c r="F3395" i="26" s="1"/>
  <c r="G3394" i="26"/>
  <c r="F3394" i="26" s="1"/>
  <c r="G3393" i="26"/>
  <c r="F3393" i="26" s="1"/>
  <c r="G3392" i="26"/>
  <c r="F3392" i="26" s="1"/>
  <c r="G3391" i="26"/>
  <c r="F3391" i="26" s="1"/>
  <c r="G3390" i="26"/>
  <c r="F3390" i="26" s="1"/>
  <c r="G3389" i="26"/>
  <c r="F3389" i="26" s="1"/>
  <c r="G3388" i="26"/>
  <c r="F3388" i="26" s="1"/>
  <c r="G3387" i="26"/>
  <c r="F3387" i="26" s="1"/>
  <c r="G3386" i="26"/>
  <c r="F3386" i="26" s="1"/>
  <c r="G3385" i="26"/>
  <c r="F3385" i="26" s="1"/>
  <c r="G3384" i="26"/>
  <c r="F3384" i="26" s="1"/>
  <c r="G3383" i="26"/>
  <c r="F3383" i="26" s="1"/>
  <c r="G3382" i="26"/>
  <c r="F3382" i="26" s="1"/>
  <c r="G3381" i="26"/>
  <c r="F3381" i="26" s="1"/>
  <c r="G3380" i="26"/>
  <c r="F3380" i="26" s="1"/>
  <c r="G3379" i="26"/>
  <c r="F3379" i="26" s="1"/>
  <c r="G3378" i="26"/>
  <c r="F3378" i="26" s="1"/>
  <c r="G3377" i="26"/>
  <c r="F3377" i="26" s="1"/>
  <c r="G3376" i="26"/>
  <c r="F3376" i="26" s="1"/>
  <c r="G3375" i="26"/>
  <c r="F3375" i="26" s="1"/>
  <c r="G3374" i="26"/>
  <c r="F3374" i="26" s="1"/>
  <c r="G3373" i="26"/>
  <c r="F3373" i="26" s="1"/>
  <c r="G3372" i="26"/>
  <c r="F3372" i="26" s="1"/>
  <c r="G3371" i="26"/>
  <c r="F3371" i="26" s="1"/>
  <c r="G3370" i="26"/>
  <c r="F3370" i="26" s="1"/>
  <c r="G3369" i="26"/>
  <c r="F3369" i="26" s="1"/>
  <c r="G3368" i="26"/>
  <c r="F3368" i="26" s="1"/>
  <c r="G3367" i="26"/>
  <c r="F3367" i="26" s="1"/>
  <c r="G3366" i="26"/>
  <c r="F3366" i="26" s="1"/>
  <c r="G3365" i="26"/>
  <c r="F3365" i="26" s="1"/>
  <c r="G3364" i="26"/>
  <c r="F3364" i="26" s="1"/>
  <c r="G3363" i="26"/>
  <c r="F3363" i="26" s="1"/>
  <c r="G3362" i="26"/>
  <c r="F3362" i="26" s="1"/>
  <c r="G3361" i="26"/>
  <c r="F3361" i="26" s="1"/>
  <c r="G3360" i="26"/>
  <c r="F3360" i="26" s="1"/>
  <c r="G3359" i="26"/>
  <c r="F3359" i="26" s="1"/>
  <c r="G3358" i="26"/>
  <c r="F3358" i="26" s="1"/>
  <c r="G3357" i="26"/>
  <c r="F3357" i="26" s="1"/>
  <c r="G3356" i="26"/>
  <c r="F3356" i="26" s="1"/>
  <c r="G3355" i="26"/>
  <c r="F3355" i="26" s="1"/>
  <c r="G3354" i="26"/>
  <c r="F3354" i="26" s="1"/>
  <c r="G3353" i="26"/>
  <c r="F3353" i="26" s="1"/>
  <c r="G3352" i="26"/>
  <c r="F3352" i="26" s="1"/>
  <c r="G3351" i="26"/>
  <c r="F3351" i="26" s="1"/>
  <c r="G3350" i="26"/>
  <c r="F3350" i="26" s="1"/>
  <c r="G3349" i="26"/>
  <c r="F3349" i="26" s="1"/>
  <c r="G3348" i="26"/>
  <c r="F3348" i="26" s="1"/>
  <c r="G3347" i="26"/>
  <c r="F3347" i="26" s="1"/>
  <c r="G3346" i="26"/>
  <c r="F3346" i="26" s="1"/>
  <c r="G3345" i="26"/>
  <c r="F3345" i="26" s="1"/>
  <c r="G3344" i="26"/>
  <c r="F3344" i="26" s="1"/>
  <c r="G3343" i="26"/>
  <c r="F3343" i="26" s="1"/>
  <c r="G3342" i="26"/>
  <c r="F3342" i="26" s="1"/>
  <c r="G3341" i="26"/>
  <c r="F3341" i="26" s="1"/>
  <c r="G3340" i="26"/>
  <c r="F3340" i="26" s="1"/>
  <c r="G3339" i="26"/>
  <c r="F3339" i="26" s="1"/>
  <c r="G3338" i="26"/>
  <c r="F3338" i="26" s="1"/>
  <c r="G3337" i="26"/>
  <c r="F3337" i="26" s="1"/>
  <c r="G3336" i="26"/>
  <c r="F3336" i="26" s="1"/>
  <c r="G3335" i="26"/>
  <c r="F3335" i="26" s="1"/>
  <c r="G3334" i="26"/>
  <c r="F3334" i="26" s="1"/>
  <c r="G3333" i="26"/>
  <c r="F3333" i="26" s="1"/>
  <c r="G3332" i="26"/>
  <c r="F3332" i="26" s="1"/>
  <c r="G3331" i="26"/>
  <c r="F3331" i="26" s="1"/>
  <c r="G3330" i="26"/>
  <c r="F3330" i="26" s="1"/>
  <c r="G3329" i="26"/>
  <c r="F3329" i="26" s="1"/>
  <c r="G3328" i="26"/>
  <c r="F3328" i="26" s="1"/>
  <c r="G3327" i="26"/>
  <c r="F3327" i="26" s="1"/>
  <c r="G3326" i="26"/>
  <c r="F3326" i="26" s="1"/>
  <c r="G3325" i="26"/>
  <c r="F3325" i="26" s="1"/>
  <c r="G3324" i="26"/>
  <c r="F3324" i="26" s="1"/>
  <c r="G3323" i="26"/>
  <c r="F3323" i="26" s="1"/>
  <c r="G3322" i="26"/>
  <c r="F3322" i="26" s="1"/>
  <c r="G3321" i="26"/>
  <c r="F3321" i="26" s="1"/>
  <c r="G3320" i="26"/>
  <c r="F3320" i="26" s="1"/>
  <c r="G3319" i="26"/>
  <c r="F3319" i="26" s="1"/>
  <c r="G3318" i="26"/>
  <c r="F3318" i="26" s="1"/>
  <c r="G3317" i="26"/>
  <c r="F3317" i="26" s="1"/>
  <c r="G3316" i="26"/>
  <c r="F3316" i="26" s="1"/>
  <c r="G3315" i="26"/>
  <c r="F3315" i="26" s="1"/>
  <c r="G3314" i="26"/>
  <c r="F3314" i="26" s="1"/>
  <c r="G3313" i="26"/>
  <c r="F3313" i="26" s="1"/>
  <c r="G3312" i="26"/>
  <c r="F3312" i="26" s="1"/>
  <c r="G3311" i="26"/>
  <c r="F3311" i="26" s="1"/>
  <c r="G3310" i="26"/>
  <c r="F3310" i="26" s="1"/>
  <c r="G3309" i="26"/>
  <c r="F3309" i="26" s="1"/>
  <c r="G3308" i="26"/>
  <c r="F3308" i="26" s="1"/>
  <c r="G3307" i="26"/>
  <c r="F3307" i="26" s="1"/>
  <c r="G3306" i="26"/>
  <c r="F3306" i="26" s="1"/>
  <c r="G3305" i="26"/>
  <c r="F3305" i="26" s="1"/>
  <c r="G3304" i="26"/>
  <c r="F3304" i="26" s="1"/>
  <c r="G3303" i="26"/>
  <c r="F3303" i="26" s="1"/>
  <c r="G3302" i="26"/>
  <c r="F3302" i="26" s="1"/>
  <c r="G3301" i="26"/>
  <c r="F3301" i="26" s="1"/>
  <c r="G3300" i="26"/>
  <c r="F3300" i="26" s="1"/>
  <c r="G3299" i="26"/>
  <c r="F3299" i="26" s="1"/>
  <c r="G3298" i="26"/>
  <c r="F3298" i="26" s="1"/>
  <c r="G3297" i="26"/>
  <c r="F3297" i="26" s="1"/>
  <c r="G3296" i="26"/>
  <c r="F3296" i="26" s="1"/>
  <c r="G3295" i="26"/>
  <c r="F3295" i="26" s="1"/>
  <c r="G3294" i="26"/>
  <c r="F3294" i="26" s="1"/>
  <c r="G3293" i="26"/>
  <c r="F3293" i="26" s="1"/>
  <c r="G3292" i="26"/>
  <c r="F3292" i="26" s="1"/>
  <c r="G3291" i="26"/>
  <c r="F3291" i="26" s="1"/>
  <c r="G3290" i="26"/>
  <c r="F3290" i="26" s="1"/>
  <c r="G3289" i="26"/>
  <c r="F3289" i="26" s="1"/>
  <c r="G3288" i="26"/>
  <c r="F3288" i="26" s="1"/>
  <c r="G3287" i="26"/>
  <c r="F3287" i="26" s="1"/>
  <c r="G3286" i="26"/>
  <c r="F3286" i="26" s="1"/>
  <c r="G3285" i="26"/>
  <c r="F3285" i="26" s="1"/>
  <c r="G3284" i="26"/>
  <c r="F3284" i="26" s="1"/>
  <c r="G3283" i="26"/>
  <c r="F3283" i="26" s="1"/>
  <c r="G3282" i="26"/>
  <c r="F3282" i="26" s="1"/>
  <c r="G3281" i="26"/>
  <c r="F3281" i="26" s="1"/>
  <c r="G3280" i="26"/>
  <c r="F3280" i="26" s="1"/>
  <c r="G3279" i="26"/>
  <c r="F3279" i="26" s="1"/>
  <c r="G3278" i="26"/>
  <c r="F3278" i="26" s="1"/>
  <c r="G3277" i="26"/>
  <c r="F3277" i="26" s="1"/>
  <c r="G3276" i="26"/>
  <c r="F3276" i="26" s="1"/>
  <c r="G3275" i="26"/>
  <c r="F3275" i="26" s="1"/>
  <c r="G3274" i="26"/>
  <c r="F3274" i="26" s="1"/>
  <c r="G3273" i="26"/>
  <c r="F3273" i="26" s="1"/>
  <c r="G3272" i="26"/>
  <c r="F3272" i="26" s="1"/>
  <c r="G3271" i="26"/>
  <c r="F3271" i="26" s="1"/>
  <c r="G3270" i="26"/>
  <c r="F3270" i="26" s="1"/>
  <c r="G3269" i="26"/>
  <c r="F3269" i="26" s="1"/>
  <c r="G3268" i="26"/>
  <c r="F3268" i="26" s="1"/>
  <c r="G3267" i="26"/>
  <c r="F3267" i="26" s="1"/>
  <c r="G3266" i="26"/>
  <c r="F3266" i="26" s="1"/>
  <c r="G3265" i="26"/>
  <c r="F3265" i="26" s="1"/>
  <c r="G3264" i="26"/>
  <c r="F3264" i="26" s="1"/>
  <c r="G3263" i="26"/>
  <c r="F3263" i="26" s="1"/>
  <c r="G3262" i="26"/>
  <c r="F3262" i="26" s="1"/>
  <c r="G3261" i="26"/>
  <c r="F3261" i="26" s="1"/>
  <c r="G3260" i="26"/>
  <c r="F3260" i="26" s="1"/>
  <c r="G3259" i="26"/>
  <c r="F3259" i="26" s="1"/>
  <c r="G3258" i="26"/>
  <c r="F3258" i="26" s="1"/>
  <c r="G3257" i="26"/>
  <c r="F3257" i="26" s="1"/>
  <c r="G3256" i="26"/>
  <c r="F3256" i="26" s="1"/>
  <c r="G3255" i="26"/>
  <c r="F3255" i="26" s="1"/>
  <c r="G3254" i="26"/>
  <c r="F3254" i="26" s="1"/>
  <c r="G3253" i="26"/>
  <c r="F3253" i="26" s="1"/>
  <c r="G3252" i="26"/>
  <c r="F3252" i="26" s="1"/>
  <c r="G3251" i="26"/>
  <c r="F3251" i="26" s="1"/>
  <c r="G3250" i="26"/>
  <c r="F3250" i="26" s="1"/>
  <c r="G3249" i="26"/>
  <c r="F3249" i="26" s="1"/>
  <c r="G3248" i="26"/>
  <c r="F3248" i="26" s="1"/>
  <c r="G3247" i="26"/>
  <c r="F3247" i="26" s="1"/>
  <c r="G3246" i="26"/>
  <c r="F3246" i="26" s="1"/>
  <c r="G3245" i="26"/>
  <c r="F3245" i="26" s="1"/>
  <c r="G3244" i="26"/>
  <c r="F3244" i="26" s="1"/>
  <c r="G3243" i="26"/>
  <c r="F3243" i="26" s="1"/>
  <c r="G3242" i="26"/>
  <c r="F3242" i="26" s="1"/>
  <c r="G3241" i="26"/>
  <c r="F3241" i="26" s="1"/>
  <c r="G3240" i="26"/>
  <c r="F3240" i="26" s="1"/>
  <c r="G3239" i="26"/>
  <c r="F3239" i="26" s="1"/>
  <c r="G3238" i="26"/>
  <c r="F3238" i="26" s="1"/>
  <c r="G3237" i="26"/>
  <c r="F3237" i="26" s="1"/>
  <c r="G3236" i="26"/>
  <c r="F3236" i="26" s="1"/>
  <c r="G3235" i="26"/>
  <c r="F3235" i="26" s="1"/>
  <c r="G3234" i="26"/>
  <c r="F3234" i="26" s="1"/>
  <c r="G3233" i="26"/>
  <c r="F3233" i="26" s="1"/>
  <c r="G3232" i="26"/>
  <c r="F3232" i="26" s="1"/>
  <c r="G3231" i="26"/>
  <c r="F3231" i="26" s="1"/>
  <c r="G3230" i="26"/>
  <c r="F3230" i="26" s="1"/>
  <c r="G3229" i="26"/>
  <c r="F3229" i="26" s="1"/>
  <c r="G3228" i="26"/>
  <c r="F3228" i="26" s="1"/>
  <c r="G3227" i="26"/>
  <c r="F3227" i="26" s="1"/>
  <c r="G3226" i="26"/>
  <c r="F3226" i="26" s="1"/>
  <c r="G3225" i="26"/>
  <c r="F3225" i="26" s="1"/>
  <c r="G3224" i="26"/>
  <c r="F3224" i="26" s="1"/>
  <c r="G3223" i="26"/>
  <c r="F3223" i="26" s="1"/>
  <c r="G3222" i="26"/>
  <c r="F3222" i="26" s="1"/>
  <c r="G3221" i="26"/>
  <c r="F3221" i="26" s="1"/>
  <c r="G3220" i="26"/>
  <c r="F3220" i="26" s="1"/>
  <c r="G3219" i="26"/>
  <c r="F3219" i="26" s="1"/>
  <c r="G3218" i="26"/>
  <c r="F3218" i="26" s="1"/>
  <c r="G3217" i="26"/>
  <c r="F3217" i="26" s="1"/>
  <c r="G3216" i="26"/>
  <c r="F3216" i="26" s="1"/>
  <c r="G3215" i="26"/>
  <c r="F3215" i="26" s="1"/>
  <c r="G3214" i="26"/>
  <c r="F3214" i="26" s="1"/>
  <c r="G3213" i="26"/>
  <c r="F3213" i="26" s="1"/>
  <c r="G3212" i="26"/>
  <c r="F3212" i="26" s="1"/>
  <c r="G3211" i="26"/>
  <c r="F3211" i="26" s="1"/>
  <c r="G3210" i="26"/>
  <c r="F3210" i="26" s="1"/>
  <c r="G3209" i="26"/>
  <c r="F3209" i="26" s="1"/>
  <c r="G3208" i="26"/>
  <c r="F3208" i="26" s="1"/>
  <c r="G3207" i="26"/>
  <c r="F3207" i="26" s="1"/>
  <c r="G3206" i="26"/>
  <c r="F3206" i="26" s="1"/>
  <c r="G3205" i="26"/>
  <c r="F3205" i="26" s="1"/>
  <c r="G3204" i="26"/>
  <c r="F3204" i="26" s="1"/>
  <c r="G3203" i="26"/>
  <c r="F3203" i="26" s="1"/>
  <c r="G3202" i="26"/>
  <c r="F3202" i="26" s="1"/>
  <c r="G3201" i="26"/>
  <c r="F3201" i="26" s="1"/>
  <c r="G3200" i="26"/>
  <c r="F3200" i="26" s="1"/>
  <c r="G3199" i="26"/>
  <c r="F3199" i="26" s="1"/>
  <c r="G3198" i="26"/>
  <c r="F3198" i="26" s="1"/>
  <c r="G3197" i="26"/>
  <c r="F3197" i="26" s="1"/>
  <c r="G3196" i="26"/>
  <c r="F3196" i="26" s="1"/>
  <c r="G3195" i="26"/>
  <c r="F3195" i="26" s="1"/>
  <c r="G3194" i="26"/>
  <c r="F3194" i="26" s="1"/>
  <c r="G3193" i="26"/>
  <c r="F3193" i="26" s="1"/>
  <c r="G3192" i="26"/>
  <c r="F3192" i="26" s="1"/>
  <c r="G3191" i="26"/>
  <c r="F3191" i="26" s="1"/>
  <c r="G3190" i="26"/>
  <c r="F3190" i="26" s="1"/>
  <c r="G3189" i="26"/>
  <c r="F3189" i="26" s="1"/>
  <c r="G3188" i="26"/>
  <c r="F3188" i="26" s="1"/>
  <c r="G3187" i="26"/>
  <c r="F3187" i="26" s="1"/>
  <c r="G3186" i="26"/>
  <c r="F3186" i="26" s="1"/>
  <c r="G3185" i="26"/>
  <c r="F3185" i="26" s="1"/>
  <c r="G3184" i="26"/>
  <c r="F3184" i="26" s="1"/>
  <c r="G3183" i="26"/>
  <c r="F3183" i="26" s="1"/>
  <c r="G3182" i="26"/>
  <c r="F3182" i="26" s="1"/>
  <c r="G3181" i="26"/>
  <c r="F3181" i="26" s="1"/>
  <c r="G3180" i="26"/>
  <c r="F3180" i="26" s="1"/>
  <c r="G3179" i="26"/>
  <c r="F3179" i="26" s="1"/>
  <c r="G3178" i="26"/>
  <c r="F3178" i="26" s="1"/>
  <c r="G3177" i="26"/>
  <c r="F3177" i="26" s="1"/>
  <c r="G3176" i="26"/>
  <c r="F3176" i="26" s="1"/>
  <c r="G3175" i="26"/>
  <c r="F3175" i="26" s="1"/>
  <c r="G3174" i="26"/>
  <c r="F3174" i="26" s="1"/>
  <c r="G3173" i="26"/>
  <c r="F3173" i="26" s="1"/>
  <c r="G3172" i="26"/>
  <c r="F3172" i="26" s="1"/>
  <c r="G3171" i="26"/>
  <c r="F3171" i="26" s="1"/>
  <c r="G3170" i="26"/>
  <c r="F3170" i="26" s="1"/>
  <c r="G3169" i="26"/>
  <c r="F3169" i="26" s="1"/>
  <c r="G3168" i="26"/>
  <c r="F3168" i="26" s="1"/>
  <c r="G3167" i="26"/>
  <c r="F3167" i="26" s="1"/>
  <c r="G3166" i="26"/>
  <c r="F3166" i="26" s="1"/>
  <c r="G3165" i="26"/>
  <c r="F3165" i="26" s="1"/>
  <c r="G3164" i="26"/>
  <c r="F3164" i="26" s="1"/>
  <c r="G3163" i="26"/>
  <c r="F3163" i="26" s="1"/>
  <c r="G3162" i="26"/>
  <c r="F3162" i="26" s="1"/>
  <c r="G3161" i="26"/>
  <c r="F3161" i="26" s="1"/>
  <c r="G3160" i="26"/>
  <c r="F3160" i="26" s="1"/>
  <c r="G3159" i="26"/>
  <c r="F3159" i="26" s="1"/>
  <c r="G3158" i="26"/>
  <c r="F3158" i="26" s="1"/>
  <c r="G3157" i="26"/>
  <c r="F3157" i="26" s="1"/>
  <c r="G3156" i="26"/>
  <c r="F3156" i="26" s="1"/>
  <c r="G3155" i="26"/>
  <c r="F3155" i="26" s="1"/>
  <c r="G3154" i="26"/>
  <c r="F3154" i="26" s="1"/>
  <c r="G3153" i="26"/>
  <c r="F3153" i="26" s="1"/>
  <c r="G3152" i="26"/>
  <c r="F3152" i="26" s="1"/>
  <c r="G3151" i="26"/>
  <c r="F3151" i="26" s="1"/>
  <c r="G3150" i="26"/>
  <c r="F3150" i="26" s="1"/>
  <c r="G3149" i="26"/>
  <c r="F3149" i="26" s="1"/>
  <c r="G3148" i="26"/>
  <c r="F3148" i="26" s="1"/>
  <c r="G3147" i="26"/>
  <c r="F3147" i="26" s="1"/>
  <c r="G3146" i="26"/>
  <c r="F3146" i="26" s="1"/>
  <c r="G3145" i="26"/>
  <c r="F3145" i="26" s="1"/>
  <c r="G3144" i="26"/>
  <c r="F3144" i="26" s="1"/>
  <c r="G3143" i="26"/>
  <c r="F3143" i="26" s="1"/>
  <c r="G3142" i="26"/>
  <c r="F3142" i="26" s="1"/>
  <c r="G3141" i="26"/>
  <c r="F3141" i="26" s="1"/>
  <c r="G3140" i="26"/>
  <c r="F3140" i="26" s="1"/>
  <c r="G3139" i="26"/>
  <c r="F3139" i="26" s="1"/>
  <c r="G3138" i="26"/>
  <c r="F3138" i="26" s="1"/>
  <c r="G3137" i="26"/>
  <c r="F3137" i="26" s="1"/>
  <c r="G3136" i="26"/>
  <c r="F3136" i="26" s="1"/>
  <c r="G3135" i="26"/>
  <c r="F3135" i="26" s="1"/>
  <c r="G3134" i="26"/>
  <c r="F3134" i="26" s="1"/>
  <c r="G3133" i="26"/>
  <c r="F3133" i="26" s="1"/>
  <c r="G3132" i="26"/>
  <c r="F3132" i="26" s="1"/>
  <c r="G3131" i="26"/>
  <c r="F3131" i="26" s="1"/>
  <c r="G3130" i="26"/>
  <c r="F3130" i="26" s="1"/>
  <c r="G3129" i="26"/>
  <c r="F3129" i="26" s="1"/>
  <c r="G3128" i="26"/>
  <c r="F3128" i="26" s="1"/>
  <c r="G3127" i="26"/>
  <c r="F3127" i="26" s="1"/>
  <c r="G3126" i="26"/>
  <c r="F3126" i="26" s="1"/>
  <c r="G3125" i="26"/>
  <c r="F3125" i="26" s="1"/>
  <c r="G3124" i="26"/>
  <c r="F3124" i="26" s="1"/>
  <c r="G3123" i="26"/>
  <c r="F3123" i="26" s="1"/>
  <c r="G3122" i="26"/>
  <c r="F3122" i="26" s="1"/>
  <c r="G3121" i="26"/>
  <c r="F3121" i="26" s="1"/>
  <c r="G3120" i="26"/>
  <c r="F3120" i="26" s="1"/>
  <c r="G3119" i="26"/>
  <c r="F3119" i="26" s="1"/>
  <c r="G3118" i="26"/>
  <c r="F3118" i="26" s="1"/>
  <c r="G3117" i="26"/>
  <c r="F3117" i="26" s="1"/>
  <c r="G3116" i="26"/>
  <c r="F3116" i="26" s="1"/>
  <c r="G3115" i="26"/>
  <c r="F3115" i="26" s="1"/>
  <c r="G3114" i="26"/>
  <c r="F3114" i="26" s="1"/>
  <c r="G3113" i="26"/>
  <c r="F3113" i="26" s="1"/>
  <c r="G3112" i="26"/>
  <c r="F3112" i="26" s="1"/>
  <c r="G3111" i="26"/>
  <c r="F3111" i="26" s="1"/>
  <c r="G3110" i="26"/>
  <c r="F3110" i="26" s="1"/>
  <c r="G3109" i="26"/>
  <c r="F3109" i="26" s="1"/>
  <c r="G3108" i="26"/>
  <c r="F3108" i="26" s="1"/>
  <c r="G3107" i="26"/>
  <c r="F3107" i="26" s="1"/>
  <c r="G3106" i="26"/>
  <c r="F3106" i="26" s="1"/>
  <c r="G3105" i="26"/>
  <c r="F3105" i="26" s="1"/>
  <c r="G3104" i="26"/>
  <c r="F3104" i="26" s="1"/>
  <c r="G3103" i="26"/>
  <c r="F3103" i="26" s="1"/>
  <c r="G3102" i="26"/>
  <c r="F3102" i="26" s="1"/>
  <c r="G3101" i="26"/>
  <c r="F3101" i="26" s="1"/>
  <c r="G3100" i="26"/>
  <c r="F3100" i="26" s="1"/>
  <c r="G3099" i="26"/>
  <c r="F3099" i="26" s="1"/>
  <c r="G3098" i="26"/>
  <c r="F3098" i="26" s="1"/>
  <c r="G3097" i="26"/>
  <c r="F3097" i="26" s="1"/>
  <c r="G3096" i="26"/>
  <c r="F3096" i="26" s="1"/>
  <c r="G3095" i="26"/>
  <c r="F3095" i="26" s="1"/>
  <c r="G3094" i="26"/>
  <c r="F3094" i="26" s="1"/>
  <c r="G3093" i="26"/>
  <c r="F3093" i="26" s="1"/>
  <c r="G3092" i="26"/>
  <c r="F3092" i="26" s="1"/>
  <c r="G3091" i="26"/>
  <c r="F3091" i="26" s="1"/>
  <c r="G3090" i="26"/>
  <c r="F3090" i="26" s="1"/>
  <c r="G3089" i="26"/>
  <c r="F3089" i="26" s="1"/>
  <c r="G3088" i="26"/>
  <c r="F3088" i="26" s="1"/>
  <c r="G3087" i="26"/>
  <c r="F3087" i="26" s="1"/>
  <c r="G3086" i="26"/>
  <c r="F3086" i="26" s="1"/>
  <c r="G3085" i="26"/>
  <c r="F3085" i="26" s="1"/>
  <c r="G3084" i="26"/>
  <c r="F3084" i="26" s="1"/>
  <c r="G3083" i="26"/>
  <c r="F3083" i="26" s="1"/>
  <c r="G3082" i="26"/>
  <c r="F3082" i="26" s="1"/>
  <c r="G3081" i="26"/>
  <c r="F3081" i="26" s="1"/>
  <c r="G3080" i="26"/>
  <c r="F3080" i="26" s="1"/>
  <c r="G3079" i="26"/>
  <c r="F3079" i="26" s="1"/>
  <c r="G3078" i="26"/>
  <c r="F3078" i="26" s="1"/>
  <c r="G3077" i="26"/>
  <c r="F3077" i="26" s="1"/>
  <c r="G3076" i="26"/>
  <c r="F3076" i="26" s="1"/>
  <c r="G3075" i="26"/>
  <c r="F3075" i="26" s="1"/>
  <c r="G3074" i="26"/>
  <c r="F3074" i="26" s="1"/>
  <c r="G3073" i="26"/>
  <c r="F3073" i="26" s="1"/>
  <c r="G3072" i="26"/>
  <c r="F3072" i="26" s="1"/>
  <c r="G3071" i="26"/>
  <c r="F3071" i="26" s="1"/>
  <c r="G3070" i="26"/>
  <c r="F3070" i="26" s="1"/>
  <c r="G3069" i="26"/>
  <c r="F3069" i="26" s="1"/>
  <c r="G3068" i="26"/>
  <c r="F3068" i="26" s="1"/>
  <c r="G3067" i="26"/>
  <c r="F3067" i="26" s="1"/>
  <c r="G3066" i="26"/>
  <c r="F3066" i="26" s="1"/>
  <c r="G3065" i="26"/>
  <c r="F3065" i="26" s="1"/>
  <c r="G3064" i="26"/>
  <c r="F3064" i="26" s="1"/>
  <c r="G3063" i="26"/>
  <c r="F3063" i="26" s="1"/>
  <c r="G3062" i="26"/>
  <c r="F3062" i="26" s="1"/>
  <c r="G3061" i="26"/>
  <c r="F3061" i="26" s="1"/>
  <c r="G3060" i="26"/>
  <c r="F3060" i="26" s="1"/>
  <c r="G3059" i="26"/>
  <c r="F3059" i="26" s="1"/>
  <c r="G3058" i="26"/>
  <c r="F3058" i="26" s="1"/>
  <c r="G3057" i="26"/>
  <c r="F3057" i="26" s="1"/>
  <c r="G3056" i="26"/>
  <c r="F3056" i="26" s="1"/>
  <c r="G3055" i="26"/>
  <c r="F3055" i="26" s="1"/>
  <c r="G3054" i="26"/>
  <c r="F3054" i="26" s="1"/>
  <c r="G3053" i="26"/>
  <c r="F3053" i="26" s="1"/>
  <c r="G3052" i="26"/>
  <c r="F3052" i="26" s="1"/>
  <c r="G3051" i="26"/>
  <c r="F3051" i="26" s="1"/>
  <c r="G3050" i="26"/>
  <c r="F3050" i="26" s="1"/>
  <c r="G3049" i="26"/>
  <c r="F3049" i="26" s="1"/>
  <c r="G3048" i="26"/>
  <c r="F3048" i="26" s="1"/>
  <c r="G3047" i="26"/>
  <c r="F3047" i="26" s="1"/>
  <c r="G3046" i="26"/>
  <c r="F3046" i="26" s="1"/>
  <c r="G3045" i="26"/>
  <c r="F3045" i="26" s="1"/>
  <c r="G3044" i="26"/>
  <c r="F3044" i="26" s="1"/>
  <c r="G3043" i="26"/>
  <c r="F3043" i="26" s="1"/>
  <c r="G3042" i="26"/>
  <c r="F3042" i="26" s="1"/>
  <c r="G3041" i="26"/>
  <c r="F3041" i="26" s="1"/>
  <c r="G3040" i="26"/>
  <c r="F3040" i="26" s="1"/>
  <c r="G3039" i="26"/>
  <c r="F3039" i="26" s="1"/>
  <c r="G3038" i="26"/>
  <c r="F3038" i="26" s="1"/>
  <c r="G3037" i="26"/>
  <c r="F3037" i="26" s="1"/>
  <c r="G3036" i="26"/>
  <c r="F3036" i="26" s="1"/>
  <c r="G3035" i="26"/>
  <c r="F3035" i="26" s="1"/>
  <c r="G3034" i="26"/>
  <c r="F3034" i="26" s="1"/>
  <c r="G3033" i="26"/>
  <c r="F3033" i="26" s="1"/>
  <c r="G3032" i="26"/>
  <c r="F3032" i="26" s="1"/>
  <c r="G3031" i="26"/>
  <c r="F3031" i="26" s="1"/>
  <c r="G3030" i="26"/>
  <c r="F3030" i="26" s="1"/>
  <c r="G3029" i="26"/>
  <c r="F3029" i="26" s="1"/>
  <c r="G3028" i="26"/>
  <c r="F3028" i="26" s="1"/>
  <c r="G3027" i="26"/>
  <c r="F3027" i="26" s="1"/>
  <c r="G3026" i="26"/>
  <c r="F3026" i="26" s="1"/>
  <c r="G3025" i="26"/>
  <c r="F3025" i="26" s="1"/>
  <c r="G3024" i="26"/>
  <c r="F3024" i="26" s="1"/>
  <c r="G3023" i="26"/>
  <c r="F3023" i="26" s="1"/>
  <c r="G3022" i="26"/>
  <c r="F3022" i="26" s="1"/>
  <c r="G3021" i="26"/>
  <c r="F3021" i="26" s="1"/>
  <c r="G3020" i="26"/>
  <c r="F3020" i="26" s="1"/>
  <c r="G3019" i="26"/>
  <c r="F3019" i="26" s="1"/>
  <c r="G3018" i="26"/>
  <c r="F3018" i="26" s="1"/>
  <c r="G3017" i="26"/>
  <c r="F3017" i="26" s="1"/>
  <c r="G3016" i="26"/>
  <c r="F3016" i="26" s="1"/>
  <c r="G3015" i="26"/>
  <c r="F3015" i="26" s="1"/>
  <c r="G3014" i="26"/>
  <c r="F3014" i="26" s="1"/>
  <c r="G3013" i="26"/>
  <c r="F3013" i="26" s="1"/>
  <c r="G3012" i="26"/>
  <c r="F3012" i="26" s="1"/>
  <c r="G3011" i="26"/>
  <c r="F3011" i="26" s="1"/>
  <c r="G3010" i="26"/>
  <c r="F3010" i="26" s="1"/>
  <c r="G3009" i="26"/>
  <c r="F3009" i="26" s="1"/>
  <c r="G3008" i="26"/>
  <c r="F3008" i="26" s="1"/>
  <c r="G3007" i="26"/>
  <c r="F3007" i="26" s="1"/>
  <c r="G3006" i="26"/>
  <c r="F3006" i="26" s="1"/>
  <c r="G3005" i="26"/>
  <c r="F3005" i="26" s="1"/>
  <c r="G3004" i="26"/>
  <c r="F3004" i="26" s="1"/>
  <c r="G3003" i="26"/>
  <c r="F3003" i="26" s="1"/>
  <c r="G3002" i="26"/>
  <c r="F3002" i="26" s="1"/>
  <c r="G3001" i="26"/>
  <c r="F3001" i="26" s="1"/>
  <c r="G3000" i="26"/>
  <c r="F3000" i="26" s="1"/>
  <c r="G2999" i="26"/>
  <c r="F2999" i="26" s="1"/>
  <c r="G2998" i="26"/>
  <c r="F2998" i="26" s="1"/>
  <c r="G2997" i="26"/>
  <c r="F2997" i="26" s="1"/>
  <c r="G2996" i="26"/>
  <c r="F2996" i="26" s="1"/>
  <c r="G2995" i="26"/>
  <c r="F2995" i="26" s="1"/>
  <c r="G2994" i="26"/>
  <c r="F2994" i="26" s="1"/>
  <c r="G2993" i="26"/>
  <c r="F2993" i="26" s="1"/>
  <c r="G2992" i="26"/>
  <c r="F2992" i="26" s="1"/>
  <c r="G2991" i="26"/>
  <c r="F2991" i="26" s="1"/>
  <c r="G2990" i="26"/>
  <c r="F2990" i="26" s="1"/>
  <c r="G2989" i="26"/>
  <c r="F2989" i="26" s="1"/>
  <c r="G2988" i="26"/>
  <c r="F2988" i="26" s="1"/>
  <c r="G2987" i="26"/>
  <c r="F2987" i="26" s="1"/>
  <c r="G2986" i="26"/>
  <c r="F2986" i="26" s="1"/>
  <c r="G2985" i="26"/>
  <c r="F2985" i="26" s="1"/>
  <c r="G2984" i="26"/>
  <c r="F2984" i="26" s="1"/>
  <c r="G2983" i="26"/>
  <c r="F2983" i="26" s="1"/>
  <c r="G2982" i="26"/>
  <c r="F2982" i="26" s="1"/>
  <c r="G2981" i="26"/>
  <c r="F2981" i="26" s="1"/>
  <c r="G2980" i="26"/>
  <c r="F2980" i="26" s="1"/>
  <c r="G2979" i="26"/>
  <c r="F2979" i="26" s="1"/>
  <c r="G2978" i="26"/>
  <c r="F2978" i="26" s="1"/>
  <c r="G2977" i="26"/>
  <c r="F2977" i="26" s="1"/>
  <c r="G2976" i="26"/>
  <c r="F2976" i="26" s="1"/>
  <c r="G2975" i="26"/>
  <c r="F2975" i="26" s="1"/>
  <c r="G2974" i="26"/>
  <c r="F2974" i="26" s="1"/>
  <c r="G2973" i="26"/>
  <c r="F2973" i="26" s="1"/>
  <c r="G2972" i="26"/>
  <c r="F2972" i="26" s="1"/>
  <c r="G2971" i="26"/>
  <c r="F2971" i="26" s="1"/>
  <c r="G2970" i="26"/>
  <c r="F2970" i="26" s="1"/>
  <c r="G2969" i="26"/>
  <c r="F2969" i="26" s="1"/>
  <c r="G2968" i="26"/>
  <c r="F2968" i="26" s="1"/>
  <c r="G2967" i="26"/>
  <c r="F2967" i="26" s="1"/>
  <c r="G2966" i="26"/>
  <c r="F2966" i="26" s="1"/>
  <c r="G2965" i="26"/>
  <c r="F2965" i="26" s="1"/>
  <c r="G2964" i="26"/>
  <c r="F2964" i="26" s="1"/>
  <c r="G2963" i="26"/>
  <c r="F2963" i="26" s="1"/>
  <c r="G2962" i="26"/>
  <c r="F2962" i="26" s="1"/>
  <c r="G2961" i="26"/>
  <c r="F2961" i="26" s="1"/>
  <c r="G2960" i="26"/>
  <c r="F2960" i="26" s="1"/>
  <c r="G2959" i="26"/>
  <c r="F2959" i="26" s="1"/>
  <c r="G2958" i="26"/>
  <c r="F2958" i="26" s="1"/>
  <c r="G2957" i="26"/>
  <c r="F2957" i="26" s="1"/>
  <c r="G2956" i="26"/>
  <c r="F2956" i="26" s="1"/>
  <c r="G2955" i="26"/>
  <c r="F2955" i="26" s="1"/>
  <c r="G2954" i="26"/>
  <c r="F2954" i="26" s="1"/>
  <c r="G2953" i="26"/>
  <c r="F2953" i="26" s="1"/>
  <c r="G2952" i="26"/>
  <c r="F2952" i="26" s="1"/>
  <c r="G2951" i="26"/>
  <c r="F2951" i="26" s="1"/>
  <c r="G2950" i="26"/>
  <c r="F2950" i="26" s="1"/>
  <c r="G2949" i="26"/>
  <c r="F2949" i="26" s="1"/>
  <c r="G2948" i="26"/>
  <c r="F2948" i="26" s="1"/>
  <c r="G2947" i="26"/>
  <c r="F2947" i="26" s="1"/>
  <c r="G2946" i="26"/>
  <c r="F2946" i="26" s="1"/>
  <c r="G2945" i="26"/>
  <c r="F2945" i="26" s="1"/>
  <c r="G2944" i="26"/>
  <c r="F2944" i="26" s="1"/>
  <c r="G2943" i="26"/>
  <c r="F2943" i="26" s="1"/>
  <c r="G2942" i="26"/>
  <c r="F2942" i="26" s="1"/>
  <c r="G2941" i="26"/>
  <c r="F2941" i="26" s="1"/>
  <c r="G2940" i="26"/>
  <c r="F2940" i="26" s="1"/>
  <c r="G2939" i="26"/>
  <c r="F2939" i="26" s="1"/>
  <c r="G2938" i="26"/>
  <c r="F2938" i="26" s="1"/>
  <c r="G2937" i="26"/>
  <c r="F2937" i="26" s="1"/>
  <c r="G2936" i="26"/>
  <c r="F2936" i="26" s="1"/>
  <c r="G2935" i="26"/>
  <c r="F2935" i="26" s="1"/>
  <c r="G2934" i="26"/>
  <c r="F2934" i="26" s="1"/>
  <c r="G2933" i="26"/>
  <c r="F2933" i="26" s="1"/>
  <c r="G2932" i="26"/>
  <c r="F2932" i="26" s="1"/>
  <c r="G2931" i="26"/>
  <c r="F2931" i="26" s="1"/>
  <c r="G2930" i="26"/>
  <c r="F2930" i="26" s="1"/>
  <c r="G2929" i="26"/>
  <c r="F2929" i="26" s="1"/>
  <c r="G2928" i="26"/>
  <c r="F2928" i="26" s="1"/>
  <c r="G2927" i="26"/>
  <c r="F2927" i="26" s="1"/>
  <c r="G2926" i="26"/>
  <c r="F2926" i="26" s="1"/>
  <c r="G2925" i="26"/>
  <c r="F2925" i="26" s="1"/>
  <c r="G2924" i="26"/>
  <c r="F2924" i="26" s="1"/>
  <c r="G2923" i="26"/>
  <c r="F2923" i="26" s="1"/>
  <c r="G2922" i="26"/>
  <c r="F2922" i="26" s="1"/>
  <c r="G2921" i="26"/>
  <c r="F2921" i="26" s="1"/>
  <c r="G2920" i="26"/>
  <c r="F2920" i="26" s="1"/>
  <c r="G2919" i="26"/>
  <c r="F2919" i="26" s="1"/>
  <c r="G2918" i="26"/>
  <c r="F2918" i="26" s="1"/>
  <c r="G2917" i="26"/>
  <c r="F2917" i="26" s="1"/>
  <c r="G2916" i="26"/>
  <c r="F2916" i="26" s="1"/>
  <c r="G2915" i="26"/>
  <c r="F2915" i="26" s="1"/>
  <c r="G2914" i="26"/>
  <c r="F2914" i="26" s="1"/>
  <c r="G2913" i="26"/>
  <c r="F2913" i="26" s="1"/>
  <c r="G2912" i="26"/>
  <c r="F2912" i="26" s="1"/>
  <c r="G2911" i="26"/>
  <c r="F2911" i="26" s="1"/>
  <c r="G2910" i="26"/>
  <c r="F2910" i="26" s="1"/>
  <c r="G2909" i="26"/>
  <c r="F2909" i="26" s="1"/>
  <c r="G2908" i="26"/>
  <c r="F2908" i="26" s="1"/>
  <c r="G2907" i="26"/>
  <c r="F2907" i="26" s="1"/>
  <c r="G2906" i="26"/>
  <c r="F2906" i="26" s="1"/>
  <c r="G2905" i="26"/>
  <c r="F2905" i="26" s="1"/>
  <c r="G2904" i="26"/>
  <c r="F2904" i="26" s="1"/>
  <c r="G2903" i="26"/>
  <c r="F2903" i="26" s="1"/>
  <c r="G2902" i="26"/>
  <c r="F2902" i="26" s="1"/>
  <c r="G2901" i="26"/>
  <c r="F2901" i="26" s="1"/>
  <c r="G2900" i="26"/>
  <c r="F2900" i="26" s="1"/>
  <c r="G2899" i="26"/>
  <c r="F2899" i="26" s="1"/>
  <c r="G2898" i="26"/>
  <c r="F2898" i="26" s="1"/>
  <c r="G2897" i="26"/>
  <c r="F2897" i="26" s="1"/>
  <c r="G2896" i="26"/>
  <c r="F2896" i="26" s="1"/>
  <c r="G2895" i="26"/>
  <c r="F2895" i="26" s="1"/>
  <c r="G2894" i="26"/>
  <c r="F2894" i="26" s="1"/>
  <c r="G2893" i="26"/>
  <c r="F2893" i="26" s="1"/>
  <c r="G2892" i="26"/>
  <c r="F2892" i="26" s="1"/>
  <c r="G2891" i="26"/>
  <c r="F2891" i="26" s="1"/>
  <c r="G2890" i="26"/>
  <c r="F2890" i="26" s="1"/>
  <c r="G2889" i="26"/>
  <c r="F2889" i="26" s="1"/>
  <c r="G2888" i="26"/>
  <c r="F2888" i="26" s="1"/>
  <c r="G2887" i="26"/>
  <c r="F2887" i="26" s="1"/>
  <c r="G2886" i="26"/>
  <c r="F2886" i="26" s="1"/>
  <c r="G2885" i="26"/>
  <c r="F2885" i="26" s="1"/>
  <c r="G2884" i="26"/>
  <c r="F2884" i="26" s="1"/>
  <c r="G2883" i="26"/>
  <c r="F2883" i="26" s="1"/>
  <c r="G2882" i="26"/>
  <c r="F2882" i="26" s="1"/>
  <c r="G2881" i="26"/>
  <c r="F2881" i="26" s="1"/>
  <c r="G2880" i="26"/>
  <c r="F2880" i="26" s="1"/>
  <c r="G2879" i="26"/>
  <c r="F2879" i="26" s="1"/>
  <c r="G2878" i="26"/>
  <c r="F2878" i="26" s="1"/>
  <c r="G2877" i="26"/>
  <c r="F2877" i="26" s="1"/>
  <c r="G2876" i="26"/>
  <c r="F2876" i="26" s="1"/>
  <c r="G2875" i="26"/>
  <c r="F2875" i="26" s="1"/>
  <c r="G2874" i="26"/>
  <c r="F2874" i="26" s="1"/>
  <c r="G2873" i="26"/>
  <c r="F2873" i="26" s="1"/>
  <c r="G2872" i="26"/>
  <c r="F2872" i="26" s="1"/>
  <c r="G2871" i="26"/>
  <c r="F2871" i="26" s="1"/>
  <c r="G2870" i="26"/>
  <c r="F2870" i="26" s="1"/>
  <c r="G2869" i="26"/>
  <c r="F2869" i="26" s="1"/>
  <c r="G2868" i="26"/>
  <c r="F2868" i="26" s="1"/>
  <c r="G2867" i="26"/>
  <c r="F2867" i="26" s="1"/>
  <c r="G2866" i="26"/>
  <c r="F2866" i="26" s="1"/>
  <c r="G2865" i="26"/>
  <c r="F2865" i="26" s="1"/>
  <c r="G2864" i="26"/>
  <c r="F2864" i="26" s="1"/>
  <c r="G2863" i="26"/>
  <c r="F2863" i="26" s="1"/>
  <c r="G2862" i="26"/>
  <c r="F2862" i="26" s="1"/>
  <c r="G2861" i="26"/>
  <c r="F2861" i="26" s="1"/>
  <c r="G2860" i="26"/>
  <c r="F2860" i="26" s="1"/>
  <c r="G2859" i="26"/>
  <c r="F2859" i="26" s="1"/>
  <c r="G2858" i="26"/>
  <c r="F2858" i="26" s="1"/>
  <c r="G2857" i="26"/>
  <c r="F2857" i="26" s="1"/>
  <c r="G2856" i="26"/>
  <c r="F2856" i="26" s="1"/>
  <c r="G2855" i="26"/>
  <c r="F2855" i="26" s="1"/>
  <c r="G2854" i="26"/>
  <c r="F2854" i="26" s="1"/>
  <c r="G2853" i="26"/>
  <c r="F2853" i="26" s="1"/>
  <c r="G2852" i="26"/>
  <c r="F2852" i="26" s="1"/>
  <c r="G2851" i="26"/>
  <c r="F2851" i="26" s="1"/>
  <c r="G2850" i="26"/>
  <c r="F2850" i="26" s="1"/>
  <c r="G2849" i="26"/>
  <c r="F2849" i="26" s="1"/>
  <c r="G2848" i="26"/>
  <c r="F2848" i="26" s="1"/>
  <c r="G2847" i="26"/>
  <c r="F2847" i="26" s="1"/>
  <c r="G2846" i="26"/>
  <c r="F2846" i="26" s="1"/>
  <c r="G2845" i="26"/>
  <c r="F2845" i="26" s="1"/>
  <c r="G2844" i="26"/>
  <c r="F2844" i="26" s="1"/>
  <c r="G2843" i="26"/>
  <c r="F2843" i="26" s="1"/>
  <c r="G2842" i="26"/>
  <c r="F2842" i="26" s="1"/>
  <c r="G2841" i="26"/>
  <c r="F2841" i="26" s="1"/>
  <c r="G2840" i="26"/>
  <c r="F2840" i="26" s="1"/>
  <c r="G2839" i="26"/>
  <c r="F2839" i="26" s="1"/>
  <c r="G2838" i="26"/>
  <c r="F2838" i="26" s="1"/>
  <c r="G2837" i="26"/>
  <c r="F2837" i="26" s="1"/>
  <c r="G2836" i="26"/>
  <c r="F2836" i="26" s="1"/>
  <c r="G2835" i="26"/>
  <c r="F2835" i="26" s="1"/>
  <c r="G2834" i="26"/>
  <c r="F2834" i="26" s="1"/>
  <c r="G2833" i="26"/>
  <c r="F2833" i="26" s="1"/>
  <c r="G2832" i="26"/>
  <c r="F2832" i="26" s="1"/>
  <c r="G2831" i="26"/>
  <c r="F2831" i="26" s="1"/>
  <c r="G2830" i="26"/>
  <c r="F2830" i="26" s="1"/>
  <c r="G2829" i="26"/>
  <c r="F2829" i="26" s="1"/>
  <c r="G2828" i="26"/>
  <c r="F2828" i="26" s="1"/>
  <c r="G2827" i="26"/>
  <c r="F2827" i="26" s="1"/>
  <c r="G2826" i="26"/>
  <c r="F2826" i="26" s="1"/>
  <c r="G2825" i="26"/>
  <c r="F2825" i="26" s="1"/>
  <c r="G2824" i="26"/>
  <c r="F2824" i="26" s="1"/>
  <c r="G2823" i="26"/>
  <c r="F2823" i="26" s="1"/>
  <c r="G2822" i="26"/>
  <c r="F2822" i="26" s="1"/>
  <c r="G2821" i="26"/>
  <c r="F2821" i="26" s="1"/>
  <c r="G2820" i="26"/>
  <c r="F2820" i="26" s="1"/>
  <c r="G2819" i="26"/>
  <c r="F2819" i="26" s="1"/>
  <c r="G2818" i="26"/>
  <c r="F2818" i="26" s="1"/>
  <c r="G2817" i="26"/>
  <c r="F2817" i="26" s="1"/>
  <c r="G2816" i="26"/>
  <c r="F2816" i="26" s="1"/>
  <c r="G2815" i="26"/>
  <c r="F2815" i="26" s="1"/>
  <c r="G2814" i="26"/>
  <c r="F2814" i="26" s="1"/>
  <c r="G2813" i="26"/>
  <c r="F2813" i="26" s="1"/>
  <c r="G2812" i="26"/>
  <c r="F2812" i="26" s="1"/>
  <c r="G2811" i="26"/>
  <c r="F2811" i="26" s="1"/>
  <c r="G2810" i="26"/>
  <c r="F2810" i="26" s="1"/>
  <c r="G2809" i="26"/>
  <c r="F2809" i="26" s="1"/>
  <c r="G2808" i="26"/>
  <c r="F2808" i="26" s="1"/>
  <c r="G2807" i="26"/>
  <c r="F2807" i="26" s="1"/>
  <c r="G2806" i="26"/>
  <c r="F2806" i="26" s="1"/>
  <c r="G2805" i="26"/>
  <c r="F2805" i="26" s="1"/>
  <c r="G2804" i="26"/>
  <c r="F2804" i="26" s="1"/>
  <c r="G2803" i="26"/>
  <c r="F2803" i="26" s="1"/>
  <c r="G2802" i="26"/>
  <c r="F2802" i="26" s="1"/>
  <c r="G2801" i="26"/>
  <c r="F2801" i="26" s="1"/>
  <c r="G2800" i="26"/>
  <c r="F2800" i="26" s="1"/>
  <c r="G2799" i="26"/>
  <c r="F2799" i="26" s="1"/>
  <c r="G2798" i="26"/>
  <c r="F2798" i="26" s="1"/>
  <c r="G2797" i="26"/>
  <c r="F2797" i="26" s="1"/>
  <c r="G2796" i="26"/>
  <c r="F2796" i="26" s="1"/>
  <c r="G2795" i="26"/>
  <c r="F2795" i="26" s="1"/>
  <c r="G2794" i="26"/>
  <c r="F2794" i="26" s="1"/>
  <c r="G2793" i="26"/>
  <c r="F2793" i="26" s="1"/>
  <c r="G2792" i="26"/>
  <c r="F2792" i="26" s="1"/>
  <c r="G2791" i="26"/>
  <c r="F2791" i="26" s="1"/>
  <c r="G2790" i="26"/>
  <c r="F2790" i="26" s="1"/>
  <c r="G2789" i="26"/>
  <c r="F2789" i="26" s="1"/>
  <c r="G2788" i="26"/>
  <c r="F2788" i="26" s="1"/>
  <c r="G2787" i="26"/>
  <c r="F2787" i="26" s="1"/>
  <c r="G2786" i="26"/>
  <c r="F2786" i="26" s="1"/>
  <c r="G2785" i="26"/>
  <c r="F2785" i="26" s="1"/>
  <c r="G2784" i="26"/>
  <c r="F2784" i="26" s="1"/>
  <c r="G2783" i="26"/>
  <c r="F2783" i="26" s="1"/>
  <c r="G2782" i="26"/>
  <c r="F2782" i="26" s="1"/>
  <c r="G2781" i="26"/>
  <c r="F2781" i="26" s="1"/>
  <c r="G2780" i="26"/>
  <c r="F2780" i="26" s="1"/>
  <c r="G2779" i="26"/>
  <c r="F2779" i="26" s="1"/>
  <c r="G2778" i="26"/>
  <c r="F2778" i="26" s="1"/>
  <c r="G2777" i="26"/>
  <c r="F2777" i="26" s="1"/>
  <c r="G2776" i="26"/>
  <c r="F2776" i="26" s="1"/>
  <c r="G2775" i="26"/>
  <c r="F2775" i="26" s="1"/>
  <c r="G2774" i="26"/>
  <c r="F2774" i="26" s="1"/>
  <c r="G2773" i="26"/>
  <c r="F2773" i="26" s="1"/>
  <c r="G2772" i="26"/>
  <c r="F2772" i="26" s="1"/>
  <c r="G2771" i="26"/>
  <c r="F2771" i="26" s="1"/>
  <c r="G2770" i="26"/>
  <c r="F2770" i="26" s="1"/>
  <c r="G2769" i="26"/>
  <c r="F2769" i="26" s="1"/>
  <c r="G2768" i="26"/>
  <c r="F2768" i="26" s="1"/>
  <c r="G2767" i="26"/>
  <c r="F2767" i="26" s="1"/>
  <c r="G2766" i="26"/>
  <c r="F2766" i="26" s="1"/>
  <c r="G2765" i="26"/>
  <c r="F2765" i="26" s="1"/>
  <c r="G2764" i="26"/>
  <c r="F2764" i="26" s="1"/>
  <c r="G2763" i="26"/>
  <c r="F2763" i="26" s="1"/>
  <c r="G2762" i="26"/>
  <c r="F2762" i="26" s="1"/>
  <c r="G2761" i="26"/>
  <c r="F2761" i="26" s="1"/>
  <c r="G2760" i="26"/>
  <c r="F2760" i="26" s="1"/>
  <c r="G2759" i="26"/>
  <c r="F2759" i="26" s="1"/>
  <c r="G2758" i="26"/>
  <c r="F2758" i="26" s="1"/>
  <c r="G2757" i="26"/>
  <c r="F2757" i="26" s="1"/>
  <c r="G2756" i="26"/>
  <c r="F2756" i="26" s="1"/>
  <c r="G2755" i="26"/>
  <c r="F2755" i="26" s="1"/>
  <c r="G2754" i="26"/>
  <c r="F2754" i="26" s="1"/>
  <c r="G2753" i="26"/>
  <c r="F2753" i="26" s="1"/>
  <c r="G2752" i="26"/>
  <c r="F2752" i="26" s="1"/>
  <c r="G2751" i="26"/>
  <c r="F2751" i="26" s="1"/>
  <c r="G2750" i="26"/>
  <c r="F2750" i="26" s="1"/>
  <c r="G2749" i="26"/>
  <c r="F2749" i="26" s="1"/>
  <c r="G2748" i="26"/>
  <c r="F2748" i="26" s="1"/>
  <c r="G2747" i="26"/>
  <c r="F2747" i="26" s="1"/>
  <c r="G2746" i="26"/>
  <c r="F2746" i="26" s="1"/>
  <c r="G2745" i="26"/>
  <c r="F2745" i="26" s="1"/>
  <c r="G2744" i="26"/>
  <c r="F2744" i="26" s="1"/>
  <c r="G2743" i="26"/>
  <c r="F2743" i="26" s="1"/>
  <c r="G2742" i="26"/>
  <c r="F2742" i="26" s="1"/>
  <c r="G2741" i="26"/>
  <c r="F2741" i="26" s="1"/>
  <c r="G2740" i="26"/>
  <c r="F2740" i="26" s="1"/>
  <c r="G2739" i="26"/>
  <c r="F2739" i="26" s="1"/>
  <c r="G2738" i="26"/>
  <c r="F2738" i="26" s="1"/>
  <c r="G2737" i="26"/>
  <c r="F2737" i="26" s="1"/>
  <c r="G2736" i="26"/>
  <c r="F2736" i="26" s="1"/>
  <c r="G2735" i="26"/>
  <c r="F2735" i="26" s="1"/>
  <c r="G2734" i="26"/>
  <c r="F2734" i="26" s="1"/>
  <c r="G2733" i="26"/>
  <c r="F2733" i="26" s="1"/>
  <c r="G2732" i="26"/>
  <c r="F2732" i="26" s="1"/>
  <c r="G2731" i="26"/>
  <c r="F2731" i="26" s="1"/>
  <c r="G2730" i="26"/>
  <c r="F2730" i="26" s="1"/>
  <c r="G2729" i="26"/>
  <c r="F2729" i="26" s="1"/>
  <c r="G2728" i="26"/>
  <c r="F2728" i="26" s="1"/>
  <c r="G2727" i="26"/>
  <c r="F2727" i="26" s="1"/>
  <c r="G2726" i="26"/>
  <c r="F2726" i="26" s="1"/>
  <c r="G2725" i="26"/>
  <c r="F2725" i="26" s="1"/>
  <c r="G2724" i="26"/>
  <c r="F2724" i="26" s="1"/>
  <c r="G2723" i="26"/>
  <c r="F2723" i="26" s="1"/>
  <c r="G2722" i="26"/>
  <c r="F2722" i="26" s="1"/>
  <c r="G2721" i="26"/>
  <c r="F2721" i="26" s="1"/>
  <c r="G2720" i="26"/>
  <c r="F2720" i="26" s="1"/>
  <c r="G2719" i="26"/>
  <c r="F2719" i="26" s="1"/>
  <c r="G2718" i="26"/>
  <c r="F2718" i="26" s="1"/>
  <c r="G2717" i="26"/>
  <c r="F2717" i="26" s="1"/>
  <c r="G2716" i="26"/>
  <c r="F2716" i="26" s="1"/>
  <c r="G2715" i="26"/>
  <c r="F2715" i="26" s="1"/>
  <c r="G2714" i="26"/>
  <c r="F2714" i="26" s="1"/>
  <c r="G2713" i="26"/>
  <c r="F2713" i="26" s="1"/>
  <c r="G2712" i="26"/>
  <c r="F2712" i="26" s="1"/>
  <c r="G2711" i="26"/>
  <c r="F2711" i="26" s="1"/>
  <c r="G2710" i="26"/>
  <c r="F2710" i="26" s="1"/>
  <c r="G2709" i="26"/>
  <c r="F2709" i="26" s="1"/>
  <c r="G2708" i="26"/>
  <c r="F2708" i="26" s="1"/>
  <c r="G2707" i="26"/>
  <c r="F2707" i="26" s="1"/>
  <c r="G2706" i="26"/>
  <c r="F2706" i="26" s="1"/>
  <c r="G2705" i="26"/>
  <c r="F2705" i="26" s="1"/>
  <c r="G2704" i="26"/>
  <c r="F2704" i="26" s="1"/>
  <c r="G2703" i="26"/>
  <c r="F2703" i="26" s="1"/>
  <c r="G2702" i="26"/>
  <c r="F2702" i="26" s="1"/>
  <c r="G2701" i="26"/>
  <c r="F2701" i="26" s="1"/>
  <c r="G2700" i="26"/>
  <c r="F2700" i="26" s="1"/>
  <c r="G2699" i="26"/>
  <c r="F2699" i="26" s="1"/>
  <c r="G2698" i="26"/>
  <c r="F2698" i="26" s="1"/>
  <c r="G2697" i="26"/>
  <c r="F2697" i="26" s="1"/>
  <c r="G2696" i="26"/>
  <c r="F2696" i="26" s="1"/>
  <c r="G2695" i="26"/>
  <c r="F2695" i="26" s="1"/>
  <c r="G2694" i="26"/>
  <c r="F2694" i="26" s="1"/>
  <c r="G2693" i="26"/>
  <c r="F2693" i="26" s="1"/>
  <c r="G2692" i="26"/>
  <c r="F2692" i="26" s="1"/>
  <c r="G2691" i="26"/>
  <c r="F2691" i="26" s="1"/>
  <c r="G2690" i="26"/>
  <c r="F2690" i="26" s="1"/>
  <c r="G2689" i="26"/>
  <c r="F2689" i="26" s="1"/>
  <c r="G2688" i="26"/>
  <c r="F2688" i="26" s="1"/>
  <c r="G2687" i="26"/>
  <c r="F2687" i="26" s="1"/>
  <c r="G2686" i="26"/>
  <c r="F2686" i="26" s="1"/>
  <c r="G2685" i="26"/>
  <c r="F2685" i="26" s="1"/>
  <c r="G2684" i="26"/>
  <c r="F2684" i="26" s="1"/>
  <c r="G2683" i="26"/>
  <c r="F2683" i="26" s="1"/>
  <c r="G2682" i="26"/>
  <c r="F2682" i="26" s="1"/>
  <c r="G2681" i="26"/>
  <c r="F2681" i="26" s="1"/>
  <c r="G2680" i="26"/>
  <c r="F2680" i="26" s="1"/>
  <c r="G2679" i="26"/>
  <c r="F2679" i="26" s="1"/>
  <c r="G2678" i="26"/>
  <c r="F2678" i="26" s="1"/>
  <c r="G2677" i="26"/>
  <c r="F2677" i="26" s="1"/>
  <c r="G2676" i="26"/>
  <c r="F2676" i="26" s="1"/>
  <c r="G2675" i="26"/>
  <c r="G2674" i="26"/>
  <c r="F2674" i="26" s="1"/>
  <c r="G2673" i="26"/>
  <c r="F2673" i="26" s="1"/>
  <c r="G2672" i="26"/>
  <c r="F2672" i="26" s="1"/>
  <c r="G2671" i="26"/>
  <c r="F2671" i="26" s="1"/>
  <c r="G2670" i="26"/>
  <c r="F2670" i="26" s="1"/>
  <c r="G2669" i="26"/>
  <c r="F2669" i="26" s="1"/>
  <c r="G2668" i="26"/>
  <c r="F2668" i="26" s="1"/>
  <c r="G2667" i="26"/>
  <c r="F2667" i="26" s="1"/>
  <c r="G2666" i="26"/>
  <c r="F2666" i="26" s="1"/>
  <c r="G2665" i="26"/>
  <c r="F2665" i="26" s="1"/>
  <c r="G2664" i="26"/>
  <c r="F2664" i="26" s="1"/>
  <c r="G2663" i="26"/>
  <c r="F2663" i="26" s="1"/>
  <c r="G2662" i="26"/>
  <c r="F2662" i="26" s="1"/>
  <c r="G2661" i="26"/>
  <c r="F2661" i="26" s="1"/>
  <c r="G2660" i="26"/>
  <c r="F2660" i="26" s="1"/>
  <c r="G2659" i="26"/>
  <c r="F2659" i="26" s="1"/>
  <c r="G2658" i="26"/>
  <c r="F2658" i="26" s="1"/>
  <c r="G2657" i="26"/>
  <c r="F2657" i="26" s="1"/>
  <c r="G2656" i="26"/>
  <c r="F2656" i="26" s="1"/>
  <c r="G2655" i="26"/>
  <c r="F2655" i="26" s="1"/>
  <c r="G2654" i="26"/>
  <c r="F2654" i="26" s="1"/>
  <c r="G2653" i="26"/>
  <c r="F2653" i="26" s="1"/>
  <c r="G2652" i="26"/>
  <c r="F2652" i="26" s="1"/>
  <c r="G2651" i="26"/>
  <c r="F2651" i="26" s="1"/>
  <c r="G2650" i="26"/>
  <c r="F2650" i="26" s="1"/>
  <c r="G2649" i="26"/>
  <c r="F2649" i="26" s="1"/>
  <c r="G2648" i="26"/>
  <c r="F2648" i="26" s="1"/>
  <c r="G2647" i="26"/>
  <c r="F2647" i="26" s="1"/>
  <c r="G2646" i="26"/>
  <c r="F2646" i="26" s="1"/>
  <c r="G2645" i="26"/>
  <c r="F2645" i="26" s="1"/>
  <c r="G2644" i="26"/>
  <c r="F2644" i="26" s="1"/>
  <c r="G2643" i="26"/>
  <c r="F2643" i="26" s="1"/>
  <c r="G2642" i="26"/>
  <c r="F2642" i="26" s="1"/>
  <c r="G2641" i="26"/>
  <c r="F2641" i="26" s="1"/>
  <c r="G2640" i="26"/>
  <c r="F2640" i="26" s="1"/>
  <c r="G2639" i="26"/>
  <c r="F2639" i="26" s="1"/>
  <c r="G2638" i="26"/>
  <c r="F2638" i="26" s="1"/>
  <c r="G2637" i="26"/>
  <c r="F2637" i="26" s="1"/>
  <c r="G2636" i="26"/>
  <c r="F2636" i="26" s="1"/>
  <c r="G2635" i="26"/>
  <c r="F2635" i="26" s="1"/>
  <c r="G2634" i="26"/>
  <c r="F2634" i="26" s="1"/>
  <c r="G2633" i="26"/>
  <c r="F2633" i="26" s="1"/>
  <c r="G2632" i="26"/>
  <c r="F2632" i="26" s="1"/>
  <c r="G2631" i="26"/>
  <c r="F2631" i="26" s="1"/>
  <c r="G2630" i="26"/>
  <c r="F2630" i="26" s="1"/>
  <c r="G2629" i="26"/>
  <c r="F2629" i="26" s="1"/>
  <c r="G2628" i="26"/>
  <c r="F2628" i="26" s="1"/>
  <c r="G2627" i="26"/>
  <c r="F2627" i="26" s="1"/>
  <c r="G2626" i="26"/>
  <c r="F2626" i="26" s="1"/>
  <c r="G2625" i="26"/>
  <c r="F2625" i="26" s="1"/>
  <c r="G2624" i="26"/>
  <c r="F2624" i="26" s="1"/>
  <c r="G2623" i="26"/>
  <c r="F2623" i="26" s="1"/>
  <c r="G2622" i="26"/>
  <c r="F2622" i="26" s="1"/>
  <c r="G2621" i="26"/>
  <c r="F2621" i="26" s="1"/>
  <c r="G2620" i="26"/>
  <c r="F2620" i="26" s="1"/>
  <c r="G2619" i="26"/>
  <c r="F2619" i="26" s="1"/>
  <c r="G2618" i="26"/>
  <c r="F2618" i="26" s="1"/>
  <c r="G2617" i="26"/>
  <c r="F2617" i="26" s="1"/>
  <c r="G2616" i="26"/>
  <c r="F2616" i="26" s="1"/>
  <c r="G2615" i="26"/>
  <c r="F2615" i="26" s="1"/>
  <c r="G2614" i="26"/>
  <c r="F2614" i="26" s="1"/>
  <c r="G2613" i="26"/>
  <c r="F2613" i="26" s="1"/>
  <c r="G2612" i="26"/>
  <c r="F2612" i="26" s="1"/>
  <c r="G2611" i="26"/>
  <c r="F2611" i="26" s="1"/>
  <c r="G2610" i="26"/>
  <c r="F2610" i="26" s="1"/>
  <c r="G2609" i="26"/>
  <c r="F2609" i="26" s="1"/>
  <c r="G2608" i="26"/>
  <c r="F2608" i="26" s="1"/>
  <c r="G2607" i="26"/>
  <c r="F2607" i="26" s="1"/>
  <c r="G2606" i="26"/>
  <c r="F2606" i="26" s="1"/>
  <c r="G2605" i="26"/>
  <c r="F2605" i="26" s="1"/>
  <c r="G2604" i="26"/>
  <c r="F2604" i="26" s="1"/>
  <c r="G2603" i="26"/>
  <c r="F2603" i="26" s="1"/>
  <c r="G2602" i="26"/>
  <c r="F2602" i="26" s="1"/>
  <c r="G2601" i="26"/>
  <c r="F2601" i="26" s="1"/>
  <c r="G2600" i="26"/>
  <c r="F2600" i="26" s="1"/>
  <c r="G2599" i="26"/>
  <c r="F2599" i="26" s="1"/>
  <c r="G2598" i="26"/>
  <c r="F2598" i="26" s="1"/>
  <c r="G2597" i="26"/>
  <c r="F2597" i="26" s="1"/>
  <c r="G2596" i="26"/>
  <c r="F2596" i="26" s="1"/>
  <c r="G2595" i="26"/>
  <c r="F2595" i="26" s="1"/>
  <c r="G2594" i="26"/>
  <c r="F2594" i="26" s="1"/>
  <c r="G2593" i="26"/>
  <c r="F2593" i="26" s="1"/>
  <c r="G2592" i="26"/>
  <c r="F2592" i="26" s="1"/>
  <c r="G2591" i="26"/>
  <c r="F2591" i="26" s="1"/>
  <c r="G2590" i="26"/>
  <c r="F2590" i="26" s="1"/>
  <c r="G2589" i="26"/>
  <c r="F2589" i="26" s="1"/>
  <c r="G2588" i="26"/>
  <c r="F2588" i="26" s="1"/>
  <c r="G2587" i="26"/>
  <c r="F2587" i="26" s="1"/>
  <c r="G2586" i="26"/>
  <c r="F2586" i="26" s="1"/>
  <c r="G2585" i="26"/>
  <c r="F2585" i="26" s="1"/>
  <c r="G2584" i="26"/>
  <c r="F2584" i="26" s="1"/>
  <c r="G2583" i="26"/>
  <c r="F2583" i="26" s="1"/>
  <c r="G2582" i="26"/>
  <c r="F2582" i="26" s="1"/>
  <c r="G2581" i="26"/>
  <c r="F2581" i="26" s="1"/>
  <c r="G2580" i="26"/>
  <c r="F2580" i="26" s="1"/>
  <c r="G2579" i="26"/>
  <c r="F2579" i="26" s="1"/>
  <c r="G2578" i="26"/>
  <c r="F2578" i="26" s="1"/>
  <c r="G2577" i="26"/>
  <c r="F2577" i="26" s="1"/>
  <c r="G2576" i="26"/>
  <c r="F2576" i="26" s="1"/>
  <c r="G2575" i="26"/>
  <c r="F2575" i="26" s="1"/>
  <c r="G2574" i="26"/>
  <c r="F2574" i="26" s="1"/>
  <c r="G2573" i="26"/>
  <c r="F2573" i="26" s="1"/>
  <c r="G2572" i="26"/>
  <c r="F2572" i="26" s="1"/>
  <c r="G2571" i="26"/>
  <c r="F2571" i="26" s="1"/>
  <c r="G2570" i="26"/>
  <c r="F2570" i="26" s="1"/>
  <c r="G2569" i="26"/>
  <c r="F2569" i="26" s="1"/>
  <c r="G2568" i="26"/>
  <c r="F2568" i="26" s="1"/>
  <c r="G2567" i="26"/>
  <c r="F2567" i="26" s="1"/>
  <c r="G2566" i="26"/>
  <c r="F2566" i="26" s="1"/>
  <c r="G2565" i="26"/>
  <c r="F2565" i="26" s="1"/>
  <c r="G2564" i="26"/>
  <c r="F2564" i="26" s="1"/>
  <c r="G2563" i="26"/>
  <c r="F2563" i="26" s="1"/>
  <c r="G2562" i="26"/>
  <c r="F2562" i="26" s="1"/>
  <c r="G2561" i="26"/>
  <c r="F2561" i="26" s="1"/>
  <c r="G2560" i="26"/>
  <c r="F2560" i="26" s="1"/>
  <c r="G2559" i="26"/>
  <c r="F2559" i="26" s="1"/>
  <c r="G2558" i="26"/>
  <c r="F2558" i="26" s="1"/>
  <c r="G2557" i="26"/>
  <c r="F2557" i="26" s="1"/>
  <c r="G2556" i="26"/>
  <c r="F2556" i="26" s="1"/>
  <c r="G2555" i="26"/>
  <c r="F2555" i="26" s="1"/>
  <c r="G2554" i="26"/>
  <c r="F2554" i="26" s="1"/>
  <c r="G2553" i="26"/>
  <c r="F2553" i="26" s="1"/>
  <c r="G2552" i="26"/>
  <c r="F2552" i="26" s="1"/>
  <c r="G2551" i="26"/>
  <c r="F2551" i="26" s="1"/>
  <c r="G2550" i="26"/>
  <c r="F2550" i="26" s="1"/>
  <c r="G2549" i="26"/>
  <c r="F2549" i="26" s="1"/>
  <c r="G2548" i="26"/>
  <c r="F2548" i="26" s="1"/>
  <c r="G2547" i="26"/>
  <c r="F2547" i="26" s="1"/>
  <c r="G2546" i="26"/>
  <c r="F2546" i="26" s="1"/>
  <c r="G2545" i="26"/>
  <c r="F2545" i="26" s="1"/>
  <c r="G2544" i="26"/>
  <c r="F2544" i="26" s="1"/>
  <c r="G2543" i="26"/>
  <c r="F2543" i="26" s="1"/>
  <c r="G2542" i="26"/>
  <c r="F2542" i="26" s="1"/>
  <c r="G2541" i="26"/>
  <c r="F2541" i="26" s="1"/>
  <c r="G2540" i="26"/>
  <c r="F2540" i="26" s="1"/>
  <c r="G2539" i="26"/>
  <c r="F2539" i="26" s="1"/>
  <c r="G2538" i="26"/>
  <c r="F2538" i="26" s="1"/>
  <c r="G2537" i="26"/>
  <c r="F2537" i="26" s="1"/>
  <c r="G2536" i="26"/>
  <c r="F2536" i="26" s="1"/>
  <c r="G2535" i="26"/>
  <c r="F2535" i="26" s="1"/>
  <c r="G2534" i="26"/>
  <c r="F2534" i="26" s="1"/>
  <c r="G2533" i="26"/>
  <c r="F2533" i="26" s="1"/>
  <c r="G2532" i="26"/>
  <c r="F2532" i="26" s="1"/>
  <c r="G2531" i="26"/>
  <c r="F2531" i="26" s="1"/>
  <c r="G2530" i="26"/>
  <c r="F2530" i="26" s="1"/>
  <c r="G2529" i="26"/>
  <c r="F2529" i="26" s="1"/>
  <c r="G2528" i="26"/>
  <c r="F2528" i="26" s="1"/>
  <c r="G2527" i="26"/>
  <c r="F2527" i="26" s="1"/>
  <c r="G2526" i="26"/>
  <c r="F2526" i="26" s="1"/>
  <c r="G2525" i="26"/>
  <c r="F2525" i="26" s="1"/>
  <c r="G2524" i="26"/>
  <c r="F2524" i="26" s="1"/>
  <c r="G2523" i="26"/>
  <c r="F2523" i="26" s="1"/>
  <c r="G2522" i="26"/>
  <c r="F2522" i="26" s="1"/>
  <c r="G2521" i="26"/>
  <c r="F2521" i="26" s="1"/>
  <c r="G2520" i="26"/>
  <c r="F2520" i="26" s="1"/>
  <c r="G2519" i="26"/>
  <c r="F2519" i="26" s="1"/>
  <c r="G2518" i="26"/>
  <c r="F2518" i="26" s="1"/>
  <c r="G2517" i="26"/>
  <c r="F2517" i="26" s="1"/>
  <c r="G2516" i="26"/>
  <c r="F2516" i="26" s="1"/>
  <c r="G2515" i="26"/>
  <c r="F2515" i="26" s="1"/>
  <c r="G2514" i="26"/>
  <c r="F2514" i="26" s="1"/>
  <c r="G2513" i="26"/>
  <c r="F2513" i="26" s="1"/>
  <c r="G2512" i="26"/>
  <c r="F2512" i="26" s="1"/>
  <c r="G2511" i="26"/>
  <c r="F2511" i="26" s="1"/>
  <c r="G2510" i="26"/>
  <c r="F2510" i="26" s="1"/>
  <c r="G2509" i="26"/>
  <c r="F2509" i="26" s="1"/>
  <c r="G2508" i="26"/>
  <c r="F2508" i="26" s="1"/>
  <c r="G2507" i="26"/>
  <c r="F2507" i="26" s="1"/>
  <c r="G2506" i="26"/>
  <c r="F2506" i="26" s="1"/>
  <c r="G2505" i="26"/>
  <c r="F2505" i="26" s="1"/>
  <c r="G2504" i="26"/>
  <c r="F2504" i="26" s="1"/>
  <c r="G2503" i="26"/>
  <c r="F2503" i="26" s="1"/>
  <c r="G2502" i="26"/>
  <c r="F2502" i="26" s="1"/>
  <c r="G2501" i="26"/>
  <c r="F2501" i="26" s="1"/>
  <c r="G2500" i="26"/>
  <c r="F2500" i="26" s="1"/>
  <c r="G2499" i="26"/>
  <c r="F2499" i="26" s="1"/>
  <c r="G2498" i="26"/>
  <c r="F2498" i="26" s="1"/>
  <c r="G2497" i="26"/>
  <c r="F2497" i="26" s="1"/>
  <c r="G2496" i="26"/>
  <c r="F2496" i="26" s="1"/>
  <c r="G2495" i="26"/>
  <c r="F2495" i="26" s="1"/>
  <c r="G2494" i="26"/>
  <c r="F2494" i="26" s="1"/>
  <c r="G2493" i="26"/>
  <c r="F2493" i="26" s="1"/>
  <c r="G2492" i="26"/>
  <c r="F2492" i="26" s="1"/>
  <c r="G2491" i="26"/>
  <c r="F2491" i="26" s="1"/>
  <c r="G2490" i="26"/>
  <c r="F2490" i="26" s="1"/>
  <c r="G2489" i="26"/>
  <c r="F2489" i="26" s="1"/>
  <c r="G2488" i="26"/>
  <c r="F2488" i="26" s="1"/>
  <c r="G2487" i="26"/>
  <c r="F2487" i="26" s="1"/>
  <c r="G2486" i="26"/>
  <c r="F2486" i="26" s="1"/>
  <c r="G2485" i="26"/>
  <c r="F2485" i="26" s="1"/>
  <c r="G2484" i="26"/>
  <c r="F2484" i="26" s="1"/>
  <c r="G2483" i="26"/>
  <c r="F2483" i="26" s="1"/>
  <c r="G2482" i="26"/>
  <c r="F2482" i="26" s="1"/>
  <c r="G2481" i="26"/>
  <c r="F2481" i="26" s="1"/>
  <c r="G2480" i="26"/>
  <c r="F2480" i="26" s="1"/>
  <c r="G2479" i="26"/>
  <c r="F2479" i="26" s="1"/>
  <c r="G2478" i="26"/>
  <c r="F2478" i="26" s="1"/>
  <c r="G2477" i="26"/>
  <c r="F2477" i="26" s="1"/>
  <c r="G2476" i="26"/>
  <c r="F2476" i="26" s="1"/>
  <c r="G2475" i="26"/>
  <c r="F2475" i="26" s="1"/>
  <c r="G2474" i="26"/>
  <c r="F2474" i="26" s="1"/>
  <c r="G2473" i="26"/>
  <c r="F2473" i="26" s="1"/>
  <c r="G2472" i="26"/>
  <c r="F2472" i="26" s="1"/>
  <c r="G2471" i="26"/>
  <c r="F2471" i="26" s="1"/>
  <c r="G2470" i="26"/>
  <c r="F2470" i="26" s="1"/>
  <c r="G2469" i="26"/>
  <c r="F2469" i="26" s="1"/>
  <c r="G2468" i="26"/>
  <c r="F2468" i="26" s="1"/>
  <c r="G2467" i="26"/>
  <c r="F2467" i="26" s="1"/>
  <c r="G2466" i="26"/>
  <c r="F2466" i="26" s="1"/>
  <c r="G2465" i="26"/>
  <c r="F2465" i="26" s="1"/>
  <c r="G2464" i="26"/>
  <c r="F2464" i="26" s="1"/>
  <c r="G2463" i="26"/>
  <c r="F2463" i="26" s="1"/>
  <c r="G2462" i="26"/>
  <c r="F2462" i="26" s="1"/>
  <c r="G2461" i="26"/>
  <c r="F2461" i="26" s="1"/>
  <c r="G2460" i="26"/>
  <c r="F2460" i="26" s="1"/>
  <c r="G2459" i="26"/>
  <c r="F2459" i="26" s="1"/>
  <c r="G2458" i="26"/>
  <c r="F2458" i="26" s="1"/>
  <c r="G2457" i="26"/>
  <c r="F2457" i="26" s="1"/>
  <c r="G2456" i="26"/>
  <c r="F2456" i="26" s="1"/>
  <c r="G2455" i="26"/>
  <c r="F2455" i="26" s="1"/>
  <c r="G2454" i="26"/>
  <c r="F2454" i="26" s="1"/>
  <c r="G2453" i="26"/>
  <c r="F2453" i="26" s="1"/>
  <c r="G2452" i="26"/>
  <c r="F2452" i="26" s="1"/>
  <c r="G2451" i="26"/>
  <c r="F2451" i="26" s="1"/>
  <c r="G2450" i="26"/>
  <c r="F2450" i="26" s="1"/>
  <c r="G2449" i="26"/>
  <c r="F2449" i="26" s="1"/>
  <c r="G2448" i="26"/>
  <c r="F2448" i="26" s="1"/>
  <c r="G2447" i="26"/>
  <c r="F2447" i="26" s="1"/>
  <c r="G2446" i="26"/>
  <c r="F2446" i="26" s="1"/>
  <c r="G2445" i="26"/>
  <c r="F2445" i="26" s="1"/>
  <c r="G2444" i="26"/>
  <c r="F2444" i="26" s="1"/>
  <c r="G2443" i="26"/>
  <c r="F2443" i="26" s="1"/>
  <c r="G2442" i="26"/>
  <c r="F2442" i="26" s="1"/>
  <c r="G2441" i="26"/>
  <c r="F2441" i="26" s="1"/>
  <c r="G2440" i="26"/>
  <c r="F2440" i="26" s="1"/>
  <c r="G2439" i="26"/>
  <c r="F2439" i="26" s="1"/>
  <c r="G2438" i="26"/>
  <c r="F2438" i="26" s="1"/>
  <c r="G2437" i="26"/>
  <c r="F2437" i="26" s="1"/>
  <c r="G2436" i="26"/>
  <c r="F2436" i="26" s="1"/>
  <c r="G2435" i="26"/>
  <c r="F2435" i="26" s="1"/>
  <c r="G2434" i="26"/>
  <c r="F2434" i="26" s="1"/>
  <c r="G2433" i="26"/>
  <c r="F2433" i="26" s="1"/>
  <c r="G2432" i="26"/>
  <c r="F2432" i="26" s="1"/>
  <c r="G2431" i="26"/>
  <c r="F2431" i="26" s="1"/>
  <c r="G2430" i="26"/>
  <c r="F2430" i="26" s="1"/>
  <c r="G2429" i="26"/>
  <c r="F2429" i="26" s="1"/>
  <c r="G2428" i="26"/>
  <c r="F2428" i="26" s="1"/>
  <c r="G2427" i="26"/>
  <c r="F2427" i="26" s="1"/>
  <c r="G2426" i="26"/>
  <c r="F2426" i="26" s="1"/>
  <c r="G2425" i="26"/>
  <c r="F2425" i="26" s="1"/>
  <c r="G2424" i="26"/>
  <c r="F2424" i="26" s="1"/>
  <c r="G2423" i="26"/>
  <c r="F2423" i="26" s="1"/>
  <c r="G2422" i="26"/>
  <c r="F2422" i="26" s="1"/>
  <c r="G2421" i="26"/>
  <c r="F2421" i="26" s="1"/>
  <c r="G2420" i="26"/>
  <c r="F2420" i="26" s="1"/>
  <c r="G2419" i="26"/>
  <c r="F2419" i="26" s="1"/>
  <c r="G2418" i="26"/>
  <c r="F2418" i="26" s="1"/>
  <c r="G2417" i="26"/>
  <c r="F2417" i="26" s="1"/>
  <c r="G2416" i="26"/>
  <c r="F2416" i="26" s="1"/>
  <c r="G2415" i="26"/>
  <c r="F2415" i="26" s="1"/>
  <c r="G2414" i="26"/>
  <c r="F2414" i="26" s="1"/>
  <c r="G2413" i="26"/>
  <c r="F2413" i="26" s="1"/>
  <c r="G2412" i="26"/>
  <c r="F2412" i="26" s="1"/>
  <c r="G2411" i="26"/>
  <c r="F2411" i="26" s="1"/>
  <c r="G2410" i="26"/>
  <c r="F2410" i="26" s="1"/>
  <c r="G2409" i="26"/>
  <c r="F2409" i="26" s="1"/>
  <c r="G2408" i="26"/>
  <c r="F2408" i="26" s="1"/>
  <c r="G2407" i="26"/>
  <c r="F2407" i="26" s="1"/>
  <c r="G2406" i="26"/>
  <c r="F2406" i="26" s="1"/>
  <c r="G2405" i="26"/>
  <c r="F2405" i="26" s="1"/>
  <c r="G2404" i="26"/>
  <c r="F2404" i="26" s="1"/>
  <c r="G2403" i="26"/>
  <c r="F2403" i="26" s="1"/>
  <c r="G2402" i="26"/>
  <c r="F2402" i="26" s="1"/>
  <c r="G2401" i="26"/>
  <c r="F2401" i="26" s="1"/>
  <c r="G2400" i="26"/>
  <c r="F2400" i="26" s="1"/>
  <c r="G2399" i="26"/>
  <c r="F2399" i="26" s="1"/>
  <c r="G2398" i="26"/>
  <c r="F2398" i="26" s="1"/>
  <c r="G2397" i="26"/>
  <c r="F2397" i="26" s="1"/>
  <c r="G2396" i="26"/>
  <c r="F2396" i="26" s="1"/>
  <c r="G2395" i="26"/>
  <c r="F2395" i="26" s="1"/>
  <c r="G2394" i="26"/>
  <c r="F2394" i="26" s="1"/>
  <c r="G2393" i="26"/>
  <c r="F2393" i="26" s="1"/>
  <c r="G2392" i="26"/>
  <c r="F2392" i="26" s="1"/>
  <c r="G2391" i="26"/>
  <c r="F2391" i="26" s="1"/>
  <c r="G2390" i="26"/>
  <c r="F2390" i="26" s="1"/>
  <c r="G2389" i="26"/>
  <c r="F2389" i="26" s="1"/>
  <c r="G2388" i="26"/>
  <c r="F2388" i="26" s="1"/>
  <c r="G2387" i="26"/>
  <c r="F2387" i="26" s="1"/>
  <c r="G2386" i="26"/>
  <c r="F2386" i="26" s="1"/>
  <c r="G2385" i="26"/>
  <c r="F2385" i="26" s="1"/>
  <c r="G2384" i="26"/>
  <c r="F2384" i="26" s="1"/>
  <c r="G2383" i="26"/>
  <c r="F2383" i="26" s="1"/>
  <c r="G2382" i="26"/>
  <c r="F2382" i="26" s="1"/>
  <c r="G2381" i="26"/>
  <c r="F2381" i="26" s="1"/>
  <c r="G2380" i="26"/>
  <c r="F2380" i="26" s="1"/>
  <c r="G2379" i="26"/>
  <c r="F2379" i="26" s="1"/>
  <c r="G2378" i="26"/>
  <c r="F2378" i="26" s="1"/>
  <c r="G2377" i="26"/>
  <c r="F2377" i="26" s="1"/>
  <c r="G2376" i="26"/>
  <c r="F2376" i="26" s="1"/>
  <c r="G2375" i="26"/>
  <c r="F2375" i="26" s="1"/>
  <c r="G2374" i="26"/>
  <c r="F2374" i="26" s="1"/>
  <c r="G2373" i="26"/>
  <c r="F2373" i="26" s="1"/>
  <c r="G2372" i="26"/>
  <c r="F2372" i="26" s="1"/>
  <c r="G2371" i="26"/>
  <c r="F2371" i="26" s="1"/>
  <c r="G2370" i="26"/>
  <c r="F2370" i="26" s="1"/>
  <c r="G2369" i="26"/>
  <c r="F2369" i="26" s="1"/>
  <c r="G2368" i="26"/>
  <c r="F2368" i="26" s="1"/>
  <c r="G2367" i="26"/>
  <c r="F2367" i="26" s="1"/>
  <c r="G2366" i="26"/>
  <c r="F2366" i="26" s="1"/>
  <c r="G2365" i="26"/>
  <c r="F2365" i="26" s="1"/>
  <c r="G2364" i="26"/>
  <c r="F2364" i="26" s="1"/>
  <c r="G2363" i="26"/>
  <c r="F2363" i="26" s="1"/>
  <c r="G2362" i="26"/>
  <c r="F2362" i="26" s="1"/>
  <c r="G2361" i="26"/>
  <c r="F2361" i="26" s="1"/>
  <c r="G2360" i="26"/>
  <c r="F2360" i="26" s="1"/>
  <c r="G2359" i="26"/>
  <c r="F2359" i="26" s="1"/>
  <c r="G2358" i="26"/>
  <c r="F2358" i="26" s="1"/>
  <c r="G2357" i="26"/>
  <c r="F2357" i="26" s="1"/>
  <c r="G2356" i="26"/>
  <c r="F2356" i="26" s="1"/>
  <c r="G2355" i="26"/>
  <c r="F2355" i="26" s="1"/>
  <c r="G2354" i="26"/>
  <c r="F2354" i="26" s="1"/>
  <c r="G2353" i="26"/>
  <c r="F2353" i="26" s="1"/>
  <c r="G2352" i="26"/>
  <c r="F2352" i="26" s="1"/>
  <c r="G2351" i="26"/>
  <c r="F2351" i="26" s="1"/>
  <c r="G2350" i="26"/>
  <c r="F2350" i="26" s="1"/>
  <c r="G2349" i="26"/>
  <c r="F2349" i="26" s="1"/>
  <c r="G2348" i="26"/>
  <c r="F2348" i="26" s="1"/>
  <c r="G2347" i="26"/>
  <c r="F2347" i="26" s="1"/>
  <c r="G2346" i="26"/>
  <c r="F2346" i="26" s="1"/>
  <c r="G2345" i="26"/>
  <c r="F2345" i="26" s="1"/>
  <c r="G2344" i="26"/>
  <c r="F2344" i="26" s="1"/>
  <c r="G2343" i="26"/>
  <c r="F2343" i="26" s="1"/>
  <c r="G2342" i="26"/>
  <c r="F2342" i="26" s="1"/>
  <c r="G2341" i="26"/>
  <c r="F2341" i="26" s="1"/>
  <c r="G2340" i="26"/>
  <c r="F2340" i="26" s="1"/>
  <c r="G2339" i="26"/>
  <c r="F2339" i="26" s="1"/>
  <c r="G2338" i="26"/>
  <c r="F2338" i="26" s="1"/>
  <c r="G2337" i="26"/>
  <c r="F2337" i="26" s="1"/>
  <c r="G2336" i="26"/>
  <c r="F2336" i="26" s="1"/>
  <c r="G2335" i="26"/>
  <c r="F2335" i="26" s="1"/>
  <c r="G2334" i="26"/>
  <c r="F2334" i="26" s="1"/>
  <c r="G2333" i="26"/>
  <c r="F2333" i="26" s="1"/>
  <c r="G2332" i="26"/>
  <c r="F2332" i="26" s="1"/>
  <c r="G2331" i="26"/>
  <c r="F2331" i="26" s="1"/>
  <c r="G2330" i="26"/>
  <c r="F2330" i="26" s="1"/>
  <c r="G2329" i="26"/>
  <c r="F2329" i="26" s="1"/>
  <c r="G2328" i="26"/>
  <c r="F2328" i="26" s="1"/>
  <c r="G2327" i="26"/>
  <c r="F2327" i="26" s="1"/>
  <c r="G2326" i="26"/>
  <c r="F2326" i="26" s="1"/>
  <c r="G2325" i="26"/>
  <c r="F2325" i="26" s="1"/>
  <c r="G2324" i="26"/>
  <c r="F2324" i="26" s="1"/>
  <c r="G2323" i="26"/>
  <c r="F2323" i="26" s="1"/>
  <c r="G2322" i="26"/>
  <c r="F2322" i="26" s="1"/>
  <c r="G2321" i="26"/>
  <c r="F2321" i="26" s="1"/>
  <c r="G2320" i="26"/>
  <c r="F2320" i="26" s="1"/>
  <c r="G2319" i="26"/>
  <c r="F2319" i="26" s="1"/>
  <c r="G2318" i="26"/>
  <c r="F2318" i="26" s="1"/>
  <c r="G2317" i="26"/>
  <c r="F2317" i="26" s="1"/>
  <c r="G2316" i="26"/>
  <c r="F2316" i="26" s="1"/>
  <c r="G2315" i="26"/>
  <c r="F2315" i="26" s="1"/>
  <c r="G2314" i="26"/>
  <c r="F2314" i="26" s="1"/>
  <c r="G2313" i="26"/>
  <c r="F2313" i="26" s="1"/>
  <c r="G2312" i="26"/>
  <c r="F2312" i="26" s="1"/>
  <c r="G2311" i="26"/>
  <c r="F2311" i="26" s="1"/>
  <c r="G2310" i="26"/>
  <c r="F2310" i="26" s="1"/>
  <c r="G2309" i="26"/>
  <c r="F2309" i="26" s="1"/>
  <c r="G2308" i="26"/>
  <c r="F2308" i="26" s="1"/>
  <c r="G2307" i="26"/>
  <c r="F2307" i="26" s="1"/>
  <c r="G2306" i="26"/>
  <c r="F2306" i="26" s="1"/>
  <c r="G2305" i="26"/>
  <c r="F2305" i="26" s="1"/>
  <c r="G2304" i="26"/>
  <c r="F2304" i="26" s="1"/>
  <c r="G2303" i="26"/>
  <c r="F2303" i="26" s="1"/>
  <c r="G2302" i="26"/>
  <c r="F2302" i="26" s="1"/>
  <c r="G2301" i="26"/>
  <c r="F2301" i="26" s="1"/>
  <c r="G2300" i="26"/>
  <c r="F2300" i="26" s="1"/>
  <c r="G2299" i="26"/>
  <c r="F2299" i="26" s="1"/>
  <c r="G2298" i="26"/>
  <c r="F2298" i="26" s="1"/>
  <c r="G2297" i="26"/>
  <c r="F2297" i="26" s="1"/>
  <c r="G2296" i="26"/>
  <c r="F2296" i="26" s="1"/>
  <c r="G2295" i="26"/>
  <c r="F2295" i="26" s="1"/>
  <c r="G2294" i="26"/>
  <c r="F2294" i="26" s="1"/>
  <c r="G2293" i="26"/>
  <c r="F2293" i="26" s="1"/>
  <c r="G2292" i="26"/>
  <c r="F2292" i="26" s="1"/>
  <c r="G2291" i="26"/>
  <c r="F2291" i="26" s="1"/>
  <c r="G2290" i="26"/>
  <c r="F2290" i="26" s="1"/>
  <c r="G2289" i="26"/>
  <c r="F2289" i="26" s="1"/>
  <c r="G2288" i="26"/>
  <c r="F2288" i="26" s="1"/>
  <c r="G2287" i="26"/>
  <c r="F2287" i="26" s="1"/>
  <c r="G2286" i="26"/>
  <c r="F2286" i="26" s="1"/>
  <c r="G2285" i="26"/>
  <c r="F2285" i="26" s="1"/>
  <c r="G2284" i="26"/>
  <c r="F2284" i="26" s="1"/>
  <c r="G2283" i="26"/>
  <c r="F2283" i="26" s="1"/>
  <c r="G2282" i="26"/>
  <c r="F2282" i="26" s="1"/>
  <c r="G2281" i="26"/>
  <c r="F2281" i="26" s="1"/>
  <c r="G2280" i="26"/>
  <c r="F2280" i="26" s="1"/>
  <c r="G2279" i="26"/>
  <c r="F2279" i="26" s="1"/>
  <c r="G2278" i="26"/>
  <c r="F2278" i="26" s="1"/>
  <c r="G2277" i="26"/>
  <c r="F2277" i="26" s="1"/>
  <c r="G2276" i="26"/>
  <c r="F2276" i="26" s="1"/>
  <c r="G2275" i="26"/>
  <c r="F2275" i="26" s="1"/>
  <c r="G2274" i="26"/>
  <c r="F2274" i="26" s="1"/>
  <c r="G2273" i="26"/>
  <c r="F2273" i="26" s="1"/>
  <c r="G2272" i="26"/>
  <c r="F2272" i="26" s="1"/>
  <c r="G2271" i="26"/>
  <c r="F2271" i="26" s="1"/>
  <c r="G2270" i="26"/>
  <c r="F2270" i="26" s="1"/>
  <c r="G2269" i="26"/>
  <c r="F2269" i="26" s="1"/>
  <c r="G2268" i="26"/>
  <c r="F2268" i="26" s="1"/>
  <c r="G2267" i="26"/>
  <c r="F2267" i="26" s="1"/>
  <c r="G2266" i="26"/>
  <c r="F2266" i="26" s="1"/>
  <c r="G2265" i="26"/>
  <c r="F2265" i="26" s="1"/>
  <c r="G2264" i="26"/>
  <c r="F2264" i="26" s="1"/>
  <c r="G2263" i="26"/>
  <c r="F2263" i="26" s="1"/>
  <c r="G2262" i="26"/>
  <c r="F2262" i="26" s="1"/>
  <c r="G2261" i="26"/>
  <c r="F2261" i="26" s="1"/>
  <c r="G2260" i="26"/>
  <c r="F2260" i="26" s="1"/>
  <c r="G2259" i="26"/>
  <c r="F2259" i="26" s="1"/>
  <c r="G2258" i="26"/>
  <c r="F2258" i="26" s="1"/>
  <c r="G2257" i="26"/>
  <c r="F2257" i="26" s="1"/>
  <c r="G2256" i="26"/>
  <c r="F2256" i="26" s="1"/>
  <c r="G2255" i="26"/>
  <c r="F2255" i="26" s="1"/>
  <c r="G2254" i="26"/>
  <c r="F2254" i="26" s="1"/>
  <c r="G2253" i="26"/>
  <c r="F2253" i="26" s="1"/>
  <c r="G2252" i="26"/>
  <c r="F2252" i="26" s="1"/>
  <c r="G2251" i="26"/>
  <c r="F2251" i="26" s="1"/>
  <c r="G2250" i="26"/>
  <c r="F2250" i="26" s="1"/>
  <c r="G2249" i="26"/>
  <c r="F2249" i="26" s="1"/>
  <c r="G2248" i="26"/>
  <c r="F2248" i="26" s="1"/>
  <c r="G2247" i="26"/>
  <c r="F2247" i="26" s="1"/>
  <c r="G2246" i="26"/>
  <c r="F2246" i="26" s="1"/>
  <c r="G2245" i="26"/>
  <c r="F2245" i="26" s="1"/>
  <c r="G2244" i="26"/>
  <c r="F2244" i="26" s="1"/>
  <c r="G2243" i="26"/>
  <c r="F2243" i="26" s="1"/>
  <c r="G2242" i="26"/>
  <c r="F2242" i="26" s="1"/>
  <c r="G2241" i="26"/>
  <c r="F2241" i="26" s="1"/>
  <c r="G2240" i="26"/>
  <c r="F2240" i="26" s="1"/>
  <c r="G2239" i="26"/>
  <c r="F2239" i="26" s="1"/>
  <c r="G2238" i="26"/>
  <c r="F2238" i="26" s="1"/>
  <c r="G2237" i="26"/>
  <c r="F2237" i="26" s="1"/>
  <c r="G2236" i="26"/>
  <c r="F2236" i="26" s="1"/>
  <c r="G2235" i="26"/>
  <c r="F2235" i="26" s="1"/>
  <c r="G2234" i="26"/>
  <c r="F2234" i="26" s="1"/>
  <c r="G2233" i="26"/>
  <c r="F2233" i="26" s="1"/>
  <c r="G2232" i="26"/>
  <c r="F2232" i="26" s="1"/>
  <c r="G2231" i="26"/>
  <c r="F2231" i="26" s="1"/>
  <c r="G2230" i="26"/>
  <c r="F2230" i="26" s="1"/>
  <c r="G2229" i="26"/>
  <c r="F2229" i="26" s="1"/>
  <c r="G2228" i="26"/>
  <c r="F2228" i="26" s="1"/>
  <c r="G2227" i="26"/>
  <c r="F2227" i="26" s="1"/>
  <c r="G2226" i="26"/>
  <c r="F2226" i="26" s="1"/>
  <c r="G2225" i="26"/>
  <c r="F2225" i="26" s="1"/>
  <c r="G2224" i="26"/>
  <c r="F2224" i="26" s="1"/>
  <c r="G2223" i="26"/>
  <c r="F2223" i="26" s="1"/>
  <c r="G2222" i="26"/>
  <c r="F2222" i="26" s="1"/>
  <c r="G2221" i="26"/>
  <c r="F2221" i="26" s="1"/>
  <c r="G2220" i="26"/>
  <c r="F2220" i="26" s="1"/>
  <c r="G2219" i="26"/>
  <c r="F2219" i="26" s="1"/>
  <c r="G2218" i="26"/>
  <c r="F2218" i="26" s="1"/>
  <c r="G2217" i="26"/>
  <c r="F2217" i="26" s="1"/>
  <c r="G2216" i="26"/>
  <c r="F2216" i="26" s="1"/>
  <c r="G2215" i="26"/>
  <c r="F2215" i="26" s="1"/>
  <c r="G2214" i="26"/>
  <c r="F2214" i="26" s="1"/>
  <c r="G2213" i="26"/>
  <c r="F2213" i="26" s="1"/>
  <c r="G2212" i="26"/>
  <c r="F2212" i="26" s="1"/>
  <c r="G2211" i="26"/>
  <c r="F2211" i="26" s="1"/>
  <c r="G2210" i="26"/>
  <c r="F2210" i="26" s="1"/>
  <c r="G2209" i="26"/>
  <c r="F2209" i="26" s="1"/>
  <c r="G2208" i="26"/>
  <c r="F2208" i="26" s="1"/>
  <c r="G2207" i="26"/>
  <c r="F2207" i="26" s="1"/>
  <c r="G2206" i="26"/>
  <c r="F2206" i="26" s="1"/>
  <c r="G2205" i="26"/>
  <c r="F2205" i="26" s="1"/>
  <c r="G2204" i="26"/>
  <c r="F2204" i="26" s="1"/>
  <c r="G2203" i="26"/>
  <c r="F2203" i="26" s="1"/>
  <c r="G2202" i="26"/>
  <c r="F2202" i="26" s="1"/>
  <c r="G2201" i="26"/>
  <c r="F2201" i="26" s="1"/>
  <c r="G2200" i="26"/>
  <c r="F2200" i="26" s="1"/>
  <c r="G2199" i="26"/>
  <c r="F2199" i="26" s="1"/>
  <c r="G2198" i="26"/>
  <c r="F2198" i="26" s="1"/>
  <c r="G2197" i="26"/>
  <c r="F2197" i="26" s="1"/>
  <c r="G2196" i="26"/>
  <c r="F2196" i="26" s="1"/>
  <c r="G2195" i="26"/>
  <c r="F2195" i="26" s="1"/>
  <c r="G2194" i="26"/>
  <c r="F2194" i="26" s="1"/>
  <c r="G2193" i="26"/>
  <c r="F2193" i="26" s="1"/>
  <c r="G2192" i="26"/>
  <c r="F2192" i="26" s="1"/>
  <c r="G2191" i="26"/>
  <c r="F2191" i="26" s="1"/>
  <c r="G2190" i="26"/>
  <c r="F2190" i="26" s="1"/>
  <c r="G2189" i="26"/>
  <c r="F2189" i="26" s="1"/>
  <c r="G2188" i="26"/>
  <c r="F2188" i="26" s="1"/>
  <c r="G2187" i="26"/>
  <c r="F2187" i="26" s="1"/>
  <c r="G2186" i="26"/>
  <c r="F2186" i="26" s="1"/>
  <c r="G2185" i="26"/>
  <c r="F2185" i="26" s="1"/>
  <c r="G2184" i="26"/>
  <c r="F2184" i="26" s="1"/>
  <c r="G2183" i="26"/>
  <c r="F2183" i="26" s="1"/>
  <c r="G2182" i="26"/>
  <c r="F2182" i="26" s="1"/>
  <c r="G2181" i="26"/>
  <c r="F2181" i="26" s="1"/>
  <c r="G2180" i="26"/>
  <c r="F2180" i="26" s="1"/>
  <c r="G2179" i="26"/>
  <c r="F2179" i="26" s="1"/>
  <c r="G2178" i="26"/>
  <c r="F2178" i="26" s="1"/>
  <c r="G2177" i="26"/>
  <c r="F2177" i="26" s="1"/>
  <c r="G2176" i="26"/>
  <c r="F2176" i="26" s="1"/>
  <c r="G2175" i="26"/>
  <c r="F2175" i="26" s="1"/>
  <c r="G2174" i="26"/>
  <c r="F2174" i="26" s="1"/>
  <c r="G2173" i="26"/>
  <c r="F2173" i="26" s="1"/>
  <c r="G2172" i="26"/>
  <c r="F2172" i="26" s="1"/>
  <c r="G2171" i="26"/>
  <c r="F2171" i="26" s="1"/>
  <c r="G2170" i="26"/>
  <c r="F2170" i="26" s="1"/>
  <c r="G2169" i="26"/>
  <c r="F2169" i="26" s="1"/>
  <c r="G2168" i="26"/>
  <c r="F2168" i="26" s="1"/>
  <c r="G2167" i="26"/>
  <c r="F2167" i="26" s="1"/>
  <c r="G2166" i="26"/>
  <c r="F2166" i="26" s="1"/>
  <c r="G2165" i="26"/>
  <c r="F2165" i="26" s="1"/>
  <c r="G2164" i="26"/>
  <c r="F2164" i="26" s="1"/>
  <c r="G2163" i="26"/>
  <c r="F2163" i="26" s="1"/>
  <c r="G2162" i="26"/>
  <c r="F2162" i="26" s="1"/>
  <c r="G2161" i="26"/>
  <c r="F2161" i="26" s="1"/>
  <c r="G2160" i="26"/>
  <c r="F2160" i="26" s="1"/>
  <c r="G2159" i="26"/>
  <c r="F2159" i="26" s="1"/>
  <c r="G2158" i="26"/>
  <c r="F2158" i="26" s="1"/>
  <c r="G2157" i="26"/>
  <c r="F2157" i="26" s="1"/>
  <c r="G2156" i="26"/>
  <c r="F2156" i="26" s="1"/>
  <c r="G2155" i="26"/>
  <c r="F2155" i="26" s="1"/>
  <c r="G2154" i="26"/>
  <c r="F2154" i="26" s="1"/>
  <c r="G2153" i="26"/>
  <c r="F2153" i="26" s="1"/>
  <c r="G2152" i="26"/>
  <c r="F2152" i="26" s="1"/>
  <c r="G2151" i="26"/>
  <c r="F2151" i="26" s="1"/>
  <c r="G2150" i="26"/>
  <c r="F2150" i="26" s="1"/>
  <c r="G2149" i="26"/>
  <c r="F2149" i="26" s="1"/>
  <c r="G2148" i="26"/>
  <c r="F2148" i="26" s="1"/>
  <c r="G2147" i="26"/>
  <c r="F2147" i="26" s="1"/>
  <c r="G2146" i="26"/>
  <c r="F2146" i="26" s="1"/>
  <c r="G2145" i="26"/>
  <c r="F2145" i="26" s="1"/>
  <c r="G2144" i="26"/>
  <c r="F2144" i="26" s="1"/>
  <c r="G2143" i="26"/>
  <c r="F2143" i="26" s="1"/>
  <c r="G2142" i="26"/>
  <c r="F2142" i="26" s="1"/>
  <c r="G2141" i="26"/>
  <c r="F2141" i="26" s="1"/>
  <c r="G2140" i="26"/>
  <c r="F2140" i="26" s="1"/>
  <c r="G2139" i="26"/>
  <c r="F2139" i="26" s="1"/>
  <c r="G2138" i="26"/>
  <c r="F2138" i="26" s="1"/>
  <c r="G2137" i="26"/>
  <c r="F2137" i="26" s="1"/>
  <c r="G2136" i="26"/>
  <c r="F2136" i="26" s="1"/>
  <c r="G2135" i="26"/>
  <c r="F2135" i="26" s="1"/>
  <c r="G2134" i="26"/>
  <c r="F2134" i="26" s="1"/>
  <c r="G2133" i="26"/>
  <c r="F2133" i="26" s="1"/>
  <c r="G2132" i="26"/>
  <c r="F2132" i="26" s="1"/>
  <c r="G2131" i="26"/>
  <c r="F2131" i="26" s="1"/>
  <c r="G2130" i="26"/>
  <c r="F2130" i="26" s="1"/>
  <c r="G2129" i="26"/>
  <c r="F2129" i="26" s="1"/>
  <c r="G2128" i="26"/>
  <c r="F2128" i="26" s="1"/>
  <c r="G2127" i="26"/>
  <c r="F2127" i="26" s="1"/>
  <c r="G2126" i="26"/>
  <c r="F2126" i="26" s="1"/>
  <c r="G2125" i="26"/>
  <c r="F2125" i="26" s="1"/>
  <c r="G2124" i="26"/>
  <c r="F2124" i="26" s="1"/>
  <c r="G2123" i="26"/>
  <c r="F2123" i="26" s="1"/>
  <c r="G2122" i="26"/>
  <c r="F2122" i="26" s="1"/>
  <c r="G2121" i="26"/>
  <c r="F2121" i="26" s="1"/>
  <c r="G2120" i="26"/>
  <c r="F2120" i="26" s="1"/>
  <c r="G2119" i="26"/>
  <c r="F2119" i="26" s="1"/>
  <c r="G2118" i="26"/>
  <c r="F2118" i="26" s="1"/>
  <c r="G2117" i="26"/>
  <c r="F2117" i="26" s="1"/>
  <c r="G2116" i="26"/>
  <c r="F2116" i="26" s="1"/>
  <c r="G2115" i="26"/>
  <c r="F2115" i="26" s="1"/>
  <c r="G2114" i="26"/>
  <c r="F2114" i="26" s="1"/>
  <c r="G2113" i="26"/>
  <c r="F2113" i="26" s="1"/>
  <c r="G2112" i="26"/>
  <c r="F2112" i="26" s="1"/>
  <c r="G2111" i="26"/>
  <c r="F2111" i="26" s="1"/>
  <c r="G2110" i="26"/>
  <c r="F2110" i="26" s="1"/>
  <c r="G2109" i="26"/>
  <c r="F2109" i="26" s="1"/>
  <c r="G2108" i="26"/>
  <c r="F2108" i="26" s="1"/>
  <c r="G2107" i="26"/>
  <c r="F2107" i="26" s="1"/>
  <c r="G2106" i="26"/>
  <c r="F2106" i="26" s="1"/>
  <c r="G2105" i="26"/>
  <c r="F2105" i="26" s="1"/>
  <c r="G2104" i="26"/>
  <c r="F2104" i="26" s="1"/>
  <c r="G2103" i="26"/>
  <c r="F2103" i="26" s="1"/>
  <c r="G2102" i="26"/>
  <c r="F2102" i="26" s="1"/>
  <c r="G2101" i="26"/>
  <c r="F2101" i="26" s="1"/>
  <c r="G2100" i="26"/>
  <c r="F2100" i="26" s="1"/>
  <c r="G2099" i="26"/>
  <c r="F2099" i="26" s="1"/>
  <c r="G2098" i="26"/>
  <c r="F2098" i="26" s="1"/>
  <c r="G2097" i="26"/>
  <c r="F2097" i="26" s="1"/>
  <c r="G2096" i="26"/>
  <c r="F2096" i="26" s="1"/>
  <c r="G2095" i="26"/>
  <c r="F2095" i="26" s="1"/>
  <c r="G2094" i="26"/>
  <c r="F2094" i="26" s="1"/>
  <c r="G2093" i="26"/>
  <c r="F2093" i="26" s="1"/>
  <c r="G2092" i="26"/>
  <c r="F2092" i="26" s="1"/>
  <c r="G2091" i="26"/>
  <c r="F2091" i="26" s="1"/>
  <c r="G2090" i="26"/>
  <c r="F2090" i="26" s="1"/>
  <c r="G2089" i="26"/>
  <c r="F2089" i="26" s="1"/>
  <c r="G2088" i="26"/>
  <c r="F2088" i="26" s="1"/>
  <c r="G2087" i="26"/>
  <c r="F2087" i="26" s="1"/>
  <c r="G2086" i="26"/>
  <c r="F2086" i="26" s="1"/>
  <c r="G2085" i="26"/>
  <c r="F2085" i="26" s="1"/>
  <c r="G2084" i="26"/>
  <c r="F2084" i="26" s="1"/>
  <c r="G2083" i="26"/>
  <c r="F2083" i="26" s="1"/>
  <c r="G2082" i="26"/>
  <c r="F2082" i="26" s="1"/>
  <c r="G2081" i="26"/>
  <c r="F2081" i="26" s="1"/>
  <c r="G2080" i="26"/>
  <c r="F2080" i="26" s="1"/>
  <c r="G2079" i="26"/>
  <c r="F2079" i="26" s="1"/>
  <c r="G2078" i="26"/>
  <c r="F2078" i="26" s="1"/>
  <c r="G2077" i="26"/>
  <c r="F2077" i="26" s="1"/>
  <c r="G2076" i="26"/>
  <c r="F2076" i="26" s="1"/>
  <c r="G2075" i="26"/>
  <c r="F2075" i="26" s="1"/>
  <c r="G2074" i="26"/>
  <c r="F2074" i="26" s="1"/>
  <c r="G2073" i="26"/>
  <c r="F2073" i="26" s="1"/>
  <c r="G2072" i="26"/>
  <c r="F2072" i="26" s="1"/>
  <c r="G2071" i="26"/>
  <c r="F2071" i="26" s="1"/>
  <c r="G2070" i="26"/>
  <c r="F2070" i="26" s="1"/>
  <c r="G2069" i="26"/>
  <c r="F2069" i="26" s="1"/>
  <c r="G2068" i="26"/>
  <c r="F2068" i="26" s="1"/>
  <c r="G2067" i="26"/>
  <c r="F2067" i="26" s="1"/>
  <c r="G2066" i="26"/>
  <c r="F2066" i="26" s="1"/>
  <c r="G2065" i="26"/>
  <c r="F2065" i="26" s="1"/>
  <c r="G2064" i="26"/>
  <c r="F2064" i="26" s="1"/>
  <c r="G2063" i="26"/>
  <c r="F2063" i="26" s="1"/>
  <c r="G2062" i="26"/>
  <c r="F2062" i="26" s="1"/>
  <c r="G2061" i="26"/>
  <c r="F2061" i="26" s="1"/>
  <c r="G2060" i="26"/>
  <c r="F2060" i="26" s="1"/>
  <c r="G2059" i="26"/>
  <c r="F2059" i="26" s="1"/>
  <c r="G2058" i="26"/>
  <c r="F2058" i="26" s="1"/>
  <c r="G2057" i="26"/>
  <c r="F2057" i="26" s="1"/>
  <c r="G2056" i="26"/>
  <c r="F2056" i="26" s="1"/>
  <c r="G2055" i="26"/>
  <c r="F2055" i="26" s="1"/>
  <c r="G2054" i="26"/>
  <c r="F2054" i="26" s="1"/>
  <c r="G2053" i="26"/>
  <c r="F2053" i="26" s="1"/>
  <c r="G2052" i="26"/>
  <c r="F2052" i="26" s="1"/>
  <c r="G2051" i="26"/>
  <c r="F2051" i="26" s="1"/>
  <c r="G2050" i="26"/>
  <c r="F2050" i="26" s="1"/>
  <c r="G2049" i="26"/>
  <c r="F2049" i="26" s="1"/>
  <c r="G2048" i="26"/>
  <c r="F2048" i="26" s="1"/>
  <c r="G2047" i="26"/>
  <c r="F2047" i="26" s="1"/>
  <c r="G2046" i="26"/>
  <c r="F2046" i="26" s="1"/>
  <c r="G2045" i="26"/>
  <c r="F2045" i="26" s="1"/>
  <c r="G2044" i="26"/>
  <c r="F2044" i="26" s="1"/>
  <c r="G2043" i="26"/>
  <c r="F2043" i="26" s="1"/>
  <c r="G2042" i="26"/>
  <c r="F2042" i="26" s="1"/>
  <c r="G2041" i="26"/>
  <c r="F2041" i="26" s="1"/>
  <c r="G2040" i="26"/>
  <c r="F2040" i="26" s="1"/>
  <c r="G2039" i="26"/>
  <c r="F2039" i="26" s="1"/>
  <c r="G2038" i="26"/>
  <c r="F2038" i="26" s="1"/>
  <c r="G2037" i="26"/>
  <c r="F2037" i="26" s="1"/>
  <c r="G2036" i="26"/>
  <c r="F2036" i="26" s="1"/>
  <c r="G2035" i="26"/>
  <c r="F2035" i="26" s="1"/>
  <c r="G2034" i="26"/>
  <c r="F2034" i="26" s="1"/>
  <c r="G2033" i="26"/>
  <c r="F2033" i="26" s="1"/>
  <c r="G2032" i="26"/>
  <c r="F2032" i="26" s="1"/>
  <c r="G2031" i="26"/>
  <c r="F2031" i="26" s="1"/>
  <c r="G2030" i="26"/>
  <c r="F2030" i="26" s="1"/>
  <c r="G2029" i="26"/>
  <c r="F2029" i="26" s="1"/>
  <c r="G2028" i="26"/>
  <c r="F2028" i="26" s="1"/>
  <c r="G2027" i="26"/>
  <c r="F2027" i="26" s="1"/>
  <c r="G2026" i="26"/>
  <c r="F2026" i="26" s="1"/>
  <c r="G2025" i="26"/>
  <c r="F2025" i="26" s="1"/>
  <c r="G2024" i="26"/>
  <c r="F2024" i="26" s="1"/>
  <c r="G2023" i="26"/>
  <c r="F2023" i="26" s="1"/>
  <c r="G2022" i="26"/>
  <c r="F2022" i="26" s="1"/>
  <c r="G2021" i="26"/>
  <c r="F2021" i="26" s="1"/>
  <c r="G2020" i="26"/>
  <c r="F2020" i="26" s="1"/>
  <c r="G2019" i="26"/>
  <c r="F2019" i="26" s="1"/>
  <c r="G2018" i="26"/>
  <c r="F2018" i="26" s="1"/>
  <c r="G2017" i="26"/>
  <c r="F2017" i="26" s="1"/>
  <c r="G2016" i="26"/>
  <c r="F2016" i="26" s="1"/>
  <c r="G2015" i="26"/>
  <c r="F2015" i="26" s="1"/>
  <c r="G2014" i="26"/>
  <c r="F2014" i="26" s="1"/>
  <c r="G2013" i="26"/>
  <c r="F2013" i="26" s="1"/>
  <c r="G2012" i="26"/>
  <c r="F2012" i="26" s="1"/>
  <c r="G2011" i="26"/>
  <c r="F2011" i="26" s="1"/>
  <c r="G2010" i="26"/>
  <c r="F2010" i="26" s="1"/>
  <c r="G2009" i="26"/>
  <c r="F2009" i="26" s="1"/>
  <c r="G2008" i="26"/>
  <c r="F2008" i="26" s="1"/>
  <c r="G2007" i="26"/>
  <c r="F2007" i="26" s="1"/>
  <c r="G2006" i="26"/>
  <c r="F2006" i="26" s="1"/>
  <c r="G2005" i="26"/>
  <c r="F2005" i="26" s="1"/>
  <c r="G2004" i="26"/>
  <c r="F2004" i="26" s="1"/>
  <c r="G2003" i="26"/>
  <c r="F2003" i="26" s="1"/>
  <c r="G2002" i="26"/>
  <c r="F2002" i="26" s="1"/>
  <c r="G2001" i="26"/>
  <c r="F2001" i="26" s="1"/>
  <c r="G2000" i="26"/>
  <c r="F2000" i="26" s="1"/>
  <c r="G1999" i="26"/>
  <c r="F1999" i="26" s="1"/>
  <c r="G1998" i="26"/>
  <c r="F1998" i="26" s="1"/>
  <c r="G1997" i="26"/>
  <c r="F1997" i="26" s="1"/>
  <c r="G1996" i="26"/>
  <c r="F1996" i="26" s="1"/>
  <c r="G1995" i="26"/>
  <c r="F1995" i="26" s="1"/>
  <c r="G1994" i="26"/>
  <c r="F1994" i="26" s="1"/>
  <c r="G1993" i="26"/>
  <c r="F1993" i="26" s="1"/>
  <c r="G1992" i="26"/>
  <c r="F1992" i="26" s="1"/>
  <c r="G1991" i="26"/>
  <c r="F1991" i="26" s="1"/>
  <c r="G1990" i="26"/>
  <c r="F1990" i="26" s="1"/>
  <c r="G1989" i="26"/>
  <c r="F1989" i="26" s="1"/>
  <c r="G1988" i="26"/>
  <c r="F1988" i="26" s="1"/>
  <c r="G1987" i="26"/>
  <c r="F1987" i="26" s="1"/>
  <c r="G1986" i="26"/>
  <c r="F1986" i="26" s="1"/>
  <c r="G1985" i="26"/>
  <c r="F1985" i="26" s="1"/>
  <c r="G1984" i="26"/>
  <c r="F1984" i="26" s="1"/>
  <c r="G1983" i="26"/>
  <c r="F1983" i="26" s="1"/>
  <c r="G1982" i="26"/>
  <c r="F1982" i="26" s="1"/>
  <c r="G1981" i="26"/>
  <c r="F1981" i="26" s="1"/>
  <c r="G1980" i="26"/>
  <c r="F1980" i="26" s="1"/>
  <c r="G1979" i="26"/>
  <c r="F1979" i="26" s="1"/>
  <c r="G1978" i="26"/>
  <c r="F1978" i="26" s="1"/>
  <c r="G1977" i="26"/>
  <c r="F1977" i="26" s="1"/>
  <c r="G1976" i="26"/>
  <c r="F1976" i="26" s="1"/>
  <c r="G1975" i="26"/>
  <c r="F1975" i="26" s="1"/>
  <c r="G1974" i="26"/>
  <c r="F1974" i="26" s="1"/>
  <c r="G1973" i="26"/>
  <c r="F1973" i="26" s="1"/>
  <c r="G1972" i="26"/>
  <c r="F1972" i="26" s="1"/>
  <c r="G1971" i="26"/>
  <c r="F1971" i="26" s="1"/>
  <c r="G1970" i="26"/>
  <c r="F1970" i="26" s="1"/>
  <c r="G1969" i="26"/>
  <c r="F1969" i="26" s="1"/>
  <c r="G1968" i="26"/>
  <c r="F1968" i="26" s="1"/>
  <c r="G1967" i="26"/>
  <c r="F1967" i="26" s="1"/>
  <c r="G1966" i="26"/>
  <c r="F1966" i="26" s="1"/>
  <c r="G1965" i="26"/>
  <c r="F1965" i="26" s="1"/>
  <c r="G1964" i="26"/>
  <c r="F1964" i="26" s="1"/>
  <c r="G1963" i="26"/>
  <c r="F1963" i="26" s="1"/>
  <c r="G1962" i="26"/>
  <c r="F1962" i="26" s="1"/>
  <c r="G1961" i="26"/>
  <c r="F1961" i="26" s="1"/>
  <c r="G1960" i="26"/>
  <c r="F1960" i="26" s="1"/>
  <c r="G1959" i="26"/>
  <c r="F1959" i="26" s="1"/>
  <c r="G1958" i="26"/>
  <c r="F1958" i="26" s="1"/>
  <c r="G1957" i="26"/>
  <c r="F1957" i="26" s="1"/>
  <c r="G1956" i="26"/>
  <c r="F1956" i="26" s="1"/>
  <c r="G1955" i="26"/>
  <c r="F1955" i="26" s="1"/>
  <c r="G1954" i="26"/>
  <c r="F1954" i="26" s="1"/>
  <c r="G1953" i="26"/>
  <c r="F1953" i="26" s="1"/>
  <c r="G1952" i="26"/>
  <c r="F1952" i="26" s="1"/>
  <c r="G1951" i="26"/>
  <c r="F1951" i="26" s="1"/>
  <c r="G1950" i="26"/>
  <c r="F1950" i="26" s="1"/>
  <c r="G1949" i="26"/>
  <c r="F1949" i="26" s="1"/>
  <c r="G1948" i="26"/>
  <c r="F1948" i="26" s="1"/>
  <c r="G1947" i="26"/>
  <c r="F1947" i="26" s="1"/>
  <c r="G1946" i="26"/>
  <c r="F1946" i="26" s="1"/>
  <c r="G1945" i="26"/>
  <c r="F1945" i="26" s="1"/>
  <c r="G1944" i="26"/>
  <c r="F1944" i="26" s="1"/>
  <c r="G1943" i="26"/>
  <c r="F1943" i="26" s="1"/>
  <c r="G1942" i="26"/>
  <c r="F1942" i="26" s="1"/>
  <c r="G1941" i="26"/>
  <c r="F1941" i="26" s="1"/>
  <c r="G1940" i="26"/>
  <c r="F1940" i="26" s="1"/>
  <c r="G1939" i="26"/>
  <c r="F1939" i="26" s="1"/>
  <c r="G1938" i="26"/>
  <c r="F1938" i="26" s="1"/>
  <c r="G1937" i="26"/>
  <c r="F1937" i="26" s="1"/>
  <c r="G1936" i="26"/>
  <c r="F1936" i="26" s="1"/>
  <c r="G1935" i="26"/>
  <c r="F1935" i="26" s="1"/>
  <c r="G1934" i="26"/>
  <c r="F1934" i="26" s="1"/>
  <c r="G1933" i="26"/>
  <c r="F1933" i="26" s="1"/>
  <c r="G1932" i="26"/>
  <c r="F1932" i="26" s="1"/>
  <c r="G1931" i="26"/>
  <c r="F1931" i="26" s="1"/>
  <c r="G1930" i="26"/>
  <c r="F1930" i="26" s="1"/>
  <c r="G1929" i="26"/>
  <c r="F1929" i="26" s="1"/>
  <c r="G1928" i="26"/>
  <c r="F1928" i="26" s="1"/>
  <c r="G1927" i="26"/>
  <c r="F1927" i="26" s="1"/>
  <c r="G1926" i="26"/>
  <c r="F1926" i="26" s="1"/>
  <c r="G1925" i="26"/>
  <c r="F1925" i="26" s="1"/>
  <c r="G1924" i="26"/>
  <c r="F1924" i="26" s="1"/>
  <c r="G1923" i="26"/>
  <c r="F1923" i="26" s="1"/>
  <c r="G1922" i="26"/>
  <c r="F1922" i="26" s="1"/>
  <c r="G1921" i="26"/>
  <c r="F1921" i="26" s="1"/>
  <c r="G1920" i="26"/>
  <c r="F1920" i="26" s="1"/>
  <c r="G1919" i="26"/>
  <c r="F1919" i="26" s="1"/>
  <c r="G1918" i="26"/>
  <c r="F1918" i="26" s="1"/>
  <c r="G1917" i="26"/>
  <c r="F1917" i="26" s="1"/>
  <c r="G1916" i="26"/>
  <c r="F1916" i="26" s="1"/>
  <c r="G1915" i="26"/>
  <c r="F1915" i="26" s="1"/>
  <c r="G1914" i="26"/>
  <c r="F1914" i="26" s="1"/>
  <c r="G1913" i="26"/>
  <c r="F1913" i="26" s="1"/>
  <c r="G1912" i="26"/>
  <c r="F1912" i="26" s="1"/>
  <c r="G1911" i="26"/>
  <c r="F1911" i="26" s="1"/>
  <c r="G1910" i="26"/>
  <c r="F1910" i="26" s="1"/>
  <c r="G1909" i="26"/>
  <c r="F1909" i="26" s="1"/>
  <c r="G1908" i="26"/>
  <c r="F1908" i="26" s="1"/>
  <c r="G1907" i="26"/>
  <c r="F1907" i="26" s="1"/>
  <c r="G1906" i="26"/>
  <c r="F1906" i="26" s="1"/>
  <c r="G1905" i="26"/>
  <c r="F1905" i="26" s="1"/>
  <c r="G1904" i="26"/>
  <c r="F1904" i="26" s="1"/>
  <c r="G1903" i="26"/>
  <c r="F1903" i="26" s="1"/>
  <c r="G1902" i="26"/>
  <c r="F1902" i="26" s="1"/>
  <c r="G1901" i="26"/>
  <c r="F1901" i="26" s="1"/>
  <c r="G1900" i="26"/>
  <c r="F1900" i="26" s="1"/>
  <c r="G1899" i="26"/>
  <c r="F1899" i="26" s="1"/>
  <c r="G1898" i="26"/>
  <c r="F1898" i="26" s="1"/>
  <c r="G1897" i="26"/>
  <c r="F1897" i="26" s="1"/>
  <c r="G1896" i="26"/>
  <c r="F1896" i="26" s="1"/>
  <c r="G1895" i="26"/>
  <c r="F1895" i="26" s="1"/>
  <c r="G1894" i="26"/>
  <c r="F1894" i="26" s="1"/>
  <c r="G1893" i="26"/>
  <c r="F1893" i="26" s="1"/>
  <c r="G1892" i="26"/>
  <c r="F1892" i="26" s="1"/>
  <c r="G1891" i="26"/>
  <c r="F1891" i="26" s="1"/>
  <c r="G1890" i="26"/>
  <c r="F1890" i="26" s="1"/>
  <c r="G1889" i="26"/>
  <c r="F1889" i="26" s="1"/>
  <c r="G1888" i="26"/>
  <c r="F1888" i="26" s="1"/>
  <c r="G1887" i="26"/>
  <c r="F1887" i="26" s="1"/>
  <c r="G1886" i="26"/>
  <c r="F1886" i="26" s="1"/>
  <c r="G1885" i="26"/>
  <c r="F1885" i="26" s="1"/>
  <c r="G1884" i="26"/>
  <c r="F1884" i="26" s="1"/>
  <c r="G1883" i="26"/>
  <c r="F1883" i="26" s="1"/>
  <c r="G1882" i="26"/>
  <c r="F1882" i="26" s="1"/>
  <c r="G1881" i="26"/>
  <c r="F1881" i="26" s="1"/>
  <c r="G1880" i="26"/>
  <c r="F1880" i="26" s="1"/>
  <c r="G1879" i="26"/>
  <c r="F1879" i="26" s="1"/>
  <c r="G1878" i="26"/>
  <c r="F1878" i="26" s="1"/>
  <c r="G1877" i="26"/>
  <c r="F1877" i="26" s="1"/>
  <c r="G1876" i="26"/>
  <c r="F1876" i="26" s="1"/>
  <c r="G1875" i="26"/>
  <c r="F1875" i="26" s="1"/>
  <c r="G1874" i="26"/>
  <c r="F1874" i="26" s="1"/>
  <c r="G1873" i="26"/>
  <c r="F1873" i="26" s="1"/>
  <c r="G1872" i="26"/>
  <c r="F1872" i="26" s="1"/>
  <c r="G1871" i="26"/>
  <c r="F1871" i="26" s="1"/>
  <c r="G1870" i="26"/>
  <c r="F1870" i="26" s="1"/>
  <c r="G1869" i="26"/>
  <c r="F1869" i="26" s="1"/>
  <c r="G1868" i="26"/>
  <c r="F1868" i="26" s="1"/>
  <c r="G1867" i="26"/>
  <c r="F1867" i="26" s="1"/>
  <c r="G1866" i="26"/>
  <c r="F1866" i="26" s="1"/>
  <c r="G1865" i="26"/>
  <c r="F1865" i="26" s="1"/>
  <c r="G1864" i="26"/>
  <c r="F1864" i="26" s="1"/>
  <c r="G1863" i="26"/>
  <c r="F1863" i="26" s="1"/>
  <c r="G1862" i="26"/>
  <c r="F1862" i="26" s="1"/>
  <c r="G1861" i="26"/>
  <c r="F1861" i="26" s="1"/>
  <c r="G1860" i="26"/>
  <c r="F1860" i="26" s="1"/>
  <c r="G1859" i="26"/>
  <c r="F1859" i="26" s="1"/>
  <c r="G1858" i="26"/>
  <c r="F1858" i="26" s="1"/>
  <c r="G1857" i="26"/>
  <c r="F1857" i="26" s="1"/>
  <c r="G1856" i="26"/>
  <c r="F1856" i="26" s="1"/>
  <c r="G1855" i="26"/>
  <c r="F1855" i="26" s="1"/>
  <c r="G1854" i="26"/>
  <c r="F1854" i="26" s="1"/>
  <c r="G1853" i="26"/>
  <c r="F1853" i="26" s="1"/>
  <c r="G1852" i="26"/>
  <c r="F1852" i="26" s="1"/>
  <c r="G1851" i="26"/>
  <c r="F1851" i="26" s="1"/>
  <c r="G1850" i="26"/>
  <c r="F1850" i="26" s="1"/>
  <c r="G1849" i="26"/>
  <c r="F1849" i="26" s="1"/>
  <c r="G1848" i="26"/>
  <c r="F1848" i="26" s="1"/>
  <c r="G1847" i="26"/>
  <c r="F1847" i="26" s="1"/>
  <c r="G1846" i="26"/>
  <c r="F1846" i="26" s="1"/>
  <c r="G1845" i="26"/>
  <c r="F1845" i="26" s="1"/>
  <c r="G1844" i="26"/>
  <c r="F1844" i="26" s="1"/>
  <c r="G1843" i="26"/>
  <c r="F1843" i="26" s="1"/>
  <c r="G1842" i="26"/>
  <c r="F1842" i="26" s="1"/>
  <c r="G1841" i="26"/>
  <c r="F1841" i="26" s="1"/>
  <c r="G1840" i="26"/>
  <c r="F1840" i="26" s="1"/>
  <c r="G1839" i="26"/>
  <c r="F1839" i="26" s="1"/>
  <c r="G1838" i="26"/>
  <c r="F1838" i="26" s="1"/>
  <c r="G1837" i="26"/>
  <c r="F1837" i="26" s="1"/>
  <c r="G1836" i="26"/>
  <c r="F1836" i="26" s="1"/>
  <c r="G1835" i="26"/>
  <c r="F1835" i="26" s="1"/>
  <c r="G1834" i="26"/>
  <c r="F1834" i="26" s="1"/>
  <c r="G1833" i="26"/>
  <c r="F1833" i="26" s="1"/>
  <c r="G1832" i="26"/>
  <c r="F1832" i="26" s="1"/>
  <c r="G1831" i="26"/>
  <c r="F1831" i="26" s="1"/>
  <c r="G1830" i="26"/>
  <c r="F1830" i="26" s="1"/>
  <c r="G1829" i="26"/>
  <c r="F1829" i="26" s="1"/>
  <c r="G1828" i="26"/>
  <c r="F1828" i="26" s="1"/>
  <c r="G1827" i="26"/>
  <c r="F1827" i="26" s="1"/>
  <c r="G1826" i="26"/>
  <c r="F1826" i="26" s="1"/>
  <c r="G1825" i="26"/>
  <c r="F1825" i="26" s="1"/>
  <c r="G1824" i="26"/>
  <c r="F1824" i="26" s="1"/>
  <c r="G1823" i="26"/>
  <c r="F1823" i="26" s="1"/>
  <c r="G1822" i="26"/>
  <c r="F1822" i="26" s="1"/>
  <c r="G1821" i="26"/>
  <c r="F1821" i="26" s="1"/>
  <c r="G1820" i="26"/>
  <c r="F1820" i="26" s="1"/>
  <c r="G1819" i="26"/>
  <c r="F1819" i="26" s="1"/>
  <c r="G1818" i="26"/>
  <c r="F1818" i="26" s="1"/>
  <c r="G1817" i="26"/>
  <c r="F1817" i="26" s="1"/>
  <c r="G1816" i="26"/>
  <c r="F1816" i="26" s="1"/>
  <c r="G1815" i="26"/>
  <c r="F1815" i="26" s="1"/>
  <c r="G1814" i="26"/>
  <c r="F1814" i="26" s="1"/>
  <c r="G1813" i="26"/>
  <c r="F1813" i="26" s="1"/>
  <c r="G1812" i="26"/>
  <c r="F1812" i="26" s="1"/>
  <c r="G1811" i="26"/>
  <c r="F1811" i="26" s="1"/>
  <c r="G1810" i="26"/>
  <c r="F1810" i="26" s="1"/>
  <c r="G1809" i="26"/>
  <c r="F1809" i="26" s="1"/>
  <c r="G1808" i="26"/>
  <c r="F1808" i="26" s="1"/>
  <c r="G1807" i="26"/>
  <c r="F1807" i="26" s="1"/>
  <c r="G1806" i="26"/>
  <c r="F1806" i="26" s="1"/>
  <c r="G1805" i="26"/>
  <c r="F1805" i="26" s="1"/>
  <c r="G1804" i="26"/>
  <c r="F1804" i="26" s="1"/>
  <c r="G1803" i="26"/>
  <c r="F1803" i="26" s="1"/>
  <c r="G1802" i="26"/>
  <c r="F1802" i="26" s="1"/>
  <c r="G1801" i="26"/>
  <c r="F1801" i="26" s="1"/>
  <c r="G1800" i="26"/>
  <c r="F1800" i="26" s="1"/>
  <c r="G1799" i="26"/>
  <c r="F1799" i="26" s="1"/>
  <c r="G1798" i="26"/>
  <c r="F1798" i="26" s="1"/>
  <c r="G1797" i="26"/>
  <c r="F1797" i="26" s="1"/>
  <c r="G1796" i="26"/>
  <c r="F1796" i="26" s="1"/>
  <c r="G1795" i="26"/>
  <c r="F1795" i="26" s="1"/>
  <c r="G1794" i="26"/>
  <c r="F1794" i="26" s="1"/>
  <c r="G1793" i="26"/>
  <c r="F1793" i="26" s="1"/>
  <c r="G1792" i="26"/>
  <c r="F1792" i="26" s="1"/>
  <c r="G1791" i="26"/>
  <c r="F1791" i="26" s="1"/>
  <c r="G1790" i="26"/>
  <c r="F1790" i="26" s="1"/>
  <c r="G1789" i="26"/>
  <c r="F1789" i="26" s="1"/>
  <c r="G1788" i="26"/>
  <c r="F1788" i="26" s="1"/>
  <c r="G1787" i="26"/>
  <c r="F1787" i="26" s="1"/>
  <c r="G1786" i="26"/>
  <c r="F1786" i="26" s="1"/>
  <c r="G1785" i="26"/>
  <c r="F1785" i="26" s="1"/>
  <c r="G1784" i="26"/>
  <c r="F1784" i="26" s="1"/>
  <c r="G1783" i="26"/>
  <c r="F1783" i="26" s="1"/>
  <c r="G1782" i="26"/>
  <c r="F1782" i="26" s="1"/>
  <c r="G1781" i="26"/>
  <c r="F1781" i="26" s="1"/>
  <c r="G1780" i="26"/>
  <c r="F1780" i="26" s="1"/>
  <c r="G1779" i="26"/>
  <c r="F1779" i="26" s="1"/>
  <c r="G1778" i="26"/>
  <c r="F1778" i="26" s="1"/>
  <c r="G1777" i="26"/>
  <c r="F1777" i="26" s="1"/>
  <c r="G1776" i="26"/>
  <c r="F1776" i="26" s="1"/>
  <c r="G1775" i="26"/>
  <c r="F1775" i="26" s="1"/>
  <c r="G1774" i="26"/>
  <c r="F1774" i="26" s="1"/>
  <c r="G1773" i="26"/>
  <c r="F1773" i="26" s="1"/>
  <c r="G1772" i="26"/>
  <c r="F1772" i="26" s="1"/>
  <c r="G1771" i="26"/>
  <c r="F1771" i="26" s="1"/>
  <c r="G1770" i="26"/>
  <c r="F1770" i="26" s="1"/>
  <c r="G1769" i="26"/>
  <c r="F1769" i="26" s="1"/>
  <c r="G1768" i="26"/>
  <c r="F1768" i="26" s="1"/>
  <c r="G1767" i="26"/>
  <c r="F1767" i="26" s="1"/>
  <c r="G1766" i="26"/>
  <c r="F1766" i="26" s="1"/>
  <c r="G1765" i="26"/>
  <c r="F1765" i="26" s="1"/>
  <c r="G1764" i="26"/>
  <c r="F1764" i="26" s="1"/>
  <c r="G1763" i="26"/>
  <c r="F1763" i="26" s="1"/>
  <c r="G1762" i="26"/>
  <c r="F1762" i="26" s="1"/>
  <c r="G1761" i="26"/>
  <c r="F1761" i="26" s="1"/>
  <c r="G1760" i="26"/>
  <c r="F1760" i="26" s="1"/>
  <c r="G1759" i="26"/>
  <c r="F1759" i="26" s="1"/>
  <c r="G1758" i="26"/>
  <c r="F1758" i="26" s="1"/>
  <c r="G1757" i="26"/>
  <c r="F1757" i="26" s="1"/>
  <c r="G1756" i="26"/>
  <c r="F1756" i="26" s="1"/>
  <c r="G1755" i="26"/>
  <c r="F1755" i="26" s="1"/>
  <c r="G1754" i="26"/>
  <c r="F1754" i="26" s="1"/>
  <c r="G1753" i="26"/>
  <c r="F1753" i="26" s="1"/>
  <c r="G1752" i="26"/>
  <c r="F1752" i="26" s="1"/>
  <c r="G1751" i="26"/>
  <c r="F1751" i="26" s="1"/>
  <c r="G1750" i="26"/>
  <c r="F1750" i="26" s="1"/>
  <c r="G1749" i="26"/>
  <c r="F1749" i="26" s="1"/>
  <c r="G1748" i="26"/>
  <c r="F1748" i="26" s="1"/>
  <c r="G1747" i="26"/>
  <c r="F1747" i="26" s="1"/>
  <c r="G1746" i="26"/>
  <c r="F1746" i="26" s="1"/>
  <c r="G1745" i="26"/>
  <c r="F1745" i="26" s="1"/>
  <c r="G1744" i="26"/>
  <c r="F1744" i="26" s="1"/>
  <c r="G1743" i="26"/>
  <c r="F1743" i="26" s="1"/>
  <c r="G1742" i="26"/>
  <c r="F1742" i="26" s="1"/>
  <c r="G1741" i="26"/>
  <c r="F1741" i="26" s="1"/>
  <c r="G1740" i="26"/>
  <c r="F1740" i="26" s="1"/>
  <c r="G1739" i="26"/>
  <c r="F1739" i="26" s="1"/>
  <c r="G1738" i="26"/>
  <c r="F1738" i="26" s="1"/>
  <c r="G1737" i="26"/>
  <c r="F1737" i="26" s="1"/>
  <c r="G1736" i="26"/>
  <c r="F1736" i="26" s="1"/>
  <c r="G1735" i="26"/>
  <c r="F1735" i="26" s="1"/>
  <c r="G1734" i="26"/>
  <c r="F1734" i="26" s="1"/>
  <c r="G1733" i="26"/>
  <c r="F1733" i="26" s="1"/>
  <c r="G1732" i="26"/>
  <c r="F1732" i="26" s="1"/>
  <c r="G1731" i="26"/>
  <c r="F1731" i="26" s="1"/>
  <c r="G1730" i="26"/>
  <c r="F1730" i="26" s="1"/>
  <c r="G1729" i="26"/>
  <c r="F1729" i="26" s="1"/>
  <c r="G1728" i="26"/>
  <c r="F1728" i="26" s="1"/>
  <c r="G1727" i="26"/>
  <c r="F1727" i="26" s="1"/>
  <c r="G1726" i="26"/>
  <c r="F1726" i="26" s="1"/>
  <c r="G1725" i="26"/>
  <c r="F1725" i="26" s="1"/>
  <c r="G1724" i="26"/>
  <c r="F1724" i="26" s="1"/>
  <c r="G1723" i="26"/>
  <c r="F1723" i="26" s="1"/>
  <c r="G1722" i="26"/>
  <c r="F1722" i="26" s="1"/>
  <c r="G1721" i="26"/>
  <c r="F1721" i="26" s="1"/>
  <c r="G1720" i="26"/>
  <c r="F1720" i="26" s="1"/>
  <c r="G1719" i="26"/>
  <c r="F1719" i="26" s="1"/>
  <c r="G1718" i="26"/>
  <c r="F1718" i="26" s="1"/>
  <c r="G1717" i="26"/>
  <c r="F1717" i="26" s="1"/>
  <c r="G1716" i="26"/>
  <c r="F1716" i="26" s="1"/>
  <c r="G1715" i="26"/>
  <c r="F1715" i="26" s="1"/>
  <c r="G1714" i="26"/>
  <c r="F1714" i="26" s="1"/>
  <c r="G1713" i="26"/>
  <c r="F1713" i="26" s="1"/>
  <c r="G1712" i="26"/>
  <c r="F1712" i="26" s="1"/>
  <c r="G1711" i="26"/>
  <c r="F1711" i="26" s="1"/>
  <c r="G1710" i="26"/>
  <c r="F1710" i="26" s="1"/>
  <c r="G1709" i="26"/>
  <c r="F1709" i="26" s="1"/>
  <c r="G1708" i="26"/>
  <c r="F1708" i="26" s="1"/>
  <c r="G1707" i="26"/>
  <c r="F1707" i="26" s="1"/>
  <c r="G1706" i="26"/>
  <c r="F1706" i="26" s="1"/>
  <c r="G1705" i="26"/>
  <c r="F1705" i="26" s="1"/>
  <c r="G1704" i="26"/>
  <c r="F1704" i="26" s="1"/>
  <c r="G1703" i="26"/>
  <c r="F1703" i="26" s="1"/>
  <c r="G1702" i="26"/>
  <c r="F1702" i="26" s="1"/>
  <c r="G1701" i="26"/>
  <c r="F1701" i="26" s="1"/>
  <c r="G1700" i="26"/>
  <c r="F1700" i="26" s="1"/>
  <c r="G1699" i="26"/>
  <c r="F1699" i="26" s="1"/>
  <c r="G1698" i="26"/>
  <c r="F1698" i="26" s="1"/>
  <c r="G1697" i="26"/>
  <c r="F1697" i="26" s="1"/>
  <c r="G1696" i="26"/>
  <c r="F1696" i="26" s="1"/>
  <c r="G1695" i="26"/>
  <c r="F1695" i="26" s="1"/>
  <c r="G1694" i="26"/>
  <c r="F1694" i="26" s="1"/>
  <c r="G1693" i="26"/>
  <c r="F1693" i="26" s="1"/>
  <c r="G1692" i="26"/>
  <c r="F1692" i="26" s="1"/>
  <c r="G1691" i="26"/>
  <c r="F1691" i="26" s="1"/>
  <c r="G1690" i="26"/>
  <c r="F1690" i="26" s="1"/>
  <c r="G1689" i="26"/>
  <c r="F1689" i="26" s="1"/>
  <c r="G1688" i="26"/>
  <c r="F1688" i="26" s="1"/>
  <c r="G1687" i="26"/>
  <c r="F1687" i="26" s="1"/>
  <c r="G1686" i="26"/>
  <c r="F1686" i="26" s="1"/>
  <c r="G1685" i="26"/>
  <c r="F1685" i="26" s="1"/>
  <c r="G1684" i="26"/>
  <c r="F1684" i="26" s="1"/>
  <c r="G1683" i="26"/>
  <c r="F1683" i="26" s="1"/>
  <c r="G1682" i="26"/>
  <c r="F1682" i="26" s="1"/>
  <c r="G1681" i="26"/>
  <c r="F1681" i="26" s="1"/>
  <c r="G1680" i="26"/>
  <c r="F1680" i="26" s="1"/>
  <c r="G1679" i="26"/>
  <c r="F1679" i="26" s="1"/>
  <c r="G1678" i="26"/>
  <c r="F1678" i="26" s="1"/>
  <c r="G1677" i="26"/>
  <c r="F1677" i="26" s="1"/>
  <c r="G1676" i="26"/>
  <c r="F1676" i="26" s="1"/>
  <c r="G1675" i="26"/>
  <c r="F1675" i="26" s="1"/>
  <c r="G1674" i="26"/>
  <c r="F1674" i="26" s="1"/>
  <c r="G1673" i="26"/>
  <c r="F1673" i="26" s="1"/>
  <c r="G1672" i="26"/>
  <c r="F1672" i="26" s="1"/>
  <c r="G1671" i="26"/>
  <c r="F1671" i="26" s="1"/>
  <c r="G1670" i="26"/>
  <c r="F1670" i="26" s="1"/>
  <c r="G1669" i="26"/>
  <c r="F1669" i="26" s="1"/>
  <c r="G1668" i="26"/>
  <c r="F1668" i="26" s="1"/>
  <c r="G1667" i="26"/>
  <c r="F1667" i="26" s="1"/>
  <c r="G1666" i="26"/>
  <c r="F1666" i="26" s="1"/>
  <c r="G1665" i="26"/>
  <c r="F1665" i="26" s="1"/>
  <c r="G1664" i="26"/>
  <c r="F1664" i="26" s="1"/>
  <c r="G1663" i="26"/>
  <c r="F1663" i="26" s="1"/>
  <c r="G1662" i="26"/>
  <c r="F1662" i="26" s="1"/>
  <c r="G1661" i="26"/>
  <c r="F1661" i="26" s="1"/>
  <c r="G1660" i="26"/>
  <c r="F1660" i="26" s="1"/>
  <c r="G1659" i="26"/>
  <c r="F1659" i="26" s="1"/>
  <c r="G1658" i="26"/>
  <c r="F1658" i="26" s="1"/>
  <c r="G1657" i="26"/>
  <c r="F1657" i="26" s="1"/>
  <c r="G1656" i="26"/>
  <c r="F1656" i="26" s="1"/>
  <c r="G1655" i="26"/>
  <c r="F1655" i="26" s="1"/>
  <c r="G1654" i="26"/>
  <c r="F1654" i="26" s="1"/>
  <c r="G1653" i="26"/>
  <c r="F1653" i="26" s="1"/>
  <c r="G1652" i="26"/>
  <c r="F1652" i="26" s="1"/>
  <c r="G1651" i="26"/>
  <c r="F1651" i="26" s="1"/>
  <c r="G1650" i="26"/>
  <c r="F1650" i="26" s="1"/>
  <c r="G1649" i="26"/>
  <c r="F1649" i="26" s="1"/>
  <c r="G1648" i="26"/>
  <c r="F1648" i="26" s="1"/>
  <c r="G1647" i="26"/>
  <c r="F1647" i="26" s="1"/>
  <c r="G1646" i="26"/>
  <c r="F1646" i="26" s="1"/>
  <c r="G1645" i="26"/>
  <c r="F1645" i="26" s="1"/>
  <c r="G1644" i="26"/>
  <c r="F1644" i="26" s="1"/>
  <c r="G1643" i="26"/>
  <c r="F1643" i="26" s="1"/>
  <c r="G1642" i="26"/>
  <c r="F1642" i="26" s="1"/>
  <c r="G1641" i="26"/>
  <c r="F1641" i="26" s="1"/>
  <c r="G1640" i="26"/>
  <c r="F1640" i="26" s="1"/>
  <c r="G1639" i="26"/>
  <c r="F1639" i="26" s="1"/>
  <c r="G1638" i="26"/>
  <c r="F1638" i="26" s="1"/>
  <c r="G1637" i="26"/>
  <c r="F1637" i="26" s="1"/>
  <c r="G1636" i="26"/>
  <c r="F1636" i="26" s="1"/>
  <c r="G1635" i="26"/>
  <c r="F1635" i="26" s="1"/>
  <c r="G1634" i="26"/>
  <c r="F1634" i="26" s="1"/>
  <c r="G1633" i="26"/>
  <c r="F1633" i="26" s="1"/>
  <c r="G1632" i="26"/>
  <c r="F1632" i="26" s="1"/>
  <c r="G1631" i="26"/>
  <c r="F1631" i="26" s="1"/>
  <c r="G1630" i="26"/>
  <c r="F1630" i="26" s="1"/>
  <c r="G1629" i="26"/>
  <c r="F1629" i="26" s="1"/>
  <c r="G1628" i="26"/>
  <c r="F1628" i="26" s="1"/>
  <c r="G1627" i="26"/>
  <c r="F1627" i="26" s="1"/>
  <c r="G1626" i="26"/>
  <c r="F1626" i="26" s="1"/>
  <c r="G1625" i="26"/>
  <c r="F1625" i="26" s="1"/>
  <c r="G1624" i="26"/>
  <c r="F1624" i="26" s="1"/>
  <c r="G1623" i="26"/>
  <c r="F1623" i="26" s="1"/>
  <c r="G1622" i="26"/>
  <c r="F1622" i="26" s="1"/>
  <c r="G1621" i="26"/>
  <c r="F1621" i="26" s="1"/>
  <c r="G1620" i="26"/>
  <c r="F1620" i="26" s="1"/>
  <c r="G1619" i="26"/>
  <c r="F1619" i="26" s="1"/>
  <c r="G1618" i="26"/>
  <c r="F1618" i="26" s="1"/>
  <c r="G1617" i="26"/>
  <c r="F1617" i="26" s="1"/>
  <c r="G1616" i="26"/>
  <c r="F1616" i="26" s="1"/>
  <c r="G1615" i="26"/>
  <c r="F1615" i="26" s="1"/>
  <c r="G1614" i="26"/>
  <c r="F1614" i="26" s="1"/>
  <c r="G1613" i="26"/>
  <c r="F1613" i="26" s="1"/>
  <c r="G1612" i="26"/>
  <c r="F1612" i="26" s="1"/>
  <c r="G1611" i="26"/>
  <c r="F1611" i="26" s="1"/>
  <c r="G1610" i="26"/>
  <c r="F1610" i="26" s="1"/>
  <c r="G1609" i="26"/>
  <c r="F1609" i="26" s="1"/>
  <c r="G1608" i="26"/>
  <c r="F1608" i="26" s="1"/>
  <c r="G1607" i="26"/>
  <c r="F1607" i="26" s="1"/>
  <c r="G1606" i="26"/>
  <c r="F1606" i="26" s="1"/>
  <c r="G1605" i="26"/>
  <c r="F1605" i="26" s="1"/>
  <c r="G1604" i="26"/>
  <c r="F1604" i="26" s="1"/>
  <c r="G1603" i="26"/>
  <c r="F1603" i="26" s="1"/>
  <c r="G1602" i="26"/>
  <c r="F1602" i="26" s="1"/>
  <c r="G1601" i="26"/>
  <c r="F1601" i="26" s="1"/>
  <c r="G1600" i="26"/>
  <c r="F1600" i="26" s="1"/>
  <c r="G1599" i="26"/>
  <c r="F1599" i="26" s="1"/>
  <c r="G1598" i="26"/>
  <c r="F1598" i="26" s="1"/>
  <c r="G1597" i="26"/>
  <c r="F1597" i="26" s="1"/>
  <c r="G1596" i="26"/>
  <c r="F1596" i="26" s="1"/>
  <c r="G1595" i="26"/>
  <c r="F1595" i="26" s="1"/>
  <c r="G1594" i="26"/>
  <c r="F1594" i="26" s="1"/>
  <c r="G1593" i="26"/>
  <c r="F1593" i="26" s="1"/>
  <c r="G1592" i="26"/>
  <c r="F1592" i="26" s="1"/>
  <c r="G1591" i="26"/>
  <c r="F1591" i="26" s="1"/>
  <c r="G1590" i="26"/>
  <c r="F1590" i="26" s="1"/>
  <c r="G1589" i="26"/>
  <c r="F1589" i="26" s="1"/>
  <c r="G1588" i="26"/>
  <c r="F1588" i="26" s="1"/>
  <c r="G1587" i="26"/>
  <c r="F1587" i="26" s="1"/>
  <c r="G1586" i="26"/>
  <c r="F1586" i="26" s="1"/>
  <c r="G1585" i="26"/>
  <c r="F1585" i="26" s="1"/>
  <c r="G1584" i="26"/>
  <c r="F1584" i="26" s="1"/>
  <c r="G1583" i="26"/>
  <c r="F1583" i="26" s="1"/>
  <c r="G1582" i="26"/>
  <c r="F1582" i="26" s="1"/>
  <c r="G1581" i="26"/>
  <c r="F1581" i="26" s="1"/>
  <c r="G1580" i="26"/>
  <c r="F1580" i="26" s="1"/>
  <c r="G1579" i="26"/>
  <c r="F1579" i="26" s="1"/>
  <c r="G1578" i="26"/>
  <c r="F1578" i="26" s="1"/>
  <c r="G1577" i="26"/>
  <c r="F1577" i="26" s="1"/>
  <c r="G1576" i="26"/>
  <c r="F1576" i="26" s="1"/>
  <c r="G1575" i="26"/>
  <c r="F1575" i="26" s="1"/>
  <c r="G1574" i="26"/>
  <c r="F1574" i="26" s="1"/>
  <c r="G1573" i="26"/>
  <c r="F1573" i="26" s="1"/>
  <c r="G1572" i="26"/>
  <c r="F1572" i="26" s="1"/>
  <c r="G1571" i="26"/>
  <c r="F1571" i="26" s="1"/>
  <c r="G1570" i="26"/>
  <c r="F1570" i="26" s="1"/>
  <c r="G1569" i="26"/>
  <c r="F1569" i="26" s="1"/>
  <c r="G1568" i="26"/>
  <c r="F1568" i="26" s="1"/>
  <c r="G1567" i="26"/>
  <c r="F1567" i="26" s="1"/>
  <c r="G1566" i="26"/>
  <c r="F1566" i="26" s="1"/>
  <c r="G1565" i="26"/>
  <c r="F1565" i="26" s="1"/>
  <c r="G1564" i="26"/>
  <c r="F1564" i="26" s="1"/>
  <c r="G1563" i="26"/>
  <c r="F1563" i="26" s="1"/>
  <c r="G1562" i="26"/>
  <c r="F1562" i="26" s="1"/>
  <c r="G1561" i="26"/>
  <c r="F1561" i="26" s="1"/>
  <c r="G1560" i="26"/>
  <c r="F1560" i="26" s="1"/>
  <c r="G1559" i="26"/>
  <c r="F1559" i="26" s="1"/>
  <c r="G1558" i="26"/>
  <c r="F1558" i="26" s="1"/>
  <c r="G1557" i="26"/>
  <c r="F1557" i="26" s="1"/>
  <c r="G1556" i="26"/>
  <c r="F1556" i="26" s="1"/>
  <c r="G1555" i="26"/>
  <c r="F1555" i="26" s="1"/>
  <c r="G1554" i="26"/>
  <c r="F1554" i="26" s="1"/>
  <c r="G1553" i="26"/>
  <c r="F1553" i="26" s="1"/>
  <c r="G1552" i="26"/>
  <c r="F1552" i="26" s="1"/>
  <c r="G1551" i="26"/>
  <c r="F1551" i="26" s="1"/>
  <c r="G1550" i="26"/>
  <c r="F1550" i="26" s="1"/>
  <c r="G1549" i="26"/>
  <c r="F1549" i="26" s="1"/>
  <c r="G1548" i="26"/>
  <c r="F1548" i="26" s="1"/>
  <c r="G1547" i="26"/>
  <c r="F1547" i="26" s="1"/>
  <c r="G1546" i="26"/>
  <c r="F1546" i="26" s="1"/>
  <c r="G1545" i="26"/>
  <c r="F1545" i="26" s="1"/>
  <c r="G1544" i="26"/>
  <c r="F1544" i="26" s="1"/>
  <c r="G1543" i="26"/>
  <c r="F1543" i="26" s="1"/>
  <c r="G1542" i="26"/>
  <c r="F1542" i="26" s="1"/>
  <c r="G1541" i="26"/>
  <c r="F1541" i="26" s="1"/>
  <c r="G1540" i="26"/>
  <c r="F1540" i="26" s="1"/>
  <c r="G1539" i="26"/>
  <c r="F1539" i="26" s="1"/>
  <c r="G1538" i="26"/>
  <c r="F1538" i="26" s="1"/>
  <c r="G1537" i="26"/>
  <c r="F1537" i="26" s="1"/>
  <c r="G1536" i="26"/>
  <c r="F1536" i="26" s="1"/>
  <c r="G1535" i="26"/>
  <c r="F1535" i="26" s="1"/>
  <c r="G1534" i="26"/>
  <c r="F1534" i="26" s="1"/>
  <c r="G1533" i="26"/>
  <c r="F1533" i="26" s="1"/>
  <c r="G1532" i="26"/>
  <c r="F1532" i="26" s="1"/>
  <c r="G1531" i="26"/>
  <c r="F1531" i="26" s="1"/>
  <c r="G1530" i="26"/>
  <c r="F1530" i="26" s="1"/>
  <c r="G1529" i="26"/>
  <c r="F1529" i="26" s="1"/>
  <c r="G1528" i="26"/>
  <c r="F1528" i="26" s="1"/>
  <c r="G1527" i="26"/>
  <c r="F1527" i="26" s="1"/>
  <c r="G1526" i="26"/>
  <c r="F1526" i="26" s="1"/>
  <c r="G1525" i="26"/>
  <c r="F1525" i="26" s="1"/>
  <c r="G1524" i="26"/>
  <c r="F1524" i="26" s="1"/>
  <c r="G1523" i="26"/>
  <c r="F1523" i="26" s="1"/>
  <c r="G1522" i="26"/>
  <c r="F1522" i="26" s="1"/>
  <c r="G1521" i="26"/>
  <c r="F1521" i="26" s="1"/>
  <c r="G1520" i="26"/>
  <c r="F1520" i="26" s="1"/>
  <c r="G1519" i="26"/>
  <c r="F1519" i="26" s="1"/>
  <c r="G1518" i="26"/>
  <c r="F1518" i="26" s="1"/>
  <c r="G1517" i="26"/>
  <c r="F1517" i="26" s="1"/>
  <c r="G1516" i="26"/>
  <c r="F1516" i="26" s="1"/>
  <c r="G1515" i="26"/>
  <c r="F1515" i="26" s="1"/>
  <c r="G1514" i="26"/>
  <c r="F1514" i="26" s="1"/>
  <c r="G1513" i="26"/>
  <c r="F1513" i="26" s="1"/>
  <c r="G1512" i="26"/>
  <c r="F1512" i="26" s="1"/>
  <c r="G1511" i="26"/>
  <c r="F1511" i="26" s="1"/>
  <c r="G1510" i="26"/>
  <c r="F1510" i="26" s="1"/>
  <c r="G1509" i="26"/>
  <c r="F1509" i="26" s="1"/>
  <c r="G1508" i="26"/>
  <c r="F1508" i="26" s="1"/>
  <c r="G1507" i="26"/>
  <c r="F1507" i="26" s="1"/>
  <c r="G1506" i="26"/>
  <c r="F1506" i="26" s="1"/>
  <c r="G1505" i="26"/>
  <c r="F1505" i="26" s="1"/>
  <c r="G1504" i="26"/>
  <c r="F1504" i="26" s="1"/>
  <c r="G1503" i="26"/>
  <c r="F1503" i="26" s="1"/>
  <c r="G1502" i="26"/>
  <c r="F1502" i="26" s="1"/>
  <c r="G1501" i="26"/>
  <c r="F1501" i="26" s="1"/>
  <c r="G1500" i="26"/>
  <c r="F1500" i="26" s="1"/>
  <c r="G1499" i="26"/>
  <c r="F1499" i="26" s="1"/>
  <c r="G1498" i="26"/>
  <c r="F1498" i="26" s="1"/>
  <c r="G1497" i="26"/>
  <c r="F1497" i="26" s="1"/>
  <c r="G1496" i="26"/>
  <c r="F1496" i="26" s="1"/>
  <c r="G1495" i="26"/>
  <c r="F1495" i="26" s="1"/>
  <c r="G1494" i="26"/>
  <c r="F1494" i="26" s="1"/>
  <c r="G1493" i="26"/>
  <c r="F1493" i="26" s="1"/>
  <c r="G1492" i="26"/>
  <c r="F1492" i="26" s="1"/>
  <c r="G1491" i="26"/>
  <c r="F1491" i="26" s="1"/>
  <c r="G1490" i="26"/>
  <c r="F1490" i="26" s="1"/>
  <c r="G1489" i="26"/>
  <c r="F1489" i="26" s="1"/>
  <c r="G1488" i="26"/>
  <c r="F1488" i="26" s="1"/>
  <c r="G1487" i="26"/>
  <c r="F1487" i="26" s="1"/>
  <c r="G1486" i="26"/>
  <c r="F1486" i="26" s="1"/>
  <c r="G1485" i="26"/>
  <c r="F1485" i="26" s="1"/>
  <c r="G1484" i="26"/>
  <c r="F1484" i="26" s="1"/>
  <c r="G1483" i="26"/>
  <c r="F1483" i="26" s="1"/>
  <c r="G1482" i="26"/>
  <c r="F1482" i="26" s="1"/>
  <c r="G1481" i="26"/>
  <c r="F1481" i="26" s="1"/>
  <c r="G1480" i="26"/>
  <c r="F1480" i="26" s="1"/>
  <c r="G1479" i="26"/>
  <c r="F1479" i="26" s="1"/>
  <c r="G1478" i="26"/>
  <c r="F1478" i="26" s="1"/>
  <c r="G1477" i="26"/>
  <c r="F1477" i="26" s="1"/>
  <c r="G1476" i="26"/>
  <c r="F1476" i="26" s="1"/>
  <c r="G1475" i="26"/>
  <c r="F1475" i="26" s="1"/>
  <c r="G1474" i="26"/>
  <c r="F1474" i="26" s="1"/>
  <c r="G1473" i="26"/>
  <c r="F1473" i="26" s="1"/>
  <c r="G1472" i="26"/>
  <c r="F1472" i="26" s="1"/>
  <c r="G1471" i="26"/>
  <c r="F1471" i="26" s="1"/>
  <c r="G1470" i="26"/>
  <c r="F1470" i="26" s="1"/>
  <c r="G1469" i="26"/>
  <c r="F1469" i="26" s="1"/>
  <c r="G1468" i="26"/>
  <c r="F1468" i="26" s="1"/>
  <c r="G1467" i="26"/>
  <c r="F1467" i="26" s="1"/>
  <c r="G1466" i="26"/>
  <c r="F1466" i="26" s="1"/>
  <c r="G1465" i="26"/>
  <c r="F1465" i="26" s="1"/>
  <c r="G1464" i="26"/>
  <c r="F1464" i="26" s="1"/>
  <c r="G1463" i="26"/>
  <c r="F1463" i="26" s="1"/>
  <c r="G1462" i="26"/>
  <c r="F1462" i="26" s="1"/>
  <c r="G1461" i="26"/>
  <c r="F1461" i="26" s="1"/>
  <c r="G1460" i="26"/>
  <c r="F1460" i="26" s="1"/>
  <c r="G1459" i="26"/>
  <c r="F1459" i="26" s="1"/>
  <c r="G1458" i="26"/>
  <c r="F1458" i="26" s="1"/>
  <c r="G1457" i="26"/>
  <c r="F1457" i="26" s="1"/>
  <c r="G1456" i="26"/>
  <c r="F1456" i="26" s="1"/>
  <c r="G1455" i="26"/>
  <c r="F1455" i="26" s="1"/>
  <c r="G1454" i="26"/>
  <c r="F1454" i="26" s="1"/>
  <c r="G1453" i="26"/>
  <c r="F1453" i="26" s="1"/>
  <c r="G1452" i="26"/>
  <c r="F1452" i="26" s="1"/>
  <c r="G1451" i="26"/>
  <c r="F1451" i="26" s="1"/>
  <c r="G1450" i="26"/>
  <c r="F1450" i="26" s="1"/>
  <c r="G1449" i="26"/>
  <c r="F1449" i="26" s="1"/>
  <c r="G1448" i="26"/>
  <c r="F1448" i="26" s="1"/>
  <c r="G1447" i="26"/>
  <c r="F1447" i="26" s="1"/>
  <c r="G1446" i="26"/>
  <c r="F1446" i="26" s="1"/>
  <c r="G1445" i="26"/>
  <c r="F1445" i="26" s="1"/>
  <c r="G1444" i="26"/>
  <c r="F1444" i="26" s="1"/>
  <c r="G1443" i="26"/>
  <c r="F1443" i="26" s="1"/>
  <c r="G1442" i="26"/>
  <c r="F1442" i="26" s="1"/>
  <c r="G1441" i="26"/>
  <c r="F1441" i="26" s="1"/>
  <c r="G1440" i="26"/>
  <c r="F1440" i="26" s="1"/>
  <c r="G1439" i="26"/>
  <c r="F1439" i="26" s="1"/>
  <c r="G1438" i="26"/>
  <c r="F1438" i="26" s="1"/>
  <c r="G1437" i="26"/>
  <c r="F1437" i="26" s="1"/>
  <c r="G1436" i="26"/>
  <c r="F1436" i="26" s="1"/>
  <c r="G1435" i="26"/>
  <c r="F1435" i="26" s="1"/>
  <c r="G1434" i="26"/>
  <c r="F1434" i="26" s="1"/>
  <c r="G1433" i="26"/>
  <c r="F1433" i="26" s="1"/>
  <c r="G1432" i="26"/>
  <c r="F1432" i="26" s="1"/>
  <c r="G1431" i="26"/>
  <c r="F1431" i="26" s="1"/>
  <c r="G1430" i="26"/>
  <c r="F1430" i="26" s="1"/>
  <c r="G1429" i="26"/>
  <c r="F1429" i="26" s="1"/>
  <c r="G1428" i="26"/>
  <c r="F1428" i="26" s="1"/>
  <c r="G1427" i="26"/>
  <c r="F1427" i="26" s="1"/>
  <c r="G1426" i="26"/>
  <c r="F1426" i="26" s="1"/>
  <c r="G1425" i="26"/>
  <c r="F1425" i="26" s="1"/>
  <c r="G1424" i="26"/>
  <c r="F1424" i="26" s="1"/>
  <c r="G1423" i="26"/>
  <c r="F1423" i="26" s="1"/>
  <c r="G1422" i="26"/>
  <c r="F1422" i="26" s="1"/>
  <c r="G1421" i="26"/>
  <c r="F1421" i="26" s="1"/>
  <c r="G1420" i="26"/>
  <c r="F1420" i="26" s="1"/>
  <c r="G1419" i="26"/>
  <c r="F1419" i="26" s="1"/>
  <c r="G1418" i="26"/>
  <c r="F1418" i="26" s="1"/>
  <c r="G1417" i="26"/>
  <c r="F1417" i="26" s="1"/>
  <c r="G1416" i="26"/>
  <c r="F1416" i="26" s="1"/>
  <c r="G1415" i="26"/>
  <c r="F1415" i="26" s="1"/>
  <c r="G1414" i="26"/>
  <c r="F1414" i="26" s="1"/>
  <c r="G1413" i="26"/>
  <c r="F1413" i="26" s="1"/>
  <c r="G1412" i="26"/>
  <c r="F1412" i="26" s="1"/>
  <c r="G1411" i="26"/>
  <c r="F1411" i="26" s="1"/>
  <c r="G1410" i="26"/>
  <c r="F1410" i="26" s="1"/>
  <c r="G1409" i="26"/>
  <c r="F1409" i="26" s="1"/>
  <c r="G1408" i="26"/>
  <c r="F1408" i="26" s="1"/>
  <c r="G1407" i="26"/>
  <c r="F1407" i="26" s="1"/>
  <c r="G1406" i="26"/>
  <c r="F1406" i="26" s="1"/>
  <c r="G1405" i="26"/>
  <c r="F1405" i="26" s="1"/>
  <c r="G1404" i="26"/>
  <c r="F1404" i="26" s="1"/>
  <c r="G1403" i="26"/>
  <c r="F1403" i="26" s="1"/>
  <c r="G1402" i="26"/>
  <c r="F1402" i="26" s="1"/>
  <c r="G1401" i="26"/>
  <c r="F1401" i="26" s="1"/>
  <c r="G1400" i="26"/>
  <c r="F1400" i="26" s="1"/>
  <c r="G1399" i="26"/>
  <c r="F1399" i="26" s="1"/>
  <c r="G1398" i="26"/>
  <c r="F1398" i="26" s="1"/>
  <c r="G1397" i="26"/>
  <c r="F1397" i="26" s="1"/>
  <c r="G1396" i="26"/>
  <c r="F1396" i="26" s="1"/>
  <c r="G1395" i="26"/>
  <c r="F1395" i="26" s="1"/>
  <c r="G1394" i="26"/>
  <c r="F1394" i="26" s="1"/>
  <c r="G1393" i="26"/>
  <c r="F1393" i="26" s="1"/>
  <c r="G1392" i="26"/>
  <c r="F1392" i="26" s="1"/>
  <c r="G1391" i="26"/>
  <c r="F1391" i="26" s="1"/>
  <c r="G1390" i="26"/>
  <c r="F1390" i="26" s="1"/>
  <c r="G1389" i="26"/>
  <c r="F1389" i="26" s="1"/>
  <c r="G1388" i="26"/>
  <c r="F1388" i="26" s="1"/>
  <c r="G1387" i="26"/>
  <c r="F1387" i="26" s="1"/>
  <c r="G1386" i="26"/>
  <c r="F1386" i="26" s="1"/>
  <c r="G1385" i="26"/>
  <c r="F1385" i="26" s="1"/>
  <c r="G1384" i="26"/>
  <c r="F1384" i="26" s="1"/>
  <c r="G1383" i="26"/>
  <c r="F1383" i="26" s="1"/>
  <c r="G1382" i="26"/>
  <c r="F1382" i="26" s="1"/>
  <c r="G1381" i="26"/>
  <c r="F1381" i="26" s="1"/>
  <c r="G1380" i="26"/>
  <c r="F1380" i="26" s="1"/>
  <c r="G1379" i="26"/>
  <c r="F1379" i="26" s="1"/>
  <c r="G1378" i="26"/>
  <c r="F1378" i="26" s="1"/>
  <c r="G1377" i="26"/>
  <c r="F1377" i="26" s="1"/>
  <c r="G1376" i="26"/>
  <c r="F1376" i="26" s="1"/>
  <c r="G1375" i="26"/>
  <c r="F1375" i="26" s="1"/>
  <c r="G1374" i="26"/>
  <c r="F1374" i="26" s="1"/>
  <c r="G1373" i="26"/>
  <c r="F1373" i="26" s="1"/>
  <c r="G1372" i="26"/>
  <c r="F1372" i="26" s="1"/>
  <c r="G1371" i="26"/>
  <c r="F1371" i="26" s="1"/>
  <c r="G1370" i="26"/>
  <c r="F1370" i="26" s="1"/>
  <c r="G1369" i="26"/>
  <c r="F1369" i="26" s="1"/>
  <c r="G1368" i="26"/>
  <c r="F1368" i="26" s="1"/>
  <c r="G1367" i="26"/>
  <c r="F1367" i="26" s="1"/>
  <c r="G1366" i="26"/>
  <c r="F1366" i="26" s="1"/>
  <c r="G1365" i="26"/>
  <c r="F1365" i="26" s="1"/>
  <c r="G1364" i="26"/>
  <c r="F1364" i="26" s="1"/>
  <c r="G1363" i="26"/>
  <c r="F1363" i="26" s="1"/>
  <c r="G1362" i="26"/>
  <c r="F1362" i="26" s="1"/>
  <c r="G1361" i="26"/>
  <c r="F1361" i="26" s="1"/>
  <c r="G1360" i="26"/>
  <c r="F1360" i="26" s="1"/>
  <c r="G1359" i="26"/>
  <c r="F1359" i="26" s="1"/>
  <c r="G1358" i="26"/>
  <c r="F1358" i="26" s="1"/>
  <c r="G1357" i="26"/>
  <c r="F1357" i="26" s="1"/>
  <c r="G1356" i="26"/>
  <c r="F1356" i="26" s="1"/>
  <c r="G1355" i="26"/>
  <c r="F1355" i="26" s="1"/>
  <c r="G1354" i="26"/>
  <c r="F1354" i="26" s="1"/>
  <c r="G1353" i="26"/>
  <c r="F1353" i="26" s="1"/>
  <c r="G1352" i="26"/>
  <c r="F1352" i="26" s="1"/>
  <c r="G1351" i="26"/>
  <c r="F1351" i="26" s="1"/>
  <c r="G1350" i="26"/>
  <c r="F1350" i="26" s="1"/>
  <c r="G1349" i="26"/>
  <c r="F1349" i="26" s="1"/>
  <c r="G1348" i="26"/>
  <c r="F1348" i="26" s="1"/>
  <c r="G1347" i="26"/>
  <c r="F1347" i="26" s="1"/>
  <c r="G1346" i="26"/>
  <c r="F1346" i="26" s="1"/>
  <c r="G1345" i="26"/>
  <c r="F1345" i="26" s="1"/>
  <c r="G1344" i="26"/>
  <c r="F1344" i="26" s="1"/>
  <c r="G1343" i="26"/>
  <c r="F1343" i="26" s="1"/>
  <c r="G1342" i="26"/>
  <c r="F1342" i="26" s="1"/>
  <c r="G1341" i="26"/>
  <c r="F1341" i="26" s="1"/>
  <c r="G1340" i="26"/>
  <c r="F1340" i="26" s="1"/>
  <c r="G1339" i="26"/>
  <c r="F1339" i="26" s="1"/>
  <c r="G1338" i="26"/>
  <c r="F1338" i="26" s="1"/>
  <c r="G1337" i="26"/>
  <c r="F1337" i="26" s="1"/>
  <c r="G1336" i="26"/>
  <c r="F1336" i="26" s="1"/>
  <c r="G1335" i="26"/>
  <c r="F1335" i="26" s="1"/>
  <c r="G1334" i="26"/>
  <c r="F1334" i="26" s="1"/>
  <c r="G1333" i="26"/>
  <c r="F1333" i="26" s="1"/>
  <c r="G1332" i="26"/>
  <c r="F1332" i="26" s="1"/>
  <c r="G1331" i="26"/>
  <c r="F1331" i="26" s="1"/>
  <c r="G1330" i="26"/>
  <c r="F1330" i="26" s="1"/>
  <c r="G1329" i="26"/>
  <c r="F1329" i="26" s="1"/>
  <c r="G1328" i="26"/>
  <c r="F1328" i="26" s="1"/>
  <c r="G1327" i="26"/>
  <c r="F1327" i="26" s="1"/>
  <c r="G1326" i="26"/>
  <c r="F1326" i="26" s="1"/>
  <c r="G1325" i="26"/>
  <c r="F1325" i="26" s="1"/>
  <c r="G1324" i="26"/>
  <c r="F1324" i="26" s="1"/>
  <c r="G1323" i="26"/>
  <c r="F1323" i="26" s="1"/>
  <c r="G1322" i="26"/>
  <c r="F1322" i="26" s="1"/>
  <c r="G1321" i="26"/>
  <c r="F1321" i="26" s="1"/>
  <c r="G1320" i="26"/>
  <c r="F1320" i="26" s="1"/>
  <c r="G1319" i="26"/>
  <c r="F1319" i="26" s="1"/>
  <c r="G1318" i="26"/>
  <c r="F1318" i="26" s="1"/>
  <c r="G1317" i="26"/>
  <c r="F1317" i="26" s="1"/>
  <c r="G1316" i="26"/>
  <c r="F1316" i="26" s="1"/>
  <c r="G1315" i="26"/>
  <c r="F1315" i="26" s="1"/>
  <c r="G1314" i="26"/>
  <c r="F1314" i="26" s="1"/>
  <c r="G1313" i="26"/>
  <c r="F1313" i="26" s="1"/>
  <c r="G1312" i="26"/>
  <c r="F1312" i="26" s="1"/>
  <c r="G1311" i="26"/>
  <c r="F1311" i="26" s="1"/>
  <c r="G1310" i="26"/>
  <c r="F1310" i="26" s="1"/>
  <c r="G1309" i="26"/>
  <c r="F1309" i="26" s="1"/>
  <c r="G1308" i="26"/>
  <c r="F1308" i="26" s="1"/>
  <c r="G1307" i="26"/>
  <c r="F1307" i="26" s="1"/>
  <c r="G1306" i="26"/>
  <c r="F1306" i="26" s="1"/>
  <c r="G1305" i="26"/>
  <c r="F1305" i="26" s="1"/>
  <c r="G1304" i="26"/>
  <c r="F1304" i="26" s="1"/>
  <c r="G1303" i="26"/>
  <c r="F1303" i="26" s="1"/>
  <c r="G1302" i="26"/>
  <c r="F1302" i="26" s="1"/>
  <c r="G1301" i="26"/>
  <c r="F1301" i="26" s="1"/>
  <c r="G1300" i="26"/>
  <c r="F1300" i="26" s="1"/>
  <c r="G1299" i="26"/>
  <c r="F1299" i="26" s="1"/>
  <c r="G1298" i="26"/>
  <c r="F1298" i="26" s="1"/>
  <c r="G1297" i="26"/>
  <c r="F1297" i="26" s="1"/>
  <c r="G1296" i="26"/>
  <c r="F1296" i="26" s="1"/>
  <c r="G1295" i="26"/>
  <c r="F1295" i="26" s="1"/>
  <c r="G1294" i="26"/>
  <c r="F1294" i="26" s="1"/>
  <c r="G1293" i="26"/>
  <c r="F1293" i="26" s="1"/>
  <c r="G1292" i="26"/>
  <c r="F1292" i="26" s="1"/>
  <c r="G1291" i="26"/>
  <c r="F1291" i="26" s="1"/>
  <c r="G1290" i="26"/>
  <c r="F1290" i="26" s="1"/>
  <c r="G1289" i="26"/>
  <c r="F1289" i="26" s="1"/>
  <c r="G1288" i="26"/>
  <c r="F1288" i="26" s="1"/>
  <c r="G1287" i="26"/>
  <c r="F1287" i="26" s="1"/>
  <c r="G1286" i="26"/>
  <c r="F1286" i="26" s="1"/>
  <c r="G1285" i="26"/>
  <c r="F1285" i="26" s="1"/>
  <c r="G1284" i="26"/>
  <c r="F1284" i="26" s="1"/>
  <c r="G1283" i="26"/>
  <c r="F1283" i="26" s="1"/>
  <c r="G1282" i="26"/>
  <c r="F1282" i="26" s="1"/>
  <c r="G1281" i="26"/>
  <c r="F1281" i="26" s="1"/>
  <c r="G1280" i="26"/>
  <c r="F1280" i="26" s="1"/>
  <c r="G1279" i="26"/>
  <c r="F1279" i="26" s="1"/>
  <c r="G1278" i="26"/>
  <c r="F1278" i="26" s="1"/>
  <c r="G1277" i="26"/>
  <c r="F1277" i="26" s="1"/>
  <c r="G1276" i="26"/>
  <c r="F1276" i="26" s="1"/>
  <c r="G1275" i="26"/>
  <c r="F1275" i="26" s="1"/>
  <c r="G1274" i="26"/>
  <c r="F1274" i="26" s="1"/>
  <c r="G1273" i="26"/>
  <c r="F1273" i="26" s="1"/>
  <c r="G1272" i="26"/>
  <c r="F1272" i="26" s="1"/>
  <c r="G1271" i="26"/>
  <c r="F1271" i="26" s="1"/>
  <c r="G1270" i="26"/>
  <c r="F1270" i="26" s="1"/>
  <c r="G1269" i="26"/>
  <c r="F1269" i="26" s="1"/>
  <c r="G1268" i="26"/>
  <c r="F1268" i="26" s="1"/>
  <c r="G1267" i="26"/>
  <c r="F1267" i="26" s="1"/>
  <c r="G1266" i="26"/>
  <c r="F1266" i="26" s="1"/>
  <c r="G1265" i="26"/>
  <c r="F1265" i="26" s="1"/>
  <c r="G1264" i="26"/>
  <c r="F1264" i="26" s="1"/>
  <c r="G1263" i="26"/>
  <c r="F1263" i="26" s="1"/>
  <c r="G1262" i="26"/>
  <c r="F1262" i="26" s="1"/>
  <c r="G1261" i="26"/>
  <c r="F1261" i="26" s="1"/>
  <c r="G1260" i="26"/>
  <c r="F1260" i="26" s="1"/>
  <c r="G1259" i="26"/>
  <c r="F1259" i="26" s="1"/>
  <c r="G1258" i="26"/>
  <c r="F1258" i="26" s="1"/>
  <c r="G1257" i="26"/>
  <c r="F1257" i="26" s="1"/>
  <c r="G1256" i="26"/>
  <c r="F1256" i="26" s="1"/>
  <c r="G1255" i="26"/>
  <c r="F1255" i="26" s="1"/>
  <c r="G1254" i="26"/>
  <c r="F1254" i="26" s="1"/>
  <c r="G1253" i="26"/>
  <c r="F1253" i="26" s="1"/>
  <c r="G1252" i="26"/>
  <c r="F1252" i="26" s="1"/>
  <c r="G1251" i="26"/>
  <c r="F1251" i="26" s="1"/>
  <c r="G1250" i="26"/>
  <c r="F1250" i="26" s="1"/>
  <c r="G1249" i="26"/>
  <c r="F1249" i="26" s="1"/>
  <c r="G1248" i="26"/>
  <c r="F1248" i="26" s="1"/>
  <c r="G1247" i="26"/>
  <c r="F1247" i="26" s="1"/>
  <c r="G1246" i="26"/>
  <c r="F1246" i="26" s="1"/>
  <c r="G1245" i="26"/>
  <c r="F1245" i="26" s="1"/>
  <c r="G1244" i="26"/>
  <c r="F1244" i="26" s="1"/>
  <c r="G1243" i="26"/>
  <c r="F1243" i="26" s="1"/>
  <c r="G1242" i="26"/>
  <c r="F1242" i="26" s="1"/>
  <c r="G1241" i="26"/>
  <c r="F1241" i="26" s="1"/>
  <c r="G1240" i="26"/>
  <c r="F1240" i="26" s="1"/>
  <c r="G1239" i="26"/>
  <c r="F1239" i="26" s="1"/>
  <c r="G1238" i="26"/>
  <c r="F1238" i="26" s="1"/>
  <c r="G1237" i="26"/>
  <c r="F1237" i="26" s="1"/>
  <c r="G1236" i="26"/>
  <c r="F1236" i="26" s="1"/>
  <c r="G1235" i="26"/>
  <c r="F1235" i="26" s="1"/>
  <c r="G1234" i="26"/>
  <c r="F1234" i="26" s="1"/>
  <c r="G1233" i="26"/>
  <c r="F1233" i="26" s="1"/>
  <c r="G1232" i="26"/>
  <c r="F1232" i="26" s="1"/>
  <c r="G1231" i="26"/>
  <c r="F1231" i="26" s="1"/>
  <c r="G1230" i="26"/>
  <c r="F1230" i="26" s="1"/>
  <c r="G1229" i="26"/>
  <c r="F1229" i="26" s="1"/>
  <c r="G1228" i="26"/>
  <c r="F1228" i="26" s="1"/>
  <c r="G1227" i="26"/>
  <c r="F1227" i="26" s="1"/>
  <c r="G1226" i="26"/>
  <c r="F1226" i="26" s="1"/>
  <c r="G1225" i="26"/>
  <c r="F1225" i="26" s="1"/>
  <c r="G1224" i="26"/>
  <c r="F1224" i="26" s="1"/>
  <c r="G1223" i="26"/>
  <c r="F1223" i="26" s="1"/>
  <c r="G1222" i="26"/>
  <c r="F1222" i="26" s="1"/>
  <c r="G1221" i="26"/>
  <c r="F1221" i="26" s="1"/>
  <c r="G1220" i="26"/>
  <c r="F1220" i="26" s="1"/>
  <c r="G1219" i="26"/>
  <c r="F1219" i="26" s="1"/>
  <c r="G1218" i="26"/>
  <c r="F1218" i="26" s="1"/>
  <c r="G1217" i="26"/>
  <c r="F1217" i="26" s="1"/>
  <c r="G1216" i="26"/>
  <c r="F1216" i="26" s="1"/>
  <c r="G1215" i="26"/>
  <c r="F1215" i="26" s="1"/>
  <c r="G1214" i="26"/>
  <c r="F1214" i="26" s="1"/>
  <c r="G1213" i="26"/>
  <c r="F1213" i="26" s="1"/>
  <c r="G1212" i="26"/>
  <c r="F1212" i="26" s="1"/>
  <c r="G1211" i="26"/>
  <c r="F1211" i="26" s="1"/>
  <c r="G1210" i="26"/>
  <c r="F1210" i="26" s="1"/>
  <c r="G1209" i="26"/>
  <c r="F1209" i="26" s="1"/>
  <c r="G1208" i="26"/>
  <c r="F1208" i="26" s="1"/>
  <c r="G1207" i="26"/>
  <c r="F1207" i="26" s="1"/>
  <c r="G1206" i="26"/>
  <c r="F1206" i="26" s="1"/>
  <c r="G1205" i="26"/>
  <c r="F1205" i="26" s="1"/>
  <c r="G1204" i="26"/>
  <c r="F1204" i="26" s="1"/>
  <c r="G1203" i="26"/>
  <c r="F1203" i="26" s="1"/>
  <c r="G1202" i="26"/>
  <c r="F1202" i="26" s="1"/>
  <c r="G1201" i="26"/>
  <c r="F1201" i="26" s="1"/>
  <c r="G1200" i="26"/>
  <c r="F1200" i="26" s="1"/>
  <c r="G1199" i="26"/>
  <c r="F1199" i="26" s="1"/>
  <c r="G1198" i="26"/>
  <c r="F1198" i="26" s="1"/>
  <c r="G1197" i="26"/>
  <c r="F1197" i="26" s="1"/>
  <c r="G1196" i="26"/>
  <c r="F1196" i="26" s="1"/>
  <c r="G1195" i="26"/>
  <c r="F1195" i="26" s="1"/>
  <c r="G1194" i="26"/>
  <c r="F1194" i="26" s="1"/>
  <c r="G1193" i="26"/>
  <c r="F1193" i="26" s="1"/>
  <c r="G1192" i="26"/>
  <c r="F1192" i="26" s="1"/>
  <c r="G1191" i="26"/>
  <c r="F1191" i="26" s="1"/>
  <c r="G1190" i="26"/>
  <c r="F1190" i="26" s="1"/>
  <c r="G1189" i="26"/>
  <c r="F1189" i="26" s="1"/>
  <c r="G1188" i="26"/>
  <c r="F1188" i="26" s="1"/>
  <c r="G1187" i="26"/>
  <c r="F1187" i="26" s="1"/>
  <c r="G1186" i="26"/>
  <c r="F1186" i="26" s="1"/>
  <c r="G1185" i="26"/>
  <c r="F1185" i="26" s="1"/>
  <c r="G1184" i="26"/>
  <c r="F1184" i="26" s="1"/>
  <c r="G1183" i="26"/>
  <c r="F1183" i="26" s="1"/>
  <c r="G1182" i="26"/>
  <c r="F1182" i="26" s="1"/>
  <c r="G1181" i="26"/>
  <c r="F1181" i="26" s="1"/>
  <c r="G1180" i="26"/>
  <c r="F1180" i="26" s="1"/>
  <c r="G1179" i="26"/>
  <c r="F1179" i="26" s="1"/>
  <c r="G1178" i="26"/>
  <c r="F1178" i="26" s="1"/>
  <c r="G1177" i="26"/>
  <c r="F1177" i="26" s="1"/>
  <c r="G1176" i="26"/>
  <c r="F1176" i="26" s="1"/>
  <c r="G1175" i="26"/>
  <c r="F1175" i="26" s="1"/>
  <c r="G1174" i="26"/>
  <c r="F1174" i="26" s="1"/>
  <c r="G1173" i="26"/>
  <c r="F1173" i="26" s="1"/>
  <c r="G1172" i="26"/>
  <c r="F1172" i="26" s="1"/>
  <c r="G1171" i="26"/>
  <c r="F1171" i="26" s="1"/>
  <c r="G1170" i="26"/>
  <c r="F1170" i="26" s="1"/>
  <c r="G1169" i="26"/>
  <c r="F1169" i="26" s="1"/>
  <c r="G1168" i="26"/>
  <c r="F1168" i="26" s="1"/>
  <c r="G1167" i="26"/>
  <c r="F1167" i="26" s="1"/>
  <c r="G1166" i="26"/>
  <c r="F1166" i="26" s="1"/>
  <c r="G1165" i="26"/>
  <c r="F1165" i="26" s="1"/>
  <c r="G1164" i="26"/>
  <c r="F1164" i="26" s="1"/>
  <c r="G1163" i="26"/>
  <c r="F1163" i="26" s="1"/>
  <c r="G1162" i="26"/>
  <c r="F1162" i="26" s="1"/>
  <c r="G1161" i="26"/>
  <c r="F1161" i="26" s="1"/>
  <c r="G1160" i="26"/>
  <c r="F1160" i="26" s="1"/>
  <c r="G1159" i="26"/>
  <c r="F1159" i="26" s="1"/>
  <c r="G1158" i="26"/>
  <c r="F1158" i="26" s="1"/>
  <c r="G1157" i="26"/>
  <c r="F1157" i="26" s="1"/>
  <c r="G1156" i="26"/>
  <c r="F1156" i="26" s="1"/>
  <c r="G1155" i="26"/>
  <c r="F1155" i="26" s="1"/>
  <c r="G1154" i="26"/>
  <c r="F1154" i="26" s="1"/>
  <c r="G1153" i="26"/>
  <c r="F1153" i="26" s="1"/>
  <c r="G1152" i="26"/>
  <c r="F1152" i="26" s="1"/>
  <c r="G1151" i="26"/>
  <c r="F1151" i="26" s="1"/>
  <c r="G1150" i="26"/>
  <c r="F1150" i="26" s="1"/>
  <c r="G1149" i="26"/>
  <c r="F1149" i="26" s="1"/>
  <c r="G1148" i="26"/>
  <c r="F1148" i="26" s="1"/>
  <c r="G1147" i="26"/>
  <c r="F1147" i="26" s="1"/>
  <c r="G1146" i="26"/>
  <c r="F1146" i="26" s="1"/>
  <c r="G1145" i="26"/>
  <c r="F1145" i="26" s="1"/>
  <c r="G1144" i="26"/>
  <c r="F1144" i="26" s="1"/>
  <c r="G1143" i="26"/>
  <c r="F1143" i="26" s="1"/>
  <c r="G1142" i="26"/>
  <c r="F1142" i="26" s="1"/>
  <c r="G1141" i="26"/>
  <c r="F1141" i="26" s="1"/>
  <c r="G1140" i="26"/>
  <c r="F1140" i="26" s="1"/>
  <c r="G1139" i="26"/>
  <c r="F1139" i="26" s="1"/>
  <c r="G1138" i="26"/>
  <c r="F1138" i="26" s="1"/>
  <c r="G1137" i="26"/>
  <c r="F1137" i="26" s="1"/>
  <c r="G1136" i="26"/>
  <c r="F1136" i="26" s="1"/>
  <c r="G1135" i="26"/>
  <c r="F1135" i="26" s="1"/>
  <c r="G1134" i="26"/>
  <c r="F1134" i="26" s="1"/>
  <c r="G1133" i="26"/>
  <c r="F1133" i="26" s="1"/>
  <c r="G1132" i="26"/>
  <c r="F1132" i="26" s="1"/>
  <c r="G1131" i="26"/>
  <c r="F1131" i="26" s="1"/>
  <c r="G1130" i="26"/>
  <c r="F1130" i="26" s="1"/>
  <c r="G1129" i="26"/>
  <c r="F1129" i="26" s="1"/>
  <c r="G1128" i="26"/>
  <c r="F1128" i="26" s="1"/>
  <c r="G1127" i="26"/>
  <c r="F1127" i="26" s="1"/>
  <c r="G1126" i="26"/>
  <c r="F1126" i="26" s="1"/>
  <c r="G1125" i="26"/>
  <c r="F1125" i="26" s="1"/>
  <c r="G1124" i="26"/>
  <c r="F1124" i="26" s="1"/>
  <c r="G1123" i="26"/>
  <c r="F1123" i="26" s="1"/>
  <c r="G1122" i="26"/>
  <c r="F1122" i="26" s="1"/>
  <c r="G1121" i="26"/>
  <c r="F1121" i="26" s="1"/>
  <c r="G1120" i="26"/>
  <c r="F1120" i="26" s="1"/>
  <c r="G1119" i="26"/>
  <c r="F1119" i="26" s="1"/>
  <c r="G1118" i="26"/>
  <c r="F1118" i="26" s="1"/>
  <c r="G1117" i="26"/>
  <c r="F1117" i="26" s="1"/>
  <c r="G1116" i="26"/>
  <c r="F1116" i="26" s="1"/>
  <c r="G1115" i="26"/>
  <c r="F1115" i="26" s="1"/>
  <c r="G1114" i="26"/>
  <c r="F1114" i="26" s="1"/>
  <c r="G1113" i="26"/>
  <c r="F1113" i="26" s="1"/>
  <c r="G1112" i="26"/>
  <c r="F1112" i="26" s="1"/>
  <c r="G1111" i="26"/>
  <c r="F1111" i="26" s="1"/>
  <c r="G1110" i="26"/>
  <c r="F1110" i="26" s="1"/>
  <c r="G1109" i="26"/>
  <c r="F1109" i="26" s="1"/>
  <c r="G1108" i="26"/>
  <c r="F1108" i="26" s="1"/>
  <c r="G1107" i="26"/>
  <c r="F1107" i="26" s="1"/>
  <c r="G1106" i="26"/>
  <c r="F1106" i="26" s="1"/>
  <c r="G1105" i="26"/>
  <c r="F1105" i="26" s="1"/>
  <c r="G1104" i="26"/>
  <c r="F1104" i="26" s="1"/>
  <c r="G1103" i="26"/>
  <c r="F1103" i="26" s="1"/>
  <c r="G1102" i="26"/>
  <c r="F1102" i="26" s="1"/>
  <c r="G1101" i="26"/>
  <c r="F1101" i="26" s="1"/>
  <c r="G1100" i="26"/>
  <c r="F1100" i="26" s="1"/>
  <c r="G1099" i="26"/>
  <c r="F1099" i="26" s="1"/>
  <c r="G1098" i="26"/>
  <c r="F1098" i="26" s="1"/>
  <c r="G1097" i="26"/>
  <c r="F1097" i="26" s="1"/>
  <c r="G1096" i="26"/>
  <c r="F1096" i="26" s="1"/>
  <c r="G1095" i="26"/>
  <c r="F1095" i="26" s="1"/>
  <c r="G1094" i="26"/>
  <c r="F1094" i="26" s="1"/>
  <c r="G1093" i="26"/>
  <c r="F1093" i="26" s="1"/>
  <c r="G1092" i="26"/>
  <c r="F1092" i="26" s="1"/>
  <c r="G1091" i="26"/>
  <c r="F1091" i="26" s="1"/>
  <c r="G1090" i="26"/>
  <c r="F1090" i="26" s="1"/>
  <c r="G1089" i="26"/>
  <c r="F1089" i="26" s="1"/>
  <c r="G1088" i="26"/>
  <c r="F1088" i="26" s="1"/>
  <c r="G1087" i="26"/>
  <c r="F1087" i="26" s="1"/>
  <c r="G1086" i="26"/>
  <c r="F1086" i="26" s="1"/>
  <c r="G1085" i="26"/>
  <c r="F1085" i="26" s="1"/>
  <c r="G1084" i="26"/>
  <c r="F1084" i="26" s="1"/>
  <c r="G1083" i="26"/>
  <c r="F1083" i="26" s="1"/>
  <c r="G1082" i="26"/>
  <c r="F1082" i="26" s="1"/>
  <c r="G1081" i="26"/>
  <c r="F1081" i="26" s="1"/>
  <c r="G1080" i="26"/>
  <c r="F1080" i="26" s="1"/>
  <c r="G1079" i="26"/>
  <c r="F1079" i="26" s="1"/>
  <c r="G1078" i="26"/>
  <c r="F1078" i="26" s="1"/>
  <c r="G1077" i="26"/>
  <c r="F1077" i="26" s="1"/>
  <c r="G1076" i="26"/>
  <c r="F1076" i="26" s="1"/>
  <c r="G1075" i="26"/>
  <c r="F1075" i="26" s="1"/>
  <c r="G1074" i="26"/>
  <c r="F1074" i="26" s="1"/>
  <c r="G1073" i="26"/>
  <c r="F1073" i="26" s="1"/>
  <c r="G1072" i="26"/>
  <c r="F1072" i="26" s="1"/>
  <c r="G1071" i="26"/>
  <c r="F1071" i="26" s="1"/>
  <c r="G1070" i="26"/>
  <c r="F1070" i="26" s="1"/>
  <c r="G1069" i="26"/>
  <c r="F1069" i="26" s="1"/>
  <c r="G1068" i="26"/>
  <c r="F1068" i="26" s="1"/>
  <c r="G1067" i="26"/>
  <c r="F1067" i="26" s="1"/>
  <c r="G1066" i="26"/>
  <c r="F1066" i="26" s="1"/>
  <c r="G1065" i="26"/>
  <c r="F1065" i="26" s="1"/>
  <c r="G1064" i="26"/>
  <c r="F1064" i="26" s="1"/>
  <c r="G1063" i="26"/>
  <c r="F1063" i="26" s="1"/>
  <c r="G1062" i="26"/>
  <c r="F1062" i="26" s="1"/>
  <c r="G1061" i="26"/>
  <c r="F1061" i="26" s="1"/>
  <c r="G1060" i="26"/>
  <c r="F1060" i="26" s="1"/>
  <c r="G1059" i="26"/>
  <c r="F1059" i="26" s="1"/>
  <c r="G1058" i="26"/>
  <c r="F1058" i="26" s="1"/>
  <c r="G1057" i="26"/>
  <c r="F1057" i="26" s="1"/>
  <c r="G1056" i="26"/>
  <c r="F1056" i="26" s="1"/>
  <c r="G1055" i="26"/>
  <c r="F1055" i="26" s="1"/>
  <c r="G1054" i="26"/>
  <c r="F1054" i="26" s="1"/>
  <c r="G1053" i="26"/>
  <c r="F1053" i="26" s="1"/>
  <c r="G1052" i="26"/>
  <c r="F1052" i="26" s="1"/>
  <c r="G1051" i="26"/>
  <c r="F1051" i="26" s="1"/>
  <c r="G1050" i="26"/>
  <c r="F1050" i="26" s="1"/>
  <c r="G1049" i="26"/>
  <c r="F1049" i="26" s="1"/>
  <c r="G1048" i="26"/>
  <c r="F1048" i="26" s="1"/>
  <c r="G1047" i="26"/>
  <c r="F1047" i="26" s="1"/>
  <c r="G1046" i="26"/>
  <c r="F1046" i="26" s="1"/>
  <c r="G1045" i="26"/>
  <c r="F1045" i="26" s="1"/>
  <c r="G1044" i="26"/>
  <c r="F1044" i="26" s="1"/>
  <c r="G1043" i="26"/>
  <c r="F1043" i="26" s="1"/>
  <c r="G1042" i="26"/>
  <c r="F1042" i="26" s="1"/>
  <c r="G1041" i="26"/>
  <c r="F1041" i="26" s="1"/>
  <c r="G1040" i="26"/>
  <c r="F1040" i="26" s="1"/>
  <c r="G1039" i="26"/>
  <c r="F1039" i="26" s="1"/>
  <c r="G1038" i="26"/>
  <c r="F1038" i="26" s="1"/>
  <c r="G1037" i="26"/>
  <c r="F1037" i="26" s="1"/>
  <c r="G1036" i="26"/>
  <c r="F1036" i="26" s="1"/>
  <c r="G1035" i="26"/>
  <c r="F1035" i="26" s="1"/>
  <c r="G1034" i="26"/>
  <c r="F1034" i="26" s="1"/>
  <c r="G1033" i="26"/>
  <c r="F1033" i="26" s="1"/>
  <c r="G1032" i="26"/>
  <c r="F1032" i="26" s="1"/>
  <c r="G1031" i="26"/>
  <c r="F1031" i="26" s="1"/>
  <c r="G1030" i="26"/>
  <c r="F1030" i="26" s="1"/>
  <c r="G1029" i="26"/>
  <c r="F1029" i="26" s="1"/>
  <c r="G1028" i="26"/>
  <c r="F1028" i="26" s="1"/>
  <c r="G1027" i="26"/>
  <c r="F1027" i="26" s="1"/>
  <c r="G1026" i="26"/>
  <c r="F1026" i="26" s="1"/>
  <c r="G1025" i="26"/>
  <c r="F1025" i="26" s="1"/>
  <c r="G1024" i="26"/>
  <c r="F1024" i="26" s="1"/>
  <c r="G1023" i="26"/>
  <c r="F1023" i="26" s="1"/>
  <c r="G1022" i="26"/>
  <c r="F1022" i="26" s="1"/>
  <c r="G1021" i="26"/>
  <c r="F1021" i="26" s="1"/>
  <c r="G1020" i="26"/>
  <c r="F1020" i="26" s="1"/>
  <c r="G1019" i="26"/>
  <c r="F1019" i="26" s="1"/>
  <c r="G1018" i="26"/>
  <c r="F1018" i="26" s="1"/>
  <c r="G1017" i="26"/>
  <c r="F1017" i="26" s="1"/>
  <c r="G1016" i="26"/>
  <c r="F1016" i="26" s="1"/>
  <c r="G1015" i="26"/>
  <c r="F1015" i="26" s="1"/>
  <c r="G1014" i="26"/>
  <c r="F1014" i="26" s="1"/>
  <c r="G1013" i="26"/>
  <c r="F1013" i="26" s="1"/>
  <c r="G1012" i="26"/>
  <c r="F1012" i="26" s="1"/>
  <c r="G1011" i="26"/>
  <c r="F1011" i="26" s="1"/>
  <c r="G1010" i="26"/>
  <c r="F1010" i="26" s="1"/>
  <c r="G1009" i="26"/>
  <c r="F1009" i="26" s="1"/>
  <c r="G1008" i="26"/>
  <c r="F1008" i="26" s="1"/>
  <c r="G1007" i="26"/>
  <c r="F1007" i="26" s="1"/>
  <c r="G1006" i="26"/>
  <c r="F1006" i="26" s="1"/>
  <c r="G1005" i="26"/>
  <c r="F1005" i="26" s="1"/>
  <c r="G1004" i="26"/>
  <c r="F1004" i="26" s="1"/>
  <c r="G1003" i="26"/>
  <c r="F1003" i="26" s="1"/>
  <c r="G1002" i="26"/>
  <c r="F1002" i="26" s="1"/>
  <c r="G1001" i="26"/>
  <c r="F1001" i="26" s="1"/>
  <c r="G1000" i="26"/>
  <c r="F1000" i="26" s="1"/>
  <c r="G999" i="26"/>
  <c r="F999" i="26" s="1"/>
  <c r="G998" i="26"/>
  <c r="F998" i="26" s="1"/>
  <c r="G997" i="26"/>
  <c r="F997" i="26" s="1"/>
  <c r="G996" i="26"/>
  <c r="F996" i="26" s="1"/>
  <c r="G995" i="26"/>
  <c r="F995" i="26" s="1"/>
  <c r="G994" i="26"/>
  <c r="F994" i="26" s="1"/>
  <c r="G993" i="26"/>
  <c r="F993" i="26" s="1"/>
  <c r="G992" i="26"/>
  <c r="F992" i="26" s="1"/>
  <c r="G991" i="26"/>
  <c r="F991" i="26" s="1"/>
  <c r="G990" i="26"/>
  <c r="F990" i="26" s="1"/>
  <c r="G989" i="26"/>
  <c r="F989" i="26" s="1"/>
  <c r="G988" i="26"/>
  <c r="F988" i="26" s="1"/>
  <c r="G987" i="26"/>
  <c r="F987" i="26" s="1"/>
  <c r="G986" i="26"/>
  <c r="F986" i="26" s="1"/>
  <c r="G985" i="26"/>
  <c r="F985" i="26" s="1"/>
  <c r="G984" i="26"/>
  <c r="F984" i="26" s="1"/>
  <c r="G983" i="26"/>
  <c r="F983" i="26" s="1"/>
  <c r="G982" i="26"/>
  <c r="F982" i="26" s="1"/>
  <c r="G981" i="26"/>
  <c r="F981" i="26" s="1"/>
  <c r="G980" i="26"/>
  <c r="F980" i="26" s="1"/>
  <c r="G979" i="26"/>
  <c r="F979" i="26" s="1"/>
  <c r="G978" i="26"/>
  <c r="F978" i="26" s="1"/>
  <c r="G977" i="26"/>
  <c r="F977" i="26" s="1"/>
  <c r="G976" i="26"/>
  <c r="F976" i="26" s="1"/>
  <c r="G975" i="26"/>
  <c r="F975" i="26" s="1"/>
  <c r="G974" i="26"/>
  <c r="F974" i="26" s="1"/>
  <c r="G973" i="26"/>
  <c r="F973" i="26" s="1"/>
  <c r="G972" i="26"/>
  <c r="F972" i="26" s="1"/>
  <c r="G971" i="26"/>
  <c r="F971" i="26" s="1"/>
  <c r="G970" i="26"/>
  <c r="F970" i="26" s="1"/>
  <c r="G969" i="26"/>
  <c r="F969" i="26" s="1"/>
  <c r="G968" i="26"/>
  <c r="F968" i="26" s="1"/>
  <c r="G967" i="26"/>
  <c r="F967" i="26" s="1"/>
  <c r="G966" i="26"/>
  <c r="F966" i="26" s="1"/>
  <c r="G965" i="26"/>
  <c r="F965" i="26" s="1"/>
  <c r="G964" i="26"/>
  <c r="F964" i="26" s="1"/>
  <c r="G963" i="26"/>
  <c r="F963" i="26" s="1"/>
  <c r="G962" i="26"/>
  <c r="F962" i="26" s="1"/>
  <c r="G961" i="26"/>
  <c r="F961" i="26" s="1"/>
  <c r="G960" i="26"/>
  <c r="F960" i="26" s="1"/>
  <c r="G959" i="26"/>
  <c r="F959" i="26" s="1"/>
  <c r="G958" i="26"/>
  <c r="F958" i="26" s="1"/>
  <c r="G957" i="26"/>
  <c r="F957" i="26" s="1"/>
  <c r="G956" i="26"/>
  <c r="F956" i="26" s="1"/>
  <c r="G955" i="26"/>
  <c r="F955" i="26" s="1"/>
  <c r="G954" i="26"/>
  <c r="F954" i="26" s="1"/>
  <c r="G953" i="26"/>
  <c r="F953" i="26" s="1"/>
  <c r="G952" i="26"/>
  <c r="F952" i="26" s="1"/>
  <c r="G951" i="26"/>
  <c r="F951" i="26" s="1"/>
  <c r="G950" i="26"/>
  <c r="F950" i="26" s="1"/>
  <c r="G949" i="26"/>
  <c r="F949" i="26" s="1"/>
  <c r="G948" i="26"/>
  <c r="F948" i="26" s="1"/>
  <c r="G947" i="26"/>
  <c r="F947" i="26" s="1"/>
  <c r="G946" i="26"/>
  <c r="F946" i="26" s="1"/>
  <c r="G945" i="26"/>
  <c r="F945" i="26" s="1"/>
  <c r="G944" i="26"/>
  <c r="F944" i="26" s="1"/>
  <c r="G943" i="26"/>
  <c r="F943" i="26" s="1"/>
  <c r="G942" i="26"/>
  <c r="F942" i="26" s="1"/>
  <c r="G941" i="26"/>
  <c r="F941" i="26" s="1"/>
  <c r="G940" i="26"/>
  <c r="F940" i="26" s="1"/>
  <c r="G939" i="26"/>
  <c r="F939" i="26" s="1"/>
  <c r="G938" i="26"/>
  <c r="F938" i="26" s="1"/>
  <c r="G937" i="26"/>
  <c r="F937" i="26" s="1"/>
  <c r="G936" i="26"/>
  <c r="F936" i="26" s="1"/>
  <c r="G935" i="26"/>
  <c r="F935" i="26" s="1"/>
  <c r="G934" i="26"/>
  <c r="F934" i="26" s="1"/>
  <c r="G933" i="26"/>
  <c r="F933" i="26" s="1"/>
  <c r="G932" i="26"/>
  <c r="F932" i="26" s="1"/>
  <c r="G931" i="26"/>
  <c r="F931" i="26" s="1"/>
  <c r="G930" i="26"/>
  <c r="F930" i="26" s="1"/>
  <c r="G929" i="26"/>
  <c r="F929" i="26" s="1"/>
  <c r="G928" i="26"/>
  <c r="F928" i="26" s="1"/>
  <c r="G927" i="26"/>
  <c r="F927" i="26" s="1"/>
  <c r="G926" i="26"/>
  <c r="F926" i="26" s="1"/>
  <c r="G925" i="26"/>
  <c r="F925" i="26" s="1"/>
  <c r="G924" i="26"/>
  <c r="F924" i="26" s="1"/>
  <c r="G923" i="26"/>
  <c r="F923" i="26" s="1"/>
  <c r="G922" i="26"/>
  <c r="F922" i="26" s="1"/>
  <c r="G921" i="26"/>
  <c r="F921" i="26" s="1"/>
  <c r="G920" i="26"/>
  <c r="F920" i="26" s="1"/>
  <c r="G919" i="26"/>
  <c r="F919" i="26" s="1"/>
  <c r="G918" i="26"/>
  <c r="F918" i="26" s="1"/>
  <c r="G917" i="26"/>
  <c r="F917" i="26" s="1"/>
  <c r="G916" i="26"/>
  <c r="F916" i="26" s="1"/>
  <c r="G915" i="26"/>
  <c r="F915" i="26" s="1"/>
  <c r="G914" i="26"/>
  <c r="F914" i="26" s="1"/>
  <c r="G913" i="26"/>
  <c r="F913" i="26" s="1"/>
  <c r="G912" i="26"/>
  <c r="F912" i="26" s="1"/>
  <c r="G911" i="26"/>
  <c r="F911" i="26" s="1"/>
  <c r="G910" i="26"/>
  <c r="F910" i="26" s="1"/>
  <c r="G909" i="26"/>
  <c r="F909" i="26" s="1"/>
  <c r="G908" i="26"/>
  <c r="F908" i="26" s="1"/>
  <c r="G907" i="26"/>
  <c r="F907" i="26" s="1"/>
  <c r="G906" i="26"/>
  <c r="F906" i="26" s="1"/>
  <c r="G905" i="26"/>
  <c r="F905" i="26" s="1"/>
  <c r="G904" i="26"/>
  <c r="F904" i="26" s="1"/>
  <c r="G903" i="26"/>
  <c r="F903" i="26" s="1"/>
  <c r="G902" i="26"/>
  <c r="F902" i="26" s="1"/>
  <c r="G901" i="26"/>
  <c r="F901" i="26" s="1"/>
  <c r="G900" i="26"/>
  <c r="F900" i="26" s="1"/>
  <c r="G899" i="26"/>
  <c r="F899" i="26" s="1"/>
  <c r="G898" i="26"/>
  <c r="F898" i="26" s="1"/>
  <c r="G897" i="26"/>
  <c r="F897" i="26" s="1"/>
  <c r="G896" i="26"/>
  <c r="F896" i="26" s="1"/>
  <c r="G895" i="26"/>
  <c r="F895" i="26" s="1"/>
  <c r="G894" i="26"/>
  <c r="F894" i="26" s="1"/>
  <c r="G893" i="26"/>
  <c r="F893" i="26" s="1"/>
  <c r="G892" i="26"/>
  <c r="F892" i="26" s="1"/>
  <c r="G891" i="26"/>
  <c r="F891" i="26" s="1"/>
  <c r="G890" i="26"/>
  <c r="F890" i="26" s="1"/>
  <c r="G889" i="26"/>
  <c r="F889" i="26" s="1"/>
  <c r="G888" i="26"/>
  <c r="F888" i="26" s="1"/>
  <c r="G887" i="26"/>
  <c r="F887" i="26" s="1"/>
  <c r="G886" i="26"/>
  <c r="F886" i="26" s="1"/>
  <c r="G885" i="26"/>
  <c r="F885" i="26" s="1"/>
  <c r="G884" i="26"/>
  <c r="F884" i="26" s="1"/>
  <c r="G883" i="26"/>
  <c r="F883" i="26" s="1"/>
  <c r="G882" i="26"/>
  <c r="F882" i="26" s="1"/>
  <c r="G881" i="26"/>
  <c r="F881" i="26" s="1"/>
  <c r="G880" i="26"/>
  <c r="F880" i="26" s="1"/>
  <c r="G879" i="26"/>
  <c r="F879" i="26" s="1"/>
  <c r="G878" i="26"/>
  <c r="F878" i="26" s="1"/>
  <c r="G877" i="26"/>
  <c r="F877" i="26" s="1"/>
  <c r="G876" i="26"/>
  <c r="F876" i="26" s="1"/>
  <c r="G875" i="26"/>
  <c r="F875" i="26" s="1"/>
  <c r="G874" i="26"/>
  <c r="F874" i="26" s="1"/>
  <c r="G873" i="26"/>
  <c r="F873" i="26" s="1"/>
  <c r="G872" i="26"/>
  <c r="F872" i="26" s="1"/>
  <c r="G871" i="26"/>
  <c r="F871" i="26" s="1"/>
  <c r="G870" i="26"/>
  <c r="F870" i="26" s="1"/>
  <c r="G869" i="26"/>
  <c r="F869" i="26" s="1"/>
  <c r="G868" i="26"/>
  <c r="F868" i="26" s="1"/>
  <c r="G867" i="26"/>
  <c r="F867" i="26" s="1"/>
  <c r="G866" i="26"/>
  <c r="F866" i="26" s="1"/>
  <c r="G865" i="26"/>
  <c r="F865" i="26" s="1"/>
  <c r="G864" i="26"/>
  <c r="F864" i="26" s="1"/>
  <c r="G863" i="26"/>
  <c r="F863" i="26" s="1"/>
  <c r="G862" i="26"/>
  <c r="F862" i="26" s="1"/>
  <c r="G861" i="26"/>
  <c r="F861" i="26" s="1"/>
  <c r="G860" i="26"/>
  <c r="F860" i="26" s="1"/>
  <c r="G859" i="26"/>
  <c r="F859" i="26" s="1"/>
  <c r="G858" i="26"/>
  <c r="F858" i="26" s="1"/>
  <c r="G857" i="26"/>
  <c r="F857" i="26" s="1"/>
  <c r="G856" i="26"/>
  <c r="F856" i="26" s="1"/>
  <c r="G855" i="26"/>
  <c r="F855" i="26" s="1"/>
  <c r="G854" i="26"/>
  <c r="F854" i="26" s="1"/>
  <c r="G853" i="26"/>
  <c r="F853" i="26" s="1"/>
  <c r="G852" i="26"/>
  <c r="F852" i="26" s="1"/>
  <c r="G851" i="26"/>
  <c r="F851" i="26" s="1"/>
  <c r="G850" i="26"/>
  <c r="F850" i="26" s="1"/>
  <c r="G849" i="26"/>
  <c r="F849" i="26" s="1"/>
  <c r="G848" i="26"/>
  <c r="F848" i="26" s="1"/>
  <c r="G847" i="26"/>
  <c r="F847" i="26" s="1"/>
  <c r="G846" i="26"/>
  <c r="F846" i="26" s="1"/>
  <c r="G845" i="26"/>
  <c r="F845" i="26" s="1"/>
  <c r="G844" i="26"/>
  <c r="F844" i="26" s="1"/>
  <c r="G843" i="26"/>
  <c r="F843" i="26" s="1"/>
  <c r="G842" i="26"/>
  <c r="F842" i="26" s="1"/>
  <c r="G841" i="26"/>
  <c r="F841" i="26" s="1"/>
  <c r="G840" i="26"/>
  <c r="F840" i="26" s="1"/>
  <c r="G839" i="26"/>
  <c r="F839" i="26" s="1"/>
  <c r="G838" i="26"/>
  <c r="F838" i="26" s="1"/>
  <c r="G837" i="26"/>
  <c r="F837" i="26" s="1"/>
  <c r="G836" i="26"/>
  <c r="F836" i="26" s="1"/>
  <c r="G835" i="26"/>
  <c r="F835" i="26" s="1"/>
  <c r="G834" i="26"/>
  <c r="F834" i="26" s="1"/>
  <c r="G833" i="26"/>
  <c r="F833" i="26" s="1"/>
  <c r="G832" i="26"/>
  <c r="F832" i="26" s="1"/>
  <c r="G831" i="26"/>
  <c r="F831" i="26" s="1"/>
  <c r="G830" i="26"/>
  <c r="F830" i="26" s="1"/>
  <c r="G829" i="26"/>
  <c r="F829" i="26" s="1"/>
  <c r="G828" i="26"/>
  <c r="F828" i="26" s="1"/>
  <c r="G827" i="26"/>
  <c r="F827" i="26" s="1"/>
  <c r="G826" i="26"/>
  <c r="F826" i="26" s="1"/>
  <c r="G825" i="26"/>
  <c r="F825" i="26" s="1"/>
  <c r="G824" i="26"/>
  <c r="F824" i="26" s="1"/>
  <c r="G823" i="26"/>
  <c r="F823" i="26" s="1"/>
  <c r="G822" i="26"/>
  <c r="F822" i="26" s="1"/>
  <c r="G821" i="26"/>
  <c r="F821" i="26" s="1"/>
  <c r="G820" i="26"/>
  <c r="F820" i="26" s="1"/>
  <c r="G819" i="26"/>
  <c r="F819" i="26" s="1"/>
  <c r="G818" i="26"/>
  <c r="F818" i="26" s="1"/>
  <c r="G817" i="26"/>
  <c r="F817" i="26" s="1"/>
  <c r="G816" i="26"/>
  <c r="F816" i="26" s="1"/>
  <c r="G815" i="26"/>
  <c r="F815" i="26" s="1"/>
  <c r="G814" i="26"/>
  <c r="F814" i="26" s="1"/>
  <c r="G813" i="26"/>
  <c r="F813" i="26" s="1"/>
  <c r="G812" i="26"/>
  <c r="F812" i="26" s="1"/>
  <c r="G811" i="26"/>
  <c r="F811" i="26" s="1"/>
  <c r="G810" i="26"/>
  <c r="F810" i="26" s="1"/>
  <c r="G809" i="26"/>
  <c r="F809" i="26" s="1"/>
  <c r="G808" i="26"/>
  <c r="F808" i="26" s="1"/>
  <c r="G807" i="26"/>
  <c r="F807" i="26" s="1"/>
  <c r="G806" i="26"/>
  <c r="F806" i="26" s="1"/>
  <c r="G805" i="26"/>
  <c r="F805" i="26" s="1"/>
  <c r="G804" i="26"/>
  <c r="F804" i="26" s="1"/>
  <c r="G803" i="26"/>
  <c r="F803" i="26" s="1"/>
  <c r="G802" i="26"/>
  <c r="F802" i="26" s="1"/>
  <c r="G801" i="26"/>
  <c r="F801" i="26" s="1"/>
  <c r="G800" i="26"/>
  <c r="F800" i="26" s="1"/>
  <c r="G799" i="26"/>
  <c r="F799" i="26" s="1"/>
  <c r="G798" i="26"/>
  <c r="F798" i="26" s="1"/>
  <c r="G797" i="26"/>
  <c r="F797" i="26" s="1"/>
  <c r="G796" i="26"/>
  <c r="F796" i="26" s="1"/>
  <c r="G795" i="26"/>
  <c r="F795" i="26" s="1"/>
  <c r="G794" i="26"/>
  <c r="F794" i="26" s="1"/>
  <c r="G793" i="26"/>
  <c r="F793" i="26" s="1"/>
  <c r="G792" i="26"/>
  <c r="F792" i="26" s="1"/>
  <c r="G791" i="26"/>
  <c r="F791" i="26" s="1"/>
  <c r="G790" i="26"/>
  <c r="F790" i="26" s="1"/>
  <c r="G789" i="26"/>
  <c r="F789" i="26" s="1"/>
  <c r="G788" i="26"/>
  <c r="F788" i="26" s="1"/>
  <c r="G787" i="26"/>
  <c r="F787" i="26" s="1"/>
  <c r="G786" i="26"/>
  <c r="F786" i="26" s="1"/>
  <c r="G785" i="26"/>
  <c r="F785" i="26" s="1"/>
  <c r="G784" i="26"/>
  <c r="F784" i="26" s="1"/>
  <c r="G783" i="26"/>
  <c r="F783" i="26" s="1"/>
  <c r="G782" i="26"/>
  <c r="F782" i="26" s="1"/>
  <c r="G781" i="26"/>
  <c r="F781" i="26" s="1"/>
  <c r="G780" i="26"/>
  <c r="F780" i="26" s="1"/>
  <c r="G779" i="26"/>
  <c r="F779" i="26" s="1"/>
  <c r="G778" i="26"/>
  <c r="F778" i="26" s="1"/>
  <c r="G777" i="26"/>
  <c r="F777" i="26" s="1"/>
  <c r="G776" i="26"/>
  <c r="F776" i="26" s="1"/>
  <c r="G775" i="26"/>
  <c r="F775" i="26" s="1"/>
  <c r="G774" i="26"/>
  <c r="F774" i="26" s="1"/>
  <c r="G773" i="26"/>
  <c r="F773" i="26" s="1"/>
  <c r="G772" i="26"/>
  <c r="F772" i="26" s="1"/>
  <c r="G771" i="26"/>
  <c r="F771" i="26" s="1"/>
  <c r="G770" i="26"/>
  <c r="F770" i="26" s="1"/>
  <c r="G769" i="26"/>
  <c r="F769" i="26" s="1"/>
  <c r="G768" i="26"/>
  <c r="F768" i="26" s="1"/>
  <c r="G767" i="26"/>
  <c r="F767" i="26" s="1"/>
  <c r="G766" i="26"/>
  <c r="F766" i="26" s="1"/>
  <c r="G765" i="26"/>
  <c r="F765" i="26" s="1"/>
  <c r="G764" i="26"/>
  <c r="F764" i="26" s="1"/>
  <c r="G763" i="26"/>
  <c r="F763" i="26" s="1"/>
  <c r="G762" i="26"/>
  <c r="F762" i="26" s="1"/>
  <c r="G761" i="26"/>
  <c r="F761" i="26" s="1"/>
  <c r="G760" i="26"/>
  <c r="F760" i="26" s="1"/>
  <c r="G759" i="26"/>
  <c r="F759" i="26" s="1"/>
  <c r="G758" i="26"/>
  <c r="F758" i="26" s="1"/>
  <c r="G757" i="26"/>
  <c r="F757" i="26" s="1"/>
  <c r="G756" i="26"/>
  <c r="F756" i="26" s="1"/>
  <c r="G755" i="26"/>
  <c r="F755" i="26" s="1"/>
  <c r="G754" i="26"/>
  <c r="F754" i="26" s="1"/>
  <c r="G753" i="26"/>
  <c r="F753" i="26" s="1"/>
  <c r="G752" i="26"/>
  <c r="F752" i="26" s="1"/>
  <c r="G751" i="26"/>
  <c r="F751" i="26" s="1"/>
  <c r="G750" i="26"/>
  <c r="F750" i="26" s="1"/>
  <c r="G749" i="26"/>
  <c r="F749" i="26" s="1"/>
  <c r="G748" i="26"/>
  <c r="F748" i="26" s="1"/>
  <c r="G747" i="26"/>
  <c r="F747" i="26" s="1"/>
  <c r="G746" i="26"/>
  <c r="F746" i="26" s="1"/>
  <c r="G745" i="26"/>
  <c r="F745" i="26" s="1"/>
  <c r="G744" i="26"/>
  <c r="F744" i="26" s="1"/>
  <c r="G743" i="26"/>
  <c r="F743" i="26" s="1"/>
  <c r="G742" i="26"/>
  <c r="F742" i="26" s="1"/>
  <c r="G741" i="26"/>
  <c r="F741" i="26" s="1"/>
  <c r="G740" i="26"/>
  <c r="F740" i="26" s="1"/>
  <c r="G739" i="26"/>
  <c r="F739" i="26" s="1"/>
  <c r="G738" i="26"/>
  <c r="F738" i="26" s="1"/>
  <c r="G737" i="26"/>
  <c r="F737" i="26" s="1"/>
  <c r="G736" i="26"/>
  <c r="F736" i="26" s="1"/>
  <c r="G735" i="26"/>
  <c r="F735" i="26" s="1"/>
  <c r="G734" i="26"/>
  <c r="F734" i="26" s="1"/>
  <c r="G733" i="26"/>
  <c r="F733" i="26" s="1"/>
  <c r="G732" i="26"/>
  <c r="F732" i="26" s="1"/>
  <c r="G731" i="26"/>
  <c r="F731" i="26" s="1"/>
  <c r="G730" i="26"/>
  <c r="F730" i="26" s="1"/>
  <c r="G729" i="26"/>
  <c r="F729" i="26" s="1"/>
  <c r="G728" i="26"/>
  <c r="F728" i="26" s="1"/>
  <c r="G727" i="26"/>
  <c r="F727" i="26" s="1"/>
  <c r="G726" i="26"/>
  <c r="F726" i="26" s="1"/>
  <c r="G725" i="26"/>
  <c r="F725" i="26" s="1"/>
  <c r="G724" i="26"/>
  <c r="F724" i="26" s="1"/>
  <c r="G723" i="26"/>
  <c r="F723" i="26" s="1"/>
  <c r="G722" i="26"/>
  <c r="F722" i="26" s="1"/>
  <c r="G721" i="26"/>
  <c r="F721" i="26" s="1"/>
  <c r="G720" i="26"/>
  <c r="F720" i="26" s="1"/>
  <c r="G719" i="26"/>
  <c r="F719" i="26" s="1"/>
  <c r="G718" i="26"/>
  <c r="F718" i="26" s="1"/>
  <c r="G717" i="26"/>
  <c r="F717" i="26" s="1"/>
  <c r="G716" i="26"/>
  <c r="F716" i="26" s="1"/>
  <c r="G715" i="26"/>
  <c r="F715" i="26" s="1"/>
  <c r="G714" i="26"/>
  <c r="F714" i="26" s="1"/>
  <c r="G713" i="26"/>
  <c r="F713" i="26" s="1"/>
  <c r="G712" i="26"/>
  <c r="F712" i="26" s="1"/>
  <c r="G711" i="26"/>
  <c r="F711" i="26" s="1"/>
  <c r="G710" i="26"/>
  <c r="F710" i="26" s="1"/>
  <c r="G709" i="26"/>
  <c r="F709" i="26" s="1"/>
  <c r="G708" i="26"/>
  <c r="F708" i="26" s="1"/>
  <c r="G707" i="26"/>
  <c r="F707" i="26" s="1"/>
  <c r="G706" i="26"/>
  <c r="F706" i="26" s="1"/>
  <c r="G705" i="26"/>
  <c r="F705" i="26" s="1"/>
  <c r="G704" i="26"/>
  <c r="F704" i="26" s="1"/>
  <c r="G703" i="26"/>
  <c r="F703" i="26" s="1"/>
  <c r="G702" i="26"/>
  <c r="F702" i="26" s="1"/>
  <c r="G701" i="26"/>
  <c r="F701" i="26" s="1"/>
  <c r="G700" i="26"/>
  <c r="F700" i="26" s="1"/>
  <c r="G699" i="26"/>
  <c r="F699" i="26" s="1"/>
  <c r="G698" i="26"/>
  <c r="F698" i="26" s="1"/>
  <c r="G697" i="26"/>
  <c r="F697" i="26" s="1"/>
  <c r="G696" i="26"/>
  <c r="F696" i="26" s="1"/>
  <c r="G695" i="26"/>
  <c r="F695" i="26" s="1"/>
  <c r="G694" i="26"/>
  <c r="F694" i="26" s="1"/>
  <c r="G693" i="26"/>
  <c r="F693" i="26" s="1"/>
  <c r="G692" i="26"/>
  <c r="F692" i="26" s="1"/>
  <c r="G691" i="26"/>
  <c r="F691" i="26" s="1"/>
  <c r="G690" i="26"/>
  <c r="F690" i="26" s="1"/>
  <c r="G689" i="26"/>
  <c r="F689" i="26" s="1"/>
  <c r="G688" i="26"/>
  <c r="F688" i="26" s="1"/>
  <c r="G687" i="26"/>
  <c r="F687" i="26" s="1"/>
  <c r="G686" i="26"/>
  <c r="F686" i="26" s="1"/>
  <c r="G685" i="26"/>
  <c r="F685" i="26" s="1"/>
  <c r="G684" i="26"/>
  <c r="F684" i="26" s="1"/>
  <c r="G683" i="26"/>
  <c r="F683" i="26" s="1"/>
  <c r="G682" i="26"/>
  <c r="F682" i="26" s="1"/>
  <c r="G681" i="26"/>
  <c r="F681" i="26" s="1"/>
  <c r="G680" i="26"/>
  <c r="F680" i="26" s="1"/>
  <c r="G679" i="26"/>
  <c r="F679" i="26" s="1"/>
  <c r="G678" i="26"/>
  <c r="F678" i="26" s="1"/>
  <c r="G677" i="26"/>
  <c r="F677" i="26" s="1"/>
  <c r="G676" i="26"/>
  <c r="F676" i="26" s="1"/>
  <c r="G675" i="26"/>
  <c r="F675" i="26" s="1"/>
  <c r="G674" i="26"/>
  <c r="F674" i="26" s="1"/>
  <c r="G673" i="26"/>
  <c r="F673" i="26" s="1"/>
  <c r="G672" i="26"/>
  <c r="F672" i="26" s="1"/>
  <c r="G671" i="26"/>
  <c r="F671" i="26" s="1"/>
  <c r="G670" i="26"/>
  <c r="F670" i="26" s="1"/>
  <c r="G669" i="26"/>
  <c r="F669" i="26" s="1"/>
  <c r="G668" i="26"/>
  <c r="F668" i="26" s="1"/>
  <c r="G667" i="26"/>
  <c r="F667" i="26" s="1"/>
  <c r="G666" i="26"/>
  <c r="F666" i="26" s="1"/>
  <c r="G665" i="26"/>
  <c r="F665" i="26" s="1"/>
  <c r="G664" i="26"/>
  <c r="F664" i="26" s="1"/>
  <c r="G663" i="26"/>
  <c r="F663" i="26" s="1"/>
  <c r="G662" i="26"/>
  <c r="F662" i="26" s="1"/>
  <c r="G661" i="26"/>
  <c r="F661" i="26" s="1"/>
  <c r="G660" i="26"/>
  <c r="F660" i="26" s="1"/>
  <c r="G659" i="26"/>
  <c r="F659" i="26" s="1"/>
  <c r="G658" i="26"/>
  <c r="F658" i="26" s="1"/>
  <c r="G657" i="26"/>
  <c r="F657" i="26" s="1"/>
  <c r="G656" i="26"/>
  <c r="F656" i="26" s="1"/>
  <c r="G655" i="26"/>
  <c r="F655" i="26" s="1"/>
  <c r="G654" i="26"/>
  <c r="F654" i="26" s="1"/>
  <c r="G653" i="26"/>
  <c r="F653" i="26" s="1"/>
  <c r="G652" i="26"/>
  <c r="F652" i="26" s="1"/>
  <c r="G651" i="26"/>
  <c r="F651" i="26" s="1"/>
  <c r="G650" i="26"/>
  <c r="F650" i="26" s="1"/>
  <c r="G649" i="26"/>
  <c r="F649" i="26" s="1"/>
  <c r="G648" i="26"/>
  <c r="F648" i="26" s="1"/>
  <c r="G647" i="26"/>
  <c r="F647" i="26" s="1"/>
  <c r="G646" i="26"/>
  <c r="F646" i="26" s="1"/>
  <c r="G645" i="26"/>
  <c r="F645" i="26" s="1"/>
  <c r="G644" i="26"/>
  <c r="F644" i="26" s="1"/>
  <c r="G643" i="26"/>
  <c r="F643" i="26" s="1"/>
  <c r="G642" i="26"/>
  <c r="F642" i="26" s="1"/>
  <c r="G641" i="26"/>
  <c r="F641" i="26" s="1"/>
  <c r="G640" i="26"/>
  <c r="F640" i="26" s="1"/>
  <c r="G639" i="26"/>
  <c r="F639" i="26" s="1"/>
  <c r="G638" i="26"/>
  <c r="F638" i="26" s="1"/>
  <c r="G637" i="26"/>
  <c r="F637" i="26" s="1"/>
  <c r="G636" i="26"/>
  <c r="F636" i="26" s="1"/>
  <c r="G635" i="26"/>
  <c r="F635" i="26" s="1"/>
  <c r="G634" i="26"/>
  <c r="F634" i="26" s="1"/>
  <c r="G633" i="26"/>
  <c r="F633" i="26" s="1"/>
  <c r="G632" i="26"/>
  <c r="F632" i="26" s="1"/>
  <c r="G631" i="26"/>
  <c r="F631" i="26" s="1"/>
  <c r="G630" i="26"/>
  <c r="F630" i="26" s="1"/>
  <c r="G629" i="26"/>
  <c r="F629" i="26" s="1"/>
  <c r="G628" i="26"/>
  <c r="F628" i="26" s="1"/>
  <c r="G627" i="26"/>
  <c r="F627" i="26" s="1"/>
  <c r="G626" i="26"/>
  <c r="F626" i="26" s="1"/>
  <c r="G625" i="26"/>
  <c r="F625" i="26" s="1"/>
  <c r="G624" i="26"/>
  <c r="F624" i="26" s="1"/>
  <c r="G623" i="26"/>
  <c r="F623" i="26" s="1"/>
  <c r="G622" i="26"/>
  <c r="F622" i="26" s="1"/>
  <c r="G621" i="26"/>
  <c r="F621" i="26" s="1"/>
  <c r="G620" i="26"/>
  <c r="F620" i="26" s="1"/>
  <c r="G619" i="26"/>
  <c r="F619" i="26" s="1"/>
  <c r="G618" i="26"/>
  <c r="F618" i="26" s="1"/>
  <c r="G617" i="26"/>
  <c r="F617" i="26" s="1"/>
  <c r="G616" i="26"/>
  <c r="F616" i="26" s="1"/>
  <c r="G615" i="26"/>
  <c r="F615" i="26" s="1"/>
  <c r="G614" i="26"/>
  <c r="F614" i="26" s="1"/>
  <c r="G613" i="26"/>
  <c r="F613" i="26" s="1"/>
  <c r="G612" i="26"/>
  <c r="F612" i="26" s="1"/>
  <c r="G611" i="26"/>
  <c r="F611" i="26" s="1"/>
  <c r="G610" i="26"/>
  <c r="F610" i="26" s="1"/>
  <c r="G609" i="26"/>
  <c r="F609" i="26" s="1"/>
  <c r="G608" i="26"/>
  <c r="F608" i="26" s="1"/>
  <c r="G607" i="26"/>
  <c r="F607" i="26" s="1"/>
  <c r="G606" i="26"/>
  <c r="F606" i="26" s="1"/>
  <c r="G605" i="26"/>
  <c r="F605" i="26" s="1"/>
  <c r="G604" i="26"/>
  <c r="F604" i="26" s="1"/>
  <c r="G603" i="26"/>
  <c r="F603" i="26" s="1"/>
  <c r="G602" i="26"/>
  <c r="F602" i="26" s="1"/>
  <c r="G601" i="26"/>
  <c r="F601" i="26" s="1"/>
  <c r="G600" i="26"/>
  <c r="F600" i="26" s="1"/>
  <c r="G599" i="26"/>
  <c r="F599" i="26" s="1"/>
  <c r="G598" i="26"/>
  <c r="F598" i="26" s="1"/>
  <c r="G597" i="26"/>
  <c r="F597" i="26" s="1"/>
  <c r="G596" i="26"/>
  <c r="F596" i="26" s="1"/>
  <c r="G595" i="26"/>
  <c r="F595" i="26" s="1"/>
  <c r="G594" i="26"/>
  <c r="F594" i="26" s="1"/>
  <c r="G593" i="26"/>
  <c r="F593" i="26" s="1"/>
  <c r="G592" i="26"/>
  <c r="F592" i="26" s="1"/>
  <c r="G591" i="26"/>
  <c r="F591" i="26" s="1"/>
  <c r="G590" i="26"/>
  <c r="F590" i="26" s="1"/>
  <c r="G589" i="26"/>
  <c r="F589" i="26" s="1"/>
  <c r="G588" i="26"/>
  <c r="F588" i="26" s="1"/>
  <c r="G587" i="26"/>
  <c r="F587" i="26" s="1"/>
  <c r="G586" i="26"/>
  <c r="F586" i="26" s="1"/>
  <c r="G585" i="26"/>
  <c r="F585" i="26" s="1"/>
  <c r="G584" i="26"/>
  <c r="F584" i="26" s="1"/>
  <c r="G583" i="26"/>
  <c r="F583" i="26" s="1"/>
  <c r="G582" i="26"/>
  <c r="F582" i="26" s="1"/>
  <c r="G581" i="26"/>
  <c r="F581" i="26" s="1"/>
  <c r="G580" i="26"/>
  <c r="F580" i="26" s="1"/>
  <c r="G579" i="26"/>
  <c r="F579" i="26" s="1"/>
  <c r="G578" i="26"/>
  <c r="F578" i="26" s="1"/>
  <c r="G577" i="26"/>
  <c r="F577" i="26" s="1"/>
  <c r="G576" i="26"/>
  <c r="F576" i="26" s="1"/>
  <c r="G575" i="26"/>
  <c r="F575" i="26" s="1"/>
  <c r="G574" i="26"/>
  <c r="F574" i="26" s="1"/>
  <c r="G573" i="26"/>
  <c r="F573" i="26" s="1"/>
  <c r="G572" i="26"/>
  <c r="F572" i="26" s="1"/>
  <c r="G571" i="26"/>
  <c r="F571" i="26" s="1"/>
  <c r="G570" i="26"/>
  <c r="F570" i="26" s="1"/>
  <c r="G569" i="26"/>
  <c r="F569" i="26" s="1"/>
  <c r="G568" i="26"/>
  <c r="F568" i="26" s="1"/>
  <c r="G567" i="26"/>
  <c r="F567" i="26" s="1"/>
  <c r="G566" i="26"/>
  <c r="F566" i="26" s="1"/>
  <c r="G565" i="26"/>
  <c r="F565" i="26" s="1"/>
  <c r="G564" i="26"/>
  <c r="F564" i="26" s="1"/>
  <c r="G563" i="26"/>
  <c r="F563" i="26" s="1"/>
  <c r="G562" i="26"/>
  <c r="F562" i="26" s="1"/>
  <c r="G561" i="26"/>
  <c r="F561" i="26" s="1"/>
  <c r="G560" i="26"/>
  <c r="F560" i="26" s="1"/>
  <c r="G559" i="26"/>
  <c r="F559" i="26" s="1"/>
  <c r="G558" i="26"/>
  <c r="F558" i="26" s="1"/>
  <c r="G557" i="26"/>
  <c r="F557" i="26" s="1"/>
  <c r="G556" i="26"/>
  <c r="F556" i="26" s="1"/>
  <c r="G555" i="26"/>
  <c r="F555" i="26" s="1"/>
  <c r="G554" i="26"/>
  <c r="F554" i="26" s="1"/>
  <c r="G553" i="26"/>
  <c r="F553" i="26" s="1"/>
  <c r="G552" i="26"/>
  <c r="F552" i="26" s="1"/>
  <c r="G551" i="26"/>
  <c r="F551" i="26" s="1"/>
  <c r="G550" i="26"/>
  <c r="F550" i="26" s="1"/>
  <c r="G549" i="26"/>
  <c r="F549" i="26" s="1"/>
  <c r="G548" i="26"/>
  <c r="F548" i="26" s="1"/>
  <c r="G547" i="26"/>
  <c r="F547" i="26" s="1"/>
  <c r="G546" i="26"/>
  <c r="F546" i="26" s="1"/>
  <c r="G545" i="26"/>
  <c r="F545" i="26" s="1"/>
  <c r="G544" i="26"/>
  <c r="F544" i="26" s="1"/>
  <c r="G543" i="26"/>
  <c r="F543" i="26" s="1"/>
  <c r="G542" i="26"/>
  <c r="F542" i="26" s="1"/>
  <c r="G541" i="26"/>
  <c r="F541" i="26" s="1"/>
  <c r="G540" i="26"/>
  <c r="F540" i="26" s="1"/>
  <c r="G539" i="26"/>
  <c r="F539" i="26" s="1"/>
  <c r="G538" i="26"/>
  <c r="F538" i="26" s="1"/>
  <c r="G537" i="26"/>
  <c r="F537" i="26" s="1"/>
  <c r="G536" i="26"/>
  <c r="F536" i="26" s="1"/>
  <c r="G535" i="26"/>
  <c r="F535" i="26" s="1"/>
  <c r="G534" i="26"/>
  <c r="F534" i="26" s="1"/>
  <c r="G533" i="26"/>
  <c r="F533" i="26" s="1"/>
  <c r="G532" i="26"/>
  <c r="F532" i="26" s="1"/>
  <c r="G531" i="26"/>
  <c r="F531" i="26" s="1"/>
  <c r="G530" i="26"/>
  <c r="F530" i="26" s="1"/>
  <c r="G529" i="26"/>
  <c r="F529" i="26" s="1"/>
  <c r="G528" i="26"/>
  <c r="F528" i="26" s="1"/>
  <c r="G527" i="26"/>
  <c r="F527" i="26" s="1"/>
  <c r="G526" i="26"/>
  <c r="F526" i="26" s="1"/>
  <c r="G525" i="26"/>
  <c r="F525" i="26" s="1"/>
  <c r="G524" i="26"/>
  <c r="F524" i="26" s="1"/>
  <c r="G523" i="26"/>
  <c r="F523" i="26" s="1"/>
  <c r="G522" i="26"/>
  <c r="F522" i="26" s="1"/>
  <c r="G521" i="26"/>
  <c r="F521" i="26" s="1"/>
  <c r="G520" i="26"/>
  <c r="F520" i="26" s="1"/>
  <c r="G519" i="26"/>
  <c r="F519" i="26" s="1"/>
  <c r="G518" i="26"/>
  <c r="F518" i="26" s="1"/>
  <c r="G517" i="26"/>
  <c r="F517" i="26" s="1"/>
  <c r="G516" i="26"/>
  <c r="F516" i="26" s="1"/>
  <c r="G515" i="26"/>
  <c r="F515" i="26" s="1"/>
  <c r="G514" i="26"/>
  <c r="F514" i="26" s="1"/>
  <c r="G513" i="26"/>
  <c r="F513" i="26" s="1"/>
  <c r="G512" i="26"/>
  <c r="F512" i="26" s="1"/>
  <c r="G511" i="26"/>
  <c r="F511" i="26" s="1"/>
  <c r="G510" i="26"/>
  <c r="F510" i="26" s="1"/>
  <c r="G509" i="26"/>
  <c r="F509" i="26" s="1"/>
  <c r="G508" i="26"/>
  <c r="F508" i="26" s="1"/>
  <c r="G507" i="26"/>
  <c r="F507" i="26" s="1"/>
  <c r="G506" i="26"/>
  <c r="F506" i="26" s="1"/>
  <c r="G505" i="26"/>
  <c r="F505" i="26" s="1"/>
  <c r="G504" i="26"/>
  <c r="F504" i="26" s="1"/>
  <c r="G503" i="26"/>
  <c r="F503" i="26" s="1"/>
  <c r="G502" i="26"/>
  <c r="F502" i="26" s="1"/>
  <c r="G501" i="26"/>
  <c r="F501" i="26" s="1"/>
  <c r="G500" i="26"/>
  <c r="F500" i="26" s="1"/>
  <c r="G499" i="26"/>
  <c r="F499" i="26" s="1"/>
  <c r="G498" i="26"/>
  <c r="F498" i="26" s="1"/>
  <c r="G497" i="26"/>
  <c r="F497" i="26" s="1"/>
  <c r="G496" i="26"/>
  <c r="F496" i="26" s="1"/>
  <c r="G495" i="26"/>
  <c r="F495" i="26" s="1"/>
  <c r="G494" i="26"/>
  <c r="F494" i="26" s="1"/>
  <c r="G493" i="26"/>
  <c r="F493" i="26" s="1"/>
  <c r="G492" i="26"/>
  <c r="F492" i="26" s="1"/>
  <c r="G491" i="26"/>
  <c r="F491" i="26" s="1"/>
  <c r="G490" i="26"/>
  <c r="F490" i="26" s="1"/>
  <c r="G489" i="26"/>
  <c r="F489" i="26" s="1"/>
  <c r="G488" i="26"/>
  <c r="F488" i="26" s="1"/>
  <c r="G487" i="26"/>
  <c r="F487" i="26" s="1"/>
  <c r="G486" i="26"/>
  <c r="F486" i="26" s="1"/>
  <c r="G485" i="26"/>
  <c r="F485" i="26" s="1"/>
  <c r="G484" i="26"/>
  <c r="F484" i="26" s="1"/>
  <c r="G483" i="26"/>
  <c r="F483" i="26" s="1"/>
  <c r="G482" i="26"/>
  <c r="F482" i="26" s="1"/>
  <c r="G481" i="26"/>
  <c r="F481" i="26" s="1"/>
  <c r="G480" i="26"/>
  <c r="F480" i="26" s="1"/>
  <c r="G479" i="26"/>
  <c r="F479" i="26" s="1"/>
  <c r="G478" i="26"/>
  <c r="F478" i="26" s="1"/>
  <c r="G477" i="26"/>
  <c r="F477" i="26" s="1"/>
  <c r="G476" i="26"/>
  <c r="F476" i="26" s="1"/>
  <c r="G475" i="26"/>
  <c r="F475" i="26" s="1"/>
  <c r="G474" i="26"/>
  <c r="F474" i="26" s="1"/>
  <c r="G473" i="26"/>
  <c r="F473" i="26" s="1"/>
  <c r="G472" i="26"/>
  <c r="F472" i="26" s="1"/>
  <c r="G471" i="26"/>
  <c r="F471" i="26" s="1"/>
  <c r="G470" i="26"/>
  <c r="F470" i="26" s="1"/>
  <c r="G469" i="26"/>
  <c r="F469" i="26" s="1"/>
  <c r="G468" i="26"/>
  <c r="F468" i="26" s="1"/>
  <c r="G467" i="26"/>
  <c r="F467" i="26" s="1"/>
  <c r="G466" i="26"/>
  <c r="F466" i="26" s="1"/>
  <c r="G465" i="26"/>
  <c r="F465" i="26" s="1"/>
  <c r="G464" i="26"/>
  <c r="F464" i="26" s="1"/>
  <c r="G463" i="26"/>
  <c r="F463" i="26" s="1"/>
  <c r="G462" i="26"/>
  <c r="F462" i="26" s="1"/>
  <c r="G461" i="26"/>
  <c r="F461" i="26" s="1"/>
  <c r="G460" i="26"/>
  <c r="F460" i="26" s="1"/>
  <c r="G459" i="26"/>
  <c r="F459" i="26" s="1"/>
  <c r="G458" i="26"/>
  <c r="F458" i="26" s="1"/>
  <c r="G457" i="26"/>
  <c r="F457" i="26" s="1"/>
  <c r="G456" i="26"/>
  <c r="F456" i="26" s="1"/>
  <c r="G455" i="26"/>
  <c r="F455" i="26" s="1"/>
  <c r="G454" i="26"/>
  <c r="F454" i="26" s="1"/>
  <c r="G453" i="26"/>
  <c r="F453" i="26" s="1"/>
  <c r="G452" i="26"/>
  <c r="F452" i="26" s="1"/>
  <c r="G451" i="26"/>
  <c r="F451" i="26" s="1"/>
  <c r="G450" i="26"/>
  <c r="F450" i="26" s="1"/>
  <c r="G449" i="26"/>
  <c r="F449" i="26" s="1"/>
  <c r="G448" i="26"/>
  <c r="F448" i="26" s="1"/>
  <c r="G447" i="26"/>
  <c r="F447" i="26" s="1"/>
  <c r="G446" i="26"/>
  <c r="F446" i="26" s="1"/>
  <c r="G445" i="26"/>
  <c r="F445" i="26" s="1"/>
  <c r="G444" i="26"/>
  <c r="F444" i="26" s="1"/>
  <c r="G443" i="26"/>
  <c r="F443" i="26" s="1"/>
  <c r="G442" i="26"/>
  <c r="F442" i="26" s="1"/>
  <c r="G441" i="26"/>
  <c r="F441" i="26" s="1"/>
  <c r="G440" i="26"/>
  <c r="F440" i="26" s="1"/>
  <c r="G439" i="26"/>
  <c r="F439" i="26" s="1"/>
  <c r="G438" i="26"/>
  <c r="F438" i="26" s="1"/>
  <c r="G437" i="26"/>
  <c r="F437" i="26" s="1"/>
  <c r="G436" i="26"/>
  <c r="F436" i="26" s="1"/>
  <c r="G435" i="26"/>
  <c r="F435" i="26" s="1"/>
  <c r="G434" i="26"/>
  <c r="F434" i="26" s="1"/>
  <c r="G433" i="26"/>
  <c r="F433" i="26" s="1"/>
  <c r="G432" i="26"/>
  <c r="F432" i="26" s="1"/>
  <c r="G431" i="26"/>
  <c r="F431" i="26" s="1"/>
  <c r="G430" i="26"/>
  <c r="F430" i="26" s="1"/>
  <c r="G429" i="26"/>
  <c r="F429" i="26" s="1"/>
  <c r="G428" i="26"/>
  <c r="F428" i="26" s="1"/>
  <c r="G427" i="26"/>
  <c r="F427" i="26" s="1"/>
  <c r="G426" i="26"/>
  <c r="F426" i="26" s="1"/>
  <c r="G425" i="26"/>
  <c r="F425" i="26" s="1"/>
  <c r="G424" i="26"/>
  <c r="F424" i="26" s="1"/>
  <c r="G423" i="26"/>
  <c r="F423" i="26" s="1"/>
  <c r="G422" i="26"/>
  <c r="F422" i="26" s="1"/>
  <c r="G421" i="26"/>
  <c r="F421" i="26" s="1"/>
  <c r="G420" i="26"/>
  <c r="F420" i="26" s="1"/>
  <c r="G419" i="26"/>
  <c r="F419" i="26" s="1"/>
  <c r="G418" i="26"/>
  <c r="F418" i="26" s="1"/>
  <c r="G417" i="26"/>
  <c r="F417" i="26" s="1"/>
  <c r="G416" i="26"/>
  <c r="F416" i="26" s="1"/>
  <c r="G415" i="26"/>
  <c r="F415" i="26" s="1"/>
  <c r="G414" i="26"/>
  <c r="F414" i="26" s="1"/>
  <c r="G413" i="26"/>
  <c r="F413" i="26" s="1"/>
  <c r="G412" i="26"/>
  <c r="F412" i="26" s="1"/>
  <c r="G411" i="26"/>
  <c r="F411" i="26" s="1"/>
  <c r="G410" i="26"/>
  <c r="F410" i="26" s="1"/>
  <c r="G409" i="26"/>
  <c r="F409" i="26" s="1"/>
  <c r="G408" i="26"/>
  <c r="F408" i="26" s="1"/>
  <c r="G407" i="26"/>
  <c r="F407" i="26" s="1"/>
  <c r="G406" i="26"/>
  <c r="F406" i="26" s="1"/>
  <c r="G405" i="26"/>
  <c r="F405" i="26" s="1"/>
  <c r="G404" i="26"/>
  <c r="F404" i="26" s="1"/>
  <c r="G403" i="26"/>
  <c r="F403" i="26" s="1"/>
  <c r="G402" i="26"/>
  <c r="F402" i="26" s="1"/>
  <c r="G401" i="26"/>
  <c r="F401" i="26" s="1"/>
  <c r="G400" i="26"/>
  <c r="F400" i="26" s="1"/>
  <c r="G399" i="26"/>
  <c r="F399" i="26" s="1"/>
  <c r="G398" i="26"/>
  <c r="F398" i="26" s="1"/>
  <c r="G397" i="26"/>
  <c r="F397" i="26" s="1"/>
  <c r="G396" i="26"/>
  <c r="F396" i="26" s="1"/>
  <c r="G395" i="26"/>
  <c r="F395" i="26" s="1"/>
  <c r="G394" i="26"/>
  <c r="F394" i="26" s="1"/>
  <c r="G393" i="26"/>
  <c r="F393" i="26" s="1"/>
  <c r="G392" i="26"/>
  <c r="F392" i="26" s="1"/>
  <c r="G391" i="26"/>
  <c r="F391" i="26" s="1"/>
  <c r="G390" i="26"/>
  <c r="F390" i="26" s="1"/>
  <c r="G389" i="26"/>
  <c r="F389" i="26" s="1"/>
  <c r="G388" i="26"/>
  <c r="F388" i="26" s="1"/>
  <c r="G387" i="26"/>
  <c r="F387" i="26" s="1"/>
  <c r="G386" i="26"/>
  <c r="F386" i="26" s="1"/>
  <c r="G385" i="26"/>
  <c r="F385" i="26" s="1"/>
  <c r="G384" i="26"/>
  <c r="F384" i="26" s="1"/>
  <c r="G383" i="26"/>
  <c r="F383" i="26" s="1"/>
  <c r="G382" i="26"/>
  <c r="F382" i="26" s="1"/>
  <c r="G381" i="26"/>
  <c r="F381" i="26" s="1"/>
  <c r="G380" i="26"/>
  <c r="F380" i="26" s="1"/>
  <c r="G379" i="26"/>
  <c r="F379" i="26" s="1"/>
  <c r="G378" i="26"/>
  <c r="F378" i="26" s="1"/>
  <c r="G377" i="26"/>
  <c r="F377" i="26" s="1"/>
  <c r="G376" i="26"/>
  <c r="F376" i="26" s="1"/>
  <c r="G375" i="26"/>
  <c r="F375" i="26" s="1"/>
  <c r="G374" i="26"/>
  <c r="F374" i="26" s="1"/>
  <c r="G373" i="26"/>
  <c r="F373" i="26" s="1"/>
  <c r="G372" i="26"/>
  <c r="F372" i="26" s="1"/>
  <c r="G371" i="26"/>
  <c r="F371" i="26" s="1"/>
  <c r="G370" i="26"/>
  <c r="F370" i="26" s="1"/>
  <c r="G369" i="26"/>
  <c r="F369" i="26" s="1"/>
  <c r="G368" i="26"/>
  <c r="F368" i="26" s="1"/>
  <c r="G367" i="26"/>
  <c r="F367" i="26" s="1"/>
  <c r="G366" i="26"/>
  <c r="F366" i="26" s="1"/>
  <c r="G365" i="26"/>
  <c r="F365" i="26" s="1"/>
  <c r="G364" i="26"/>
  <c r="F364" i="26" s="1"/>
  <c r="G363" i="26"/>
  <c r="F363" i="26" s="1"/>
  <c r="G362" i="26"/>
  <c r="F362" i="26" s="1"/>
  <c r="G361" i="26"/>
  <c r="F361" i="26" s="1"/>
  <c r="G360" i="26"/>
  <c r="F360" i="26" s="1"/>
  <c r="G359" i="26"/>
  <c r="F359" i="26" s="1"/>
  <c r="G358" i="26"/>
  <c r="F358" i="26" s="1"/>
  <c r="G357" i="26"/>
  <c r="F357" i="26" s="1"/>
  <c r="G356" i="26"/>
  <c r="F356" i="26" s="1"/>
  <c r="G355" i="26"/>
  <c r="F355" i="26" s="1"/>
  <c r="G354" i="26"/>
  <c r="F354" i="26" s="1"/>
  <c r="G353" i="26"/>
  <c r="F353" i="26" s="1"/>
  <c r="G352" i="26"/>
  <c r="F352" i="26" s="1"/>
  <c r="G351" i="26"/>
  <c r="F351" i="26" s="1"/>
  <c r="G350" i="26"/>
  <c r="F350" i="26" s="1"/>
  <c r="G349" i="26"/>
  <c r="F349" i="26" s="1"/>
  <c r="G348" i="26"/>
  <c r="F348" i="26" s="1"/>
  <c r="G347" i="26"/>
  <c r="F347" i="26" s="1"/>
  <c r="G346" i="26"/>
  <c r="F346" i="26" s="1"/>
  <c r="G345" i="26"/>
  <c r="F345" i="26" s="1"/>
  <c r="G344" i="26"/>
  <c r="F344" i="26" s="1"/>
  <c r="G343" i="26"/>
  <c r="F343" i="26" s="1"/>
  <c r="G342" i="26"/>
  <c r="F342" i="26" s="1"/>
  <c r="G341" i="26"/>
  <c r="F341" i="26" s="1"/>
  <c r="G340" i="26"/>
  <c r="F340" i="26" s="1"/>
  <c r="G339" i="26"/>
  <c r="F339" i="26" s="1"/>
  <c r="G338" i="26"/>
  <c r="F338" i="26" s="1"/>
  <c r="G337" i="26"/>
  <c r="F337" i="26" s="1"/>
  <c r="G336" i="26"/>
  <c r="F336" i="26" s="1"/>
  <c r="G335" i="26"/>
  <c r="F335" i="26" s="1"/>
  <c r="G334" i="26"/>
  <c r="F334" i="26" s="1"/>
  <c r="G333" i="26"/>
  <c r="F333" i="26" s="1"/>
  <c r="G332" i="26"/>
  <c r="F332" i="26" s="1"/>
  <c r="G331" i="26"/>
  <c r="F331" i="26" s="1"/>
  <c r="G330" i="26"/>
  <c r="F330" i="26" s="1"/>
  <c r="G329" i="26"/>
  <c r="F329" i="26" s="1"/>
  <c r="G328" i="26"/>
  <c r="F328" i="26" s="1"/>
  <c r="G327" i="26"/>
  <c r="F327" i="26" s="1"/>
  <c r="G326" i="26"/>
  <c r="F326" i="26" s="1"/>
  <c r="G325" i="26"/>
  <c r="F325" i="26" s="1"/>
  <c r="G324" i="26"/>
  <c r="F324" i="26" s="1"/>
  <c r="G323" i="26"/>
  <c r="F323" i="26" s="1"/>
  <c r="G322" i="26"/>
  <c r="F322" i="26" s="1"/>
  <c r="G321" i="26"/>
  <c r="F321" i="26" s="1"/>
  <c r="G320" i="26"/>
  <c r="F320" i="26" s="1"/>
  <c r="G319" i="26"/>
  <c r="F319" i="26" s="1"/>
  <c r="G318" i="26"/>
  <c r="F318" i="26" s="1"/>
  <c r="G317" i="26"/>
  <c r="F317" i="26" s="1"/>
  <c r="G316" i="26"/>
  <c r="F316" i="26" s="1"/>
  <c r="G315" i="26"/>
  <c r="F315" i="26" s="1"/>
  <c r="G314" i="26"/>
  <c r="F314" i="26" s="1"/>
  <c r="G313" i="26"/>
  <c r="F313" i="26" s="1"/>
  <c r="G312" i="26"/>
  <c r="F312" i="26" s="1"/>
  <c r="G311" i="26"/>
  <c r="F311" i="26" s="1"/>
  <c r="G310" i="26"/>
  <c r="F310" i="26" s="1"/>
  <c r="G309" i="26"/>
  <c r="F309" i="26" s="1"/>
  <c r="G308" i="26"/>
  <c r="F308" i="26" s="1"/>
  <c r="G307" i="26"/>
  <c r="F307" i="26" s="1"/>
  <c r="G306" i="26"/>
  <c r="F306" i="26" s="1"/>
  <c r="G305" i="26"/>
  <c r="F305" i="26" s="1"/>
  <c r="G304" i="26"/>
  <c r="F304" i="26" s="1"/>
  <c r="G303" i="26"/>
  <c r="F303" i="26" s="1"/>
  <c r="G302" i="26"/>
  <c r="F302" i="26" s="1"/>
  <c r="G301" i="26"/>
  <c r="F301" i="26" s="1"/>
  <c r="G300" i="26"/>
  <c r="F300" i="26" s="1"/>
  <c r="G299" i="26"/>
  <c r="F299" i="26" s="1"/>
  <c r="G298" i="26"/>
  <c r="F298" i="26" s="1"/>
  <c r="G297" i="26"/>
  <c r="F297" i="26" s="1"/>
  <c r="G296" i="26"/>
  <c r="F296" i="26" s="1"/>
  <c r="G295" i="26"/>
  <c r="F295" i="26" s="1"/>
  <c r="G294" i="26"/>
  <c r="F294" i="26" s="1"/>
  <c r="G293" i="26"/>
  <c r="F293" i="26" s="1"/>
  <c r="G292" i="26"/>
  <c r="F292" i="26" s="1"/>
  <c r="G291" i="26"/>
  <c r="F291" i="26" s="1"/>
  <c r="G290" i="26"/>
  <c r="F290" i="26" s="1"/>
  <c r="G289" i="26"/>
  <c r="F289" i="26" s="1"/>
  <c r="G288" i="26"/>
  <c r="F288" i="26" s="1"/>
  <c r="G287" i="26"/>
  <c r="F287" i="26" s="1"/>
  <c r="G286" i="26"/>
  <c r="F286" i="26" s="1"/>
  <c r="G285" i="26"/>
  <c r="F285" i="26" s="1"/>
  <c r="G284" i="26"/>
  <c r="F284" i="26" s="1"/>
  <c r="G283" i="26"/>
  <c r="F283" i="26" s="1"/>
  <c r="G282" i="26"/>
  <c r="F282" i="26" s="1"/>
  <c r="G281" i="26"/>
  <c r="F281" i="26" s="1"/>
  <c r="G280" i="26"/>
  <c r="F280" i="26" s="1"/>
  <c r="G279" i="26"/>
  <c r="F279" i="26" s="1"/>
  <c r="G278" i="26"/>
  <c r="F278" i="26" s="1"/>
  <c r="G277" i="26"/>
  <c r="F277" i="26" s="1"/>
  <c r="G276" i="26"/>
  <c r="F276" i="26" s="1"/>
  <c r="G275" i="26"/>
  <c r="F275" i="26" s="1"/>
  <c r="G274" i="26"/>
  <c r="F274" i="26" s="1"/>
  <c r="G273" i="26"/>
  <c r="F273" i="26" s="1"/>
  <c r="G272" i="26"/>
  <c r="F272" i="26" s="1"/>
  <c r="G271" i="26"/>
  <c r="F271" i="26" s="1"/>
  <c r="G270" i="26"/>
  <c r="F270" i="26" s="1"/>
  <c r="G269" i="26"/>
  <c r="F269" i="26" s="1"/>
  <c r="G268" i="26"/>
  <c r="F268" i="26" s="1"/>
  <c r="G267" i="26"/>
  <c r="F267" i="26" s="1"/>
  <c r="G266" i="26"/>
  <c r="F266" i="26" s="1"/>
  <c r="G265" i="26"/>
  <c r="F265" i="26" s="1"/>
  <c r="G264" i="26"/>
  <c r="F264" i="26" s="1"/>
  <c r="G263" i="26"/>
  <c r="F263" i="26" s="1"/>
  <c r="G262" i="26"/>
  <c r="F262" i="26" s="1"/>
  <c r="G261" i="26"/>
  <c r="F261" i="26" s="1"/>
  <c r="G260" i="26"/>
  <c r="F260" i="26" s="1"/>
  <c r="G259" i="26"/>
  <c r="F259" i="26" s="1"/>
  <c r="G258" i="26"/>
  <c r="F258" i="26" s="1"/>
  <c r="G257" i="26"/>
  <c r="F257" i="26" s="1"/>
  <c r="G256" i="26"/>
  <c r="F256" i="26" s="1"/>
  <c r="G255" i="26"/>
  <c r="F255" i="26" s="1"/>
  <c r="G254" i="26"/>
  <c r="F254" i="26" s="1"/>
  <c r="G253" i="26"/>
  <c r="F253" i="26" s="1"/>
  <c r="G252" i="26"/>
  <c r="F252" i="26" s="1"/>
  <c r="G251" i="26"/>
  <c r="F251" i="26" s="1"/>
  <c r="G250" i="26"/>
  <c r="F250" i="26" s="1"/>
  <c r="G249" i="26"/>
  <c r="F249" i="26" s="1"/>
  <c r="G248" i="26"/>
  <c r="F248" i="26" s="1"/>
  <c r="G247" i="26"/>
  <c r="F247" i="26" s="1"/>
  <c r="G246" i="26"/>
  <c r="F246" i="26" s="1"/>
  <c r="G245" i="26"/>
  <c r="F245" i="26" s="1"/>
  <c r="G244" i="26"/>
  <c r="F244" i="26" s="1"/>
  <c r="G243" i="26"/>
  <c r="F243" i="26" s="1"/>
  <c r="G242" i="26"/>
  <c r="F242" i="26" s="1"/>
  <c r="G241" i="26"/>
  <c r="F241" i="26" s="1"/>
  <c r="G240" i="26"/>
  <c r="F240" i="26" s="1"/>
  <c r="G239" i="26"/>
  <c r="F239" i="26" s="1"/>
  <c r="G238" i="26"/>
  <c r="F238" i="26" s="1"/>
  <c r="G237" i="26"/>
  <c r="F237" i="26" s="1"/>
  <c r="G236" i="26"/>
  <c r="F236" i="26" s="1"/>
  <c r="G235" i="26"/>
  <c r="F235" i="26" s="1"/>
  <c r="G234" i="26"/>
  <c r="F234" i="26" s="1"/>
  <c r="G233" i="26"/>
  <c r="F233" i="26" s="1"/>
  <c r="G232" i="26"/>
  <c r="F232" i="26" s="1"/>
  <c r="G231" i="26"/>
  <c r="F231" i="26" s="1"/>
  <c r="G230" i="26"/>
  <c r="F230" i="26" s="1"/>
  <c r="G229" i="26"/>
  <c r="F229" i="26" s="1"/>
  <c r="G228" i="26"/>
  <c r="F228" i="26" s="1"/>
  <c r="G227" i="26"/>
  <c r="F227" i="26" s="1"/>
  <c r="G226" i="26"/>
  <c r="F226" i="26" s="1"/>
  <c r="G225" i="26"/>
  <c r="F225" i="26" s="1"/>
  <c r="G224" i="26"/>
  <c r="F224" i="26" s="1"/>
  <c r="G223" i="26"/>
  <c r="F223" i="26" s="1"/>
  <c r="G222" i="26"/>
  <c r="F222" i="26" s="1"/>
  <c r="G221" i="26"/>
  <c r="F221" i="26" s="1"/>
  <c r="G220" i="26"/>
  <c r="F220" i="26" s="1"/>
  <c r="G219" i="26"/>
  <c r="F219" i="26" s="1"/>
  <c r="G218" i="26"/>
  <c r="F218" i="26" s="1"/>
  <c r="G217" i="26"/>
  <c r="F217" i="26" s="1"/>
  <c r="G216" i="26"/>
  <c r="F216" i="26" s="1"/>
  <c r="G215" i="26"/>
  <c r="F215" i="26" s="1"/>
  <c r="G214" i="26"/>
  <c r="F214" i="26" s="1"/>
  <c r="G213" i="26"/>
  <c r="F213" i="26" s="1"/>
  <c r="G212" i="26"/>
  <c r="F212" i="26" s="1"/>
  <c r="G211" i="26"/>
  <c r="F211" i="26" s="1"/>
  <c r="G210" i="26"/>
  <c r="F210" i="26" s="1"/>
  <c r="G209" i="26"/>
  <c r="F209" i="26" s="1"/>
  <c r="G208" i="26"/>
  <c r="F208" i="26" s="1"/>
  <c r="G207" i="26"/>
  <c r="F207" i="26" s="1"/>
  <c r="G206" i="26"/>
  <c r="F206" i="26" s="1"/>
  <c r="G205" i="26"/>
  <c r="F205" i="26" s="1"/>
  <c r="G204" i="26"/>
  <c r="F204" i="26" s="1"/>
  <c r="G203" i="26"/>
  <c r="F203" i="26" s="1"/>
  <c r="G202" i="26"/>
  <c r="F202" i="26" s="1"/>
  <c r="G201" i="26"/>
  <c r="F201" i="26" s="1"/>
  <c r="G200" i="26"/>
  <c r="F200" i="26" s="1"/>
  <c r="G199" i="26"/>
  <c r="F199" i="26" s="1"/>
  <c r="G198" i="26"/>
  <c r="F198" i="26" s="1"/>
  <c r="G197" i="26"/>
  <c r="F197" i="26" s="1"/>
  <c r="G196" i="26"/>
  <c r="F196" i="26" s="1"/>
  <c r="G195" i="26"/>
  <c r="F195" i="26" s="1"/>
  <c r="G194" i="26"/>
  <c r="F194" i="26" s="1"/>
  <c r="G193" i="26"/>
  <c r="F193" i="26" s="1"/>
  <c r="G192" i="26"/>
  <c r="F192" i="26" s="1"/>
  <c r="G191" i="26"/>
  <c r="F191" i="26" s="1"/>
  <c r="G190" i="26"/>
  <c r="F190" i="26" s="1"/>
  <c r="G189" i="26"/>
  <c r="F189" i="26" s="1"/>
  <c r="G188" i="26"/>
  <c r="F188" i="26" s="1"/>
  <c r="G187" i="26"/>
  <c r="F187" i="26" s="1"/>
  <c r="G186" i="26"/>
  <c r="F186" i="26" s="1"/>
  <c r="G185" i="26"/>
  <c r="F185" i="26" s="1"/>
  <c r="G184" i="26"/>
  <c r="F184" i="26" s="1"/>
  <c r="G183" i="26"/>
  <c r="F183" i="26" s="1"/>
  <c r="G182" i="26"/>
  <c r="F182" i="26" s="1"/>
  <c r="G181" i="26"/>
  <c r="F181" i="26" s="1"/>
  <c r="G180" i="26"/>
  <c r="F180" i="26" s="1"/>
  <c r="G179" i="26"/>
  <c r="F179" i="26" s="1"/>
  <c r="G178" i="26"/>
  <c r="F178" i="26" s="1"/>
  <c r="G177" i="26"/>
  <c r="F177" i="26" s="1"/>
  <c r="G176" i="26"/>
  <c r="F176" i="26" s="1"/>
  <c r="G175" i="26"/>
  <c r="F175" i="26" s="1"/>
  <c r="G174" i="26"/>
  <c r="F174" i="26" s="1"/>
  <c r="G173" i="26"/>
  <c r="F173" i="26" s="1"/>
  <c r="G172" i="26"/>
  <c r="F172" i="26" s="1"/>
  <c r="G171" i="26"/>
  <c r="F171" i="26" s="1"/>
  <c r="G170" i="26"/>
  <c r="F170" i="26" s="1"/>
  <c r="G169" i="26"/>
  <c r="F169" i="26" s="1"/>
  <c r="G168" i="26"/>
  <c r="F168" i="26" s="1"/>
  <c r="G167" i="26"/>
  <c r="F167" i="26" s="1"/>
  <c r="G166" i="26"/>
  <c r="F166" i="26" s="1"/>
  <c r="G165" i="26"/>
  <c r="F165" i="26" s="1"/>
  <c r="G164" i="26"/>
  <c r="F164" i="26" s="1"/>
  <c r="G163" i="26"/>
  <c r="F163" i="26" s="1"/>
  <c r="G162" i="26"/>
  <c r="F162" i="26" s="1"/>
  <c r="G161" i="26"/>
  <c r="F161" i="26" s="1"/>
  <c r="G160" i="26"/>
  <c r="F160" i="26" s="1"/>
  <c r="G159" i="26"/>
  <c r="F159" i="26" s="1"/>
  <c r="G158" i="26"/>
  <c r="F158" i="26" s="1"/>
  <c r="G157" i="26"/>
  <c r="F157" i="26" s="1"/>
  <c r="G156" i="26"/>
  <c r="F156" i="26" s="1"/>
  <c r="G155" i="26"/>
  <c r="F155" i="26" s="1"/>
  <c r="G154" i="26"/>
  <c r="F154" i="26" s="1"/>
  <c r="G153" i="26"/>
  <c r="F153" i="26" s="1"/>
  <c r="G152" i="26"/>
  <c r="F152" i="26" s="1"/>
  <c r="G151" i="26"/>
  <c r="F151" i="26" s="1"/>
  <c r="G150" i="26"/>
  <c r="F150" i="26" s="1"/>
  <c r="G149" i="26"/>
  <c r="F149" i="26" s="1"/>
  <c r="G148" i="26"/>
  <c r="F148" i="26" s="1"/>
  <c r="G147" i="26"/>
  <c r="F147" i="26" s="1"/>
  <c r="G146" i="26"/>
  <c r="F146" i="26" s="1"/>
  <c r="G145" i="26"/>
  <c r="F145" i="26" s="1"/>
  <c r="G144" i="26"/>
  <c r="F144" i="26" s="1"/>
  <c r="G143" i="26"/>
  <c r="F143" i="26" s="1"/>
  <c r="G142" i="26"/>
  <c r="F142" i="26" s="1"/>
  <c r="G141" i="26"/>
  <c r="F141" i="26" s="1"/>
  <c r="G140" i="26"/>
  <c r="F140" i="26" s="1"/>
  <c r="G139" i="26"/>
  <c r="F139" i="26" s="1"/>
  <c r="G138" i="26"/>
  <c r="F138" i="26" s="1"/>
  <c r="G137" i="26"/>
  <c r="F137" i="26" s="1"/>
  <c r="G136" i="26"/>
  <c r="F136" i="26" s="1"/>
  <c r="G135" i="26"/>
  <c r="F135" i="26" s="1"/>
  <c r="G134" i="26"/>
  <c r="F134" i="26" s="1"/>
  <c r="G133" i="26"/>
  <c r="F133" i="26" s="1"/>
  <c r="G132" i="26"/>
  <c r="F132" i="26" s="1"/>
  <c r="G131" i="26"/>
  <c r="F131" i="26" s="1"/>
  <c r="G130" i="26"/>
  <c r="F130" i="26" s="1"/>
  <c r="G129" i="26"/>
  <c r="F129" i="26" s="1"/>
  <c r="G128" i="26"/>
  <c r="F128" i="26" s="1"/>
  <c r="G127" i="26"/>
  <c r="F127" i="26" s="1"/>
  <c r="G126" i="26"/>
  <c r="F126" i="26" s="1"/>
  <c r="G125" i="26"/>
  <c r="F125" i="26" s="1"/>
  <c r="G124" i="26"/>
  <c r="F124" i="26" s="1"/>
  <c r="G123" i="26"/>
  <c r="F123" i="26" s="1"/>
  <c r="G122" i="26"/>
  <c r="F122" i="26" s="1"/>
  <c r="G121" i="26"/>
  <c r="F121" i="26" s="1"/>
  <c r="G120" i="26"/>
  <c r="F120" i="26" s="1"/>
  <c r="G119" i="26"/>
  <c r="F119" i="26" s="1"/>
  <c r="G118" i="26"/>
  <c r="F118" i="26" s="1"/>
  <c r="G117" i="26"/>
  <c r="F117" i="26" s="1"/>
  <c r="G116" i="26"/>
  <c r="F116" i="26" s="1"/>
  <c r="G115" i="26"/>
  <c r="F115" i="26" s="1"/>
  <c r="G114" i="26"/>
  <c r="F114" i="26" s="1"/>
  <c r="G113" i="26"/>
  <c r="F113" i="26" s="1"/>
  <c r="G112" i="26"/>
  <c r="F112" i="26" s="1"/>
  <c r="G111" i="26"/>
  <c r="F111" i="26" s="1"/>
  <c r="G110" i="26"/>
  <c r="F110" i="26" s="1"/>
  <c r="G109" i="26"/>
  <c r="F109" i="26" s="1"/>
  <c r="G108" i="26"/>
  <c r="F108" i="26" s="1"/>
  <c r="G107" i="26"/>
  <c r="F107" i="26" s="1"/>
  <c r="G106" i="26"/>
  <c r="F106" i="26" s="1"/>
  <c r="G105" i="26"/>
  <c r="F105" i="26" s="1"/>
  <c r="G104" i="26"/>
  <c r="F104" i="26" s="1"/>
  <c r="G103" i="26"/>
  <c r="F103" i="26" s="1"/>
  <c r="G102" i="26"/>
  <c r="F102" i="26" s="1"/>
  <c r="G101" i="26"/>
  <c r="F101" i="26" s="1"/>
  <c r="G100" i="26"/>
  <c r="F100" i="26" s="1"/>
  <c r="G99" i="26"/>
  <c r="F99" i="26" s="1"/>
  <c r="G98" i="26"/>
  <c r="F98" i="26" s="1"/>
  <c r="G97" i="26"/>
  <c r="F97" i="26" s="1"/>
  <c r="G96" i="26"/>
  <c r="F96" i="26" s="1"/>
  <c r="G95" i="26"/>
  <c r="F95" i="26" s="1"/>
  <c r="G94" i="26"/>
  <c r="F94" i="26" s="1"/>
  <c r="G93" i="26"/>
  <c r="F93" i="26" s="1"/>
  <c r="G92" i="26"/>
  <c r="F92" i="26" s="1"/>
  <c r="G91" i="26"/>
  <c r="F91" i="26" s="1"/>
  <c r="G90" i="26"/>
  <c r="F90" i="26" s="1"/>
  <c r="G89" i="26"/>
  <c r="F89" i="26" s="1"/>
  <c r="G88" i="26"/>
  <c r="F88" i="26" s="1"/>
  <c r="G87" i="26"/>
  <c r="F87" i="26" s="1"/>
  <c r="G86" i="26"/>
  <c r="F86" i="26" s="1"/>
  <c r="G85" i="26"/>
  <c r="F85" i="26" s="1"/>
  <c r="G84" i="26"/>
  <c r="F84" i="26" s="1"/>
  <c r="G83" i="26"/>
  <c r="F83" i="26" s="1"/>
  <c r="G82" i="26"/>
  <c r="F82" i="26" s="1"/>
  <c r="G81" i="26"/>
  <c r="F81" i="26" s="1"/>
  <c r="G80" i="26"/>
  <c r="F80" i="26" s="1"/>
  <c r="G79" i="26"/>
  <c r="F79" i="26" s="1"/>
  <c r="G78" i="26"/>
  <c r="F78" i="26" s="1"/>
  <c r="G77" i="26"/>
  <c r="F77" i="26" s="1"/>
  <c r="G76" i="26"/>
  <c r="F76" i="26" s="1"/>
  <c r="G75" i="26"/>
  <c r="F75" i="26" s="1"/>
  <c r="G74" i="26"/>
  <c r="F74" i="26" s="1"/>
  <c r="G73" i="26"/>
  <c r="F73" i="26" s="1"/>
  <c r="G72" i="26"/>
  <c r="F72" i="26" s="1"/>
  <c r="G71" i="26"/>
  <c r="F71" i="26" s="1"/>
  <c r="G70" i="26"/>
  <c r="F70" i="26" s="1"/>
  <c r="G69" i="26"/>
  <c r="F69" i="26" s="1"/>
  <c r="G68" i="26"/>
  <c r="F68" i="26" s="1"/>
  <c r="G67" i="26"/>
  <c r="F67" i="26" s="1"/>
  <c r="G66" i="26"/>
  <c r="F66" i="26" s="1"/>
  <c r="G65" i="26"/>
  <c r="F65" i="26" s="1"/>
  <c r="G64" i="26"/>
  <c r="F64" i="26" s="1"/>
  <c r="G63" i="26"/>
  <c r="F63" i="26" s="1"/>
  <c r="G62" i="26"/>
  <c r="F62" i="26" s="1"/>
  <c r="G61" i="26"/>
  <c r="F61" i="26" s="1"/>
  <c r="G60" i="26"/>
  <c r="F60" i="26" s="1"/>
  <c r="G59" i="26"/>
  <c r="F59" i="26" s="1"/>
  <c r="G58" i="26"/>
  <c r="F58" i="26" s="1"/>
  <c r="G57" i="26"/>
  <c r="F57" i="26" s="1"/>
  <c r="G56" i="26"/>
  <c r="F56" i="26" s="1"/>
  <c r="G55" i="26"/>
  <c r="F55" i="26" s="1"/>
  <c r="G54" i="26"/>
  <c r="F54" i="26" s="1"/>
  <c r="G53" i="26"/>
  <c r="F53" i="26" s="1"/>
  <c r="G52" i="26"/>
  <c r="F52" i="26" s="1"/>
  <c r="G51" i="26"/>
  <c r="F51" i="26" s="1"/>
  <c r="G50" i="26"/>
  <c r="F50" i="26" s="1"/>
  <c r="G49" i="26"/>
  <c r="F49" i="26" s="1"/>
  <c r="G48" i="26"/>
  <c r="F48" i="26" s="1"/>
  <c r="G47" i="26"/>
  <c r="F47" i="26" s="1"/>
  <c r="G46" i="26"/>
  <c r="F46" i="26" s="1"/>
  <c r="G45" i="26"/>
  <c r="F45" i="26" s="1"/>
  <c r="G44" i="26"/>
  <c r="F44" i="26" s="1"/>
  <c r="G43" i="26"/>
  <c r="F43" i="26" s="1"/>
  <c r="G42" i="26"/>
  <c r="F42" i="26" s="1"/>
  <c r="G41" i="26"/>
  <c r="F41" i="26" s="1"/>
  <c r="G40" i="26"/>
  <c r="F40" i="26" s="1"/>
  <c r="G39" i="26"/>
  <c r="F39" i="26" s="1"/>
  <c r="G38" i="26"/>
  <c r="F38" i="26" s="1"/>
  <c r="G37" i="26"/>
  <c r="F37" i="26" s="1"/>
  <c r="G36" i="26"/>
  <c r="F36" i="26" s="1"/>
  <c r="G35" i="26"/>
  <c r="F35" i="26" s="1"/>
  <c r="G34" i="26"/>
  <c r="F34" i="26" s="1"/>
  <c r="G33" i="26"/>
  <c r="F33" i="26" s="1"/>
  <c r="G32" i="26"/>
  <c r="F32" i="26" s="1"/>
  <c r="G31" i="26"/>
  <c r="F31" i="26" s="1"/>
  <c r="G30" i="26"/>
  <c r="F30" i="26" s="1"/>
  <c r="G29" i="26"/>
  <c r="F29" i="26" s="1"/>
  <c r="G28" i="26"/>
  <c r="F28" i="26" s="1"/>
  <c r="G27" i="26"/>
  <c r="F27" i="26" s="1"/>
  <c r="G26" i="26"/>
  <c r="F26" i="26" s="1"/>
  <c r="G25" i="26"/>
  <c r="F25" i="26" s="1"/>
  <c r="G24" i="26"/>
  <c r="F24" i="26" s="1"/>
  <c r="G23" i="26"/>
  <c r="F23" i="26" s="1"/>
  <c r="G22" i="26"/>
  <c r="F22" i="26" s="1"/>
  <c r="G21" i="26"/>
  <c r="F21" i="26" s="1"/>
  <c r="G20" i="26"/>
  <c r="F20" i="26" s="1"/>
  <c r="G19" i="26"/>
  <c r="F19" i="26" s="1"/>
  <c r="G18" i="26"/>
  <c r="F18" i="26" s="1"/>
  <c r="G17" i="26"/>
  <c r="F17" i="26" s="1"/>
  <c r="G16" i="26"/>
  <c r="F16" i="26" s="1"/>
  <c r="G15" i="26"/>
  <c r="F15" i="26" s="1"/>
  <c r="G14" i="26"/>
  <c r="F14" i="26" s="1"/>
  <c r="G13" i="26"/>
  <c r="F13" i="26" s="1"/>
  <c r="G12" i="26"/>
  <c r="F12" i="26" s="1"/>
  <c r="G11" i="26"/>
  <c r="F11" i="26" s="1"/>
  <c r="G10" i="26"/>
  <c r="F10" i="26" s="1"/>
  <c r="G9" i="26"/>
  <c r="F9" i="26" s="1"/>
  <c r="G8" i="26"/>
  <c r="F8" i="26" s="1"/>
  <c r="G7" i="26"/>
  <c r="F7" i="26" s="1"/>
  <c r="G6" i="26"/>
  <c r="F6" i="26" s="1"/>
  <c r="G5" i="26"/>
  <c r="F5" i="26" s="1"/>
  <c r="G4" i="26"/>
  <c r="F4" i="26" s="1"/>
  <c r="G3" i="26"/>
  <c r="F3" i="26" s="1"/>
  <c r="F4224" i="26" l="1"/>
  <c r="G95" i="9"/>
  <c r="I95" i="9" s="1"/>
  <c r="F2675" i="26"/>
  <c r="G68" i="9"/>
  <c r="I68" i="9" s="1"/>
  <c r="F4047" i="26"/>
  <c r="G94" i="9"/>
  <c r="I94" i="9" s="1"/>
  <c r="G93" i="9"/>
  <c r="I93" i="9" s="1"/>
  <c r="G2" i="1"/>
  <c r="H2" i="1" s="1"/>
  <c r="A1" i="2"/>
  <c r="M13" i="1" l="1"/>
  <c r="L13" i="1"/>
  <c r="K13" i="1"/>
  <c r="E13" i="1"/>
  <c r="D13" i="1"/>
  <c r="H36" i="9"/>
  <c r="H35" i="9"/>
  <c r="E33" i="9"/>
  <c r="W32" i="1"/>
  <c r="V32" i="1"/>
  <c r="W27" i="1"/>
  <c r="V27" i="1"/>
  <c r="W36" i="1"/>
  <c r="V36" i="1"/>
  <c r="W22" i="1"/>
  <c r="V22" i="1"/>
  <c r="V25" i="1"/>
  <c r="W28" i="1"/>
  <c r="W33" i="1"/>
  <c r="V33" i="1"/>
  <c r="V31" i="1"/>
  <c r="W38" i="1"/>
  <c r="V38" i="1"/>
  <c r="W29" i="1"/>
  <c r="V29" i="1"/>
  <c r="W40" i="1"/>
  <c r="V23" i="1"/>
  <c r="W37" i="1"/>
  <c r="V37" i="1"/>
  <c r="U32" i="1"/>
  <c r="U27" i="1"/>
  <c r="U36" i="1"/>
  <c r="U22" i="1"/>
  <c r="U33" i="1"/>
  <c r="U31" i="1"/>
  <c r="U29" i="1"/>
  <c r="U35" i="1"/>
  <c r="U23" i="1"/>
  <c r="G36" i="9" l="1"/>
  <c r="I36" i="9" s="1"/>
  <c r="S3" i="1"/>
  <c r="J3" i="1"/>
  <c r="I3" i="1"/>
  <c r="H3" i="1"/>
  <c r="G3" i="1"/>
  <c r="F3" i="1"/>
  <c r="E3" i="1"/>
  <c r="D3" i="1"/>
  <c r="J8" i="33" l="1"/>
  <c r="M8" i="33" s="1"/>
  <c r="K8" i="33"/>
  <c r="H9" i="33"/>
  <c r="I9" i="33"/>
  <c r="I10" i="33" s="1"/>
  <c r="I11" i="33" s="1"/>
  <c r="I12" i="33" s="1"/>
  <c r="I13" i="33" s="1"/>
  <c r="I14" i="33" s="1"/>
  <c r="I15" i="33" s="1"/>
  <c r="I16" i="33" s="1"/>
  <c r="I17" i="33" s="1"/>
  <c r="I18" i="33" s="1"/>
  <c r="I19" i="33" s="1"/>
  <c r="I20" i="33" s="1"/>
  <c r="I21" i="33" s="1"/>
  <c r="I22" i="33" s="1"/>
  <c r="I23" i="33" s="1"/>
  <c r="I24" i="33" s="1"/>
  <c r="I25" i="33" s="1"/>
  <c r="J9" i="33"/>
  <c r="L9" i="33" s="1"/>
  <c r="K9" i="33"/>
  <c r="H10" i="33"/>
  <c r="H11" i="33" s="1"/>
  <c r="H12" i="33" s="1"/>
  <c r="H13" i="33" s="1"/>
  <c r="H14" i="33" s="1"/>
  <c r="H15" i="33" s="1"/>
  <c r="H16" i="33" s="1"/>
  <c r="H17" i="33" s="1"/>
  <c r="H18" i="33" s="1"/>
  <c r="H19" i="33" s="1"/>
  <c r="H20" i="33" s="1"/>
  <c r="H21" i="33" s="1"/>
  <c r="H22" i="33" s="1"/>
  <c r="H23" i="33" s="1"/>
  <c r="H24" i="33" s="1"/>
  <c r="H25" i="33" s="1"/>
  <c r="J10" i="33"/>
  <c r="L10" i="33" s="1"/>
  <c r="K10" i="33"/>
  <c r="J11" i="33"/>
  <c r="M11" i="33" s="1"/>
  <c r="K11" i="33"/>
  <c r="J12" i="33"/>
  <c r="M12" i="33" s="1"/>
  <c r="K12" i="33"/>
  <c r="J13" i="33"/>
  <c r="M13" i="33" s="1"/>
  <c r="K13" i="33"/>
  <c r="J14" i="33"/>
  <c r="L14" i="33" s="1"/>
  <c r="K14" i="33"/>
  <c r="J15" i="33"/>
  <c r="M15" i="33" s="1"/>
  <c r="K15" i="33"/>
  <c r="J16" i="33"/>
  <c r="M16" i="33" s="1"/>
  <c r="K16" i="33"/>
  <c r="J17" i="33"/>
  <c r="M17" i="33" s="1"/>
  <c r="K17" i="33"/>
  <c r="J18" i="33"/>
  <c r="L18" i="33" s="1"/>
  <c r="K18" i="33"/>
  <c r="J19" i="33"/>
  <c r="M19" i="33" s="1"/>
  <c r="K19" i="33"/>
  <c r="J20" i="33"/>
  <c r="M20" i="33" s="1"/>
  <c r="K20" i="33"/>
  <c r="J21" i="33"/>
  <c r="M21" i="33" s="1"/>
  <c r="K21" i="33"/>
  <c r="J22" i="33"/>
  <c r="L22" i="33" s="1"/>
  <c r="K22" i="33"/>
  <c r="J23" i="33"/>
  <c r="M23" i="33" s="1"/>
  <c r="K23" i="33"/>
  <c r="J24" i="33"/>
  <c r="M24" i="33" s="1"/>
  <c r="K24" i="33"/>
  <c r="J25" i="33"/>
  <c r="M25" i="33" s="1"/>
  <c r="K25" i="33"/>
  <c r="D25" i="33"/>
  <c r="C25" i="33"/>
  <c r="E25" i="33" s="1"/>
  <c r="D24" i="33"/>
  <c r="C24" i="33"/>
  <c r="E24" i="33" s="1"/>
  <c r="D23" i="33"/>
  <c r="C23" i="33"/>
  <c r="E23" i="33" s="1"/>
  <c r="D22" i="33"/>
  <c r="C22" i="33"/>
  <c r="E22" i="33" s="1"/>
  <c r="D21" i="33"/>
  <c r="C21" i="33"/>
  <c r="E21" i="33" s="1"/>
  <c r="D20" i="33"/>
  <c r="C20" i="33"/>
  <c r="F20" i="33" s="1"/>
  <c r="D19" i="33"/>
  <c r="C19" i="33"/>
  <c r="F19" i="33" s="1"/>
  <c r="D18" i="33"/>
  <c r="C18" i="33"/>
  <c r="E18" i="33" s="1"/>
  <c r="D17" i="33"/>
  <c r="C17" i="33"/>
  <c r="E17" i="33" s="1"/>
  <c r="D16" i="33"/>
  <c r="C16" i="33"/>
  <c r="F16" i="33" s="1"/>
  <c r="D15" i="33"/>
  <c r="C15" i="33"/>
  <c r="E15" i="33" s="1"/>
  <c r="D14" i="33"/>
  <c r="C14" i="33"/>
  <c r="E14" i="33" s="1"/>
  <c r="D13" i="33"/>
  <c r="C13" i="33"/>
  <c r="E13" i="33" s="1"/>
  <c r="D12" i="33"/>
  <c r="C12" i="33"/>
  <c r="F12" i="33" s="1"/>
  <c r="D11" i="33"/>
  <c r="C11" i="33"/>
  <c r="E11" i="33" s="1"/>
  <c r="D10" i="33"/>
  <c r="C10" i="33"/>
  <c r="E10" i="33" s="1"/>
  <c r="D9" i="33"/>
  <c r="C9" i="33"/>
  <c r="E9" i="33" s="1"/>
  <c r="D8" i="33"/>
  <c r="C8" i="33"/>
  <c r="E8" i="33" s="1"/>
  <c r="A9" i="33"/>
  <c r="A10" i="33" s="1"/>
  <c r="A11" i="33" s="1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B9" i="33"/>
  <c r="B10" i="33" s="1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T32" i="1"/>
  <c r="R32" i="1"/>
  <c r="Q32" i="1"/>
  <c r="P32" i="1"/>
  <c r="O32" i="1"/>
  <c r="N32" i="1"/>
  <c r="M32" i="1"/>
  <c r="L32" i="1"/>
  <c r="K32" i="1"/>
  <c r="I32" i="1"/>
  <c r="H32" i="1"/>
  <c r="G32" i="1"/>
  <c r="F32" i="1"/>
  <c r="E32" i="1"/>
  <c r="D32" i="1"/>
  <c r="H23" i="9"/>
  <c r="E20" i="9"/>
  <c r="G4" i="18"/>
  <c r="G8" i="18"/>
  <c r="G17" i="18"/>
  <c r="P30" i="1"/>
  <c r="O30" i="1"/>
  <c r="M30" i="1"/>
  <c r="L30" i="1"/>
  <c r="K30" i="1"/>
  <c r="J30" i="1"/>
  <c r="I30" i="1"/>
  <c r="H30" i="1"/>
  <c r="G30" i="1"/>
  <c r="F30" i="1"/>
  <c r="E30" i="1"/>
  <c r="D30" i="1"/>
  <c r="P34" i="1"/>
  <c r="O34" i="1"/>
  <c r="M34" i="1"/>
  <c r="L34" i="1"/>
  <c r="K34" i="1"/>
  <c r="J34" i="1"/>
  <c r="I34" i="1"/>
  <c r="H34" i="1"/>
  <c r="G34" i="1"/>
  <c r="F34" i="1"/>
  <c r="E34" i="1"/>
  <c r="D34" i="1"/>
  <c r="D4" i="18"/>
  <c r="F4" i="18"/>
  <c r="D8" i="18"/>
  <c r="F8" i="18"/>
  <c r="D17" i="18"/>
  <c r="F17" i="18"/>
  <c r="H12" i="9"/>
  <c r="B12" i="9" s="1"/>
  <c r="C34" i="1" s="1"/>
  <c r="E12" i="9"/>
  <c r="D11" i="30"/>
  <c r="T28" i="1"/>
  <c r="S28" i="1"/>
  <c r="R28" i="1"/>
  <c r="N28" i="1"/>
  <c r="M28" i="1"/>
  <c r="L28" i="1"/>
  <c r="K28" i="1"/>
  <c r="J28" i="1"/>
  <c r="I28" i="1"/>
  <c r="H28" i="1"/>
  <c r="G28" i="1"/>
  <c r="F28" i="1"/>
  <c r="E28" i="1"/>
  <c r="D28" i="1"/>
  <c r="H54" i="9"/>
  <c r="E53" i="9"/>
  <c r="L20" i="33" l="1"/>
  <c r="L17" i="33"/>
  <c r="L12" i="33"/>
  <c r="M9" i="33"/>
  <c r="L25" i="33"/>
  <c r="L21" i="33"/>
  <c r="L13" i="33"/>
  <c r="L8" i="33"/>
  <c r="L24" i="33"/>
  <c r="L16" i="33"/>
  <c r="G23" i="9"/>
  <c r="I23" i="9" s="1"/>
  <c r="L23" i="33"/>
  <c r="L19" i="33"/>
  <c r="L15" i="33"/>
  <c r="L11" i="33"/>
  <c r="M22" i="33"/>
  <c r="M18" i="33"/>
  <c r="M14" i="33"/>
  <c r="M10" i="33"/>
  <c r="F11" i="33"/>
  <c r="E19" i="33"/>
  <c r="F10" i="33"/>
  <c r="F22" i="33"/>
  <c r="F23" i="33"/>
  <c r="F14" i="33"/>
  <c r="F15" i="33"/>
  <c r="F18" i="33"/>
  <c r="F24" i="33"/>
  <c r="F8" i="33"/>
  <c r="E12" i="33"/>
  <c r="E4" i="33" s="1"/>
  <c r="E16" i="33"/>
  <c r="E20" i="33"/>
  <c r="F9" i="33"/>
  <c r="F13" i="33"/>
  <c r="F17" i="33"/>
  <c r="F21" i="33"/>
  <c r="F25" i="33"/>
  <c r="D14" i="30"/>
  <c r="C14" i="30"/>
  <c r="C13" i="30"/>
  <c r="E11" i="30"/>
  <c r="E9" i="30"/>
  <c r="D10" i="30"/>
  <c r="E10" i="30" s="1"/>
  <c r="F7" i="14"/>
  <c r="F4" i="14"/>
  <c r="D36" i="1"/>
  <c r="E41" i="9"/>
  <c r="H44" i="9"/>
  <c r="H4" i="9"/>
  <c r="B4" i="9" s="1"/>
  <c r="E4" i="9"/>
  <c r="E5" i="33" l="1"/>
  <c r="F4" i="33"/>
  <c r="F5" i="33" s="1"/>
  <c r="D13" i="30"/>
  <c r="E13" i="30"/>
  <c r="E14" i="30"/>
  <c r="N16" i="1"/>
  <c r="K16" i="1"/>
  <c r="F16" i="1"/>
  <c r="E16" i="1"/>
  <c r="D16" i="1"/>
  <c r="H49" i="9"/>
  <c r="E48" i="9"/>
  <c r="T33" i="1"/>
  <c r="R33" i="1"/>
  <c r="Q33" i="1"/>
  <c r="N33" i="1"/>
  <c r="M33" i="1"/>
  <c r="K33" i="1"/>
  <c r="I33" i="1"/>
  <c r="H33" i="1"/>
  <c r="E33" i="1"/>
  <c r="D33" i="1"/>
  <c r="L35" i="1"/>
  <c r="E35" i="1"/>
  <c r="D35" i="1"/>
  <c r="H72" i="9"/>
  <c r="E71" i="9"/>
  <c r="H47" i="9"/>
  <c r="E46" i="9"/>
  <c r="G49" i="9" l="1"/>
  <c r="I49" i="9" s="1"/>
  <c r="J55" i="22"/>
  <c r="I55" i="22"/>
  <c r="H55" i="22"/>
  <c r="G55" i="22"/>
  <c r="F55" i="22"/>
  <c r="D55" i="22"/>
  <c r="J54" i="22"/>
  <c r="I54" i="22"/>
  <c r="H54" i="22"/>
  <c r="G54" i="22"/>
  <c r="F54" i="22"/>
  <c r="D54" i="22"/>
  <c r="J53" i="22"/>
  <c r="I53" i="22"/>
  <c r="H53" i="22"/>
  <c r="G53" i="22"/>
  <c r="F53" i="22"/>
  <c r="D53" i="22"/>
  <c r="J52" i="22"/>
  <c r="I52" i="22"/>
  <c r="H52" i="22"/>
  <c r="G52" i="22"/>
  <c r="F52" i="22"/>
  <c r="D52" i="22"/>
  <c r="J51" i="22"/>
  <c r="I51" i="22"/>
  <c r="H51" i="22"/>
  <c r="G51" i="22"/>
  <c r="F51" i="22"/>
  <c r="D51" i="22"/>
  <c r="J50" i="22"/>
  <c r="I50" i="22"/>
  <c r="H50" i="22"/>
  <c r="G50" i="22"/>
  <c r="F50" i="22"/>
  <c r="D50" i="22"/>
  <c r="J49" i="22"/>
  <c r="I49" i="22"/>
  <c r="H49" i="22"/>
  <c r="G49" i="22"/>
  <c r="F49" i="22"/>
  <c r="D49" i="22"/>
  <c r="J48" i="22"/>
  <c r="I48" i="22"/>
  <c r="H48" i="22"/>
  <c r="G48" i="22"/>
  <c r="F48" i="22"/>
  <c r="D48" i="22"/>
  <c r="J47" i="22"/>
  <c r="I47" i="22"/>
  <c r="H47" i="22"/>
  <c r="G47" i="22"/>
  <c r="F47" i="22"/>
  <c r="D47" i="22"/>
  <c r="J46" i="22"/>
  <c r="I46" i="22"/>
  <c r="H46" i="22"/>
  <c r="G46" i="22"/>
  <c r="F46" i="22"/>
  <c r="D46" i="22"/>
  <c r="J45" i="22"/>
  <c r="I45" i="22"/>
  <c r="H45" i="22"/>
  <c r="G45" i="22"/>
  <c r="F45" i="22"/>
  <c r="D45" i="22"/>
  <c r="J44" i="22"/>
  <c r="I44" i="22"/>
  <c r="H44" i="22"/>
  <c r="G44" i="22"/>
  <c r="F44" i="22"/>
  <c r="D44" i="22"/>
  <c r="J43" i="22"/>
  <c r="I43" i="22"/>
  <c r="H43" i="22"/>
  <c r="G43" i="22"/>
  <c r="F43" i="22"/>
  <c r="D43" i="22"/>
  <c r="J42" i="22"/>
  <c r="I42" i="22"/>
  <c r="H42" i="22"/>
  <c r="G42" i="22"/>
  <c r="F42" i="22"/>
  <c r="D42" i="22"/>
  <c r="J41" i="22"/>
  <c r="I41" i="22"/>
  <c r="H41" i="22"/>
  <c r="G41" i="22"/>
  <c r="F41" i="22"/>
  <c r="D41" i="22"/>
  <c r="J40" i="22"/>
  <c r="I40" i="22"/>
  <c r="H40" i="22"/>
  <c r="G40" i="22"/>
  <c r="F40" i="22"/>
  <c r="D40" i="22"/>
  <c r="J39" i="22"/>
  <c r="I39" i="22"/>
  <c r="H39" i="22"/>
  <c r="G39" i="22"/>
  <c r="F39" i="22"/>
  <c r="D39" i="22"/>
  <c r="J38" i="22"/>
  <c r="I38" i="22"/>
  <c r="H38" i="22"/>
  <c r="G38" i="22"/>
  <c r="F38" i="22"/>
  <c r="D38" i="22"/>
  <c r="J37" i="22"/>
  <c r="I37" i="22"/>
  <c r="H37" i="22"/>
  <c r="G37" i="22"/>
  <c r="F37" i="22"/>
  <c r="D37" i="22"/>
  <c r="J36" i="22"/>
  <c r="I36" i="22"/>
  <c r="H36" i="22"/>
  <c r="G36" i="22"/>
  <c r="F36" i="22"/>
  <c r="D36" i="22"/>
  <c r="J35" i="22"/>
  <c r="I35" i="22"/>
  <c r="H35" i="22"/>
  <c r="G35" i="22"/>
  <c r="F35" i="22"/>
  <c r="D35" i="22"/>
  <c r="J34" i="22"/>
  <c r="I34" i="22"/>
  <c r="H34" i="22"/>
  <c r="G34" i="22"/>
  <c r="F34" i="22"/>
  <c r="D34" i="22"/>
  <c r="J33" i="22"/>
  <c r="I33" i="22"/>
  <c r="H33" i="22"/>
  <c r="G33" i="22"/>
  <c r="F33" i="22"/>
  <c r="D33" i="22"/>
  <c r="J32" i="22"/>
  <c r="I32" i="22"/>
  <c r="H32" i="22"/>
  <c r="G32" i="22"/>
  <c r="F32" i="22"/>
  <c r="D32" i="22"/>
  <c r="J31" i="22"/>
  <c r="I31" i="22"/>
  <c r="H31" i="22"/>
  <c r="G31" i="22"/>
  <c r="F31" i="22"/>
  <c r="D31" i="22"/>
  <c r="J30" i="22"/>
  <c r="I30" i="22"/>
  <c r="H30" i="22"/>
  <c r="G30" i="22"/>
  <c r="F30" i="22"/>
  <c r="D30" i="22"/>
  <c r="J29" i="22"/>
  <c r="I29" i="22"/>
  <c r="H29" i="22"/>
  <c r="G29" i="22"/>
  <c r="F29" i="22"/>
  <c r="D29" i="22"/>
  <c r="J28" i="22"/>
  <c r="I28" i="22"/>
  <c r="H28" i="22"/>
  <c r="G28" i="22"/>
  <c r="F28" i="22"/>
  <c r="D28" i="22"/>
  <c r="J27" i="22"/>
  <c r="I27" i="22"/>
  <c r="H27" i="22"/>
  <c r="G27" i="22"/>
  <c r="F27" i="22"/>
  <c r="D27" i="22"/>
  <c r="J26" i="22"/>
  <c r="I26" i="22"/>
  <c r="H26" i="22"/>
  <c r="G26" i="22"/>
  <c r="F26" i="22"/>
  <c r="D26" i="22"/>
  <c r="J25" i="22"/>
  <c r="I25" i="22"/>
  <c r="H25" i="22"/>
  <c r="G25" i="22"/>
  <c r="F25" i="22"/>
  <c r="D25" i="22"/>
  <c r="G10" i="22"/>
  <c r="F10" i="22"/>
  <c r="D10" i="22"/>
  <c r="G5" i="22"/>
  <c r="F5" i="22"/>
  <c r="D5" i="22"/>
  <c r="G4" i="22"/>
  <c r="F4" i="22"/>
  <c r="D4" i="22"/>
  <c r="G22" i="22"/>
  <c r="F22" i="22"/>
  <c r="D22" i="22"/>
  <c r="G16" i="22"/>
  <c r="F16" i="22"/>
  <c r="D16" i="22"/>
  <c r="G14" i="22"/>
  <c r="F14" i="22"/>
  <c r="D14" i="22"/>
  <c r="G24" i="22"/>
  <c r="F24" i="22"/>
  <c r="D24" i="22"/>
  <c r="G21" i="22"/>
  <c r="F21" i="22"/>
  <c r="D21" i="22"/>
  <c r="G17" i="22"/>
  <c r="F17" i="22"/>
  <c r="D17" i="22"/>
  <c r="G15" i="22"/>
  <c r="F15" i="22"/>
  <c r="D15" i="22"/>
  <c r="G12" i="22"/>
  <c r="F12" i="22"/>
  <c r="D12" i="22"/>
  <c r="G9" i="22"/>
  <c r="F9" i="22"/>
  <c r="D9" i="22"/>
  <c r="G19" i="22"/>
  <c r="F19" i="22"/>
  <c r="D19" i="22"/>
  <c r="G11" i="22"/>
  <c r="F11" i="22"/>
  <c r="D11" i="22"/>
  <c r="G6" i="22"/>
  <c r="F6" i="22"/>
  <c r="D6" i="22"/>
  <c r="G20" i="22"/>
  <c r="F20" i="22"/>
  <c r="D20" i="22"/>
  <c r="G8" i="22"/>
  <c r="F8" i="22"/>
  <c r="D8" i="22"/>
  <c r="G18" i="22"/>
  <c r="F18" i="22"/>
  <c r="D18" i="22"/>
  <c r="G7" i="22"/>
  <c r="F7" i="22"/>
  <c r="D7" i="22"/>
  <c r="G13" i="22"/>
  <c r="F13" i="22"/>
  <c r="D13" i="22"/>
  <c r="G23" i="22"/>
  <c r="F23" i="22"/>
  <c r="D23" i="22"/>
  <c r="G3" i="22"/>
  <c r="F3" i="22"/>
  <c r="D3" i="22"/>
  <c r="J55" i="21"/>
  <c r="I55" i="21"/>
  <c r="H55" i="21"/>
  <c r="G55" i="21"/>
  <c r="F55" i="21"/>
  <c r="D55" i="21"/>
  <c r="J54" i="21"/>
  <c r="I54" i="21"/>
  <c r="H54" i="21"/>
  <c r="G54" i="21"/>
  <c r="F54" i="21"/>
  <c r="D54" i="21"/>
  <c r="J53" i="21"/>
  <c r="I53" i="21"/>
  <c r="H53" i="21"/>
  <c r="G53" i="21"/>
  <c r="F53" i="21"/>
  <c r="D53" i="21"/>
  <c r="J52" i="21"/>
  <c r="I52" i="21"/>
  <c r="H52" i="21"/>
  <c r="G52" i="21"/>
  <c r="F52" i="21"/>
  <c r="D52" i="21"/>
  <c r="J51" i="21"/>
  <c r="I51" i="21"/>
  <c r="H51" i="21"/>
  <c r="G51" i="21"/>
  <c r="F51" i="21"/>
  <c r="D51" i="21"/>
  <c r="J50" i="21"/>
  <c r="I50" i="21"/>
  <c r="H50" i="21"/>
  <c r="G50" i="21"/>
  <c r="F50" i="21"/>
  <c r="D50" i="21"/>
  <c r="J49" i="21"/>
  <c r="I49" i="21"/>
  <c r="H49" i="21"/>
  <c r="G49" i="21"/>
  <c r="F49" i="21"/>
  <c r="D49" i="21"/>
  <c r="J48" i="21"/>
  <c r="I48" i="21"/>
  <c r="H48" i="21"/>
  <c r="G48" i="21"/>
  <c r="F48" i="21"/>
  <c r="D48" i="21"/>
  <c r="J47" i="21"/>
  <c r="I47" i="21"/>
  <c r="H47" i="21"/>
  <c r="G47" i="21"/>
  <c r="F47" i="21"/>
  <c r="D47" i="21"/>
  <c r="J46" i="21"/>
  <c r="I46" i="21"/>
  <c r="H46" i="21"/>
  <c r="G46" i="21"/>
  <c r="F46" i="21"/>
  <c r="D46" i="21"/>
  <c r="J45" i="21"/>
  <c r="I45" i="21"/>
  <c r="H45" i="21"/>
  <c r="G45" i="21"/>
  <c r="F45" i="21"/>
  <c r="D45" i="21"/>
  <c r="J44" i="21"/>
  <c r="I44" i="21"/>
  <c r="H44" i="21"/>
  <c r="G44" i="21"/>
  <c r="F44" i="21"/>
  <c r="D44" i="21"/>
  <c r="J43" i="21"/>
  <c r="I43" i="21"/>
  <c r="H43" i="21"/>
  <c r="G43" i="21"/>
  <c r="F43" i="21"/>
  <c r="D43" i="21"/>
  <c r="J42" i="21"/>
  <c r="I42" i="21"/>
  <c r="H42" i="21"/>
  <c r="G42" i="21"/>
  <c r="F42" i="21"/>
  <c r="D42" i="21"/>
  <c r="J41" i="21"/>
  <c r="I41" i="21"/>
  <c r="H41" i="21"/>
  <c r="G41" i="21"/>
  <c r="F41" i="21"/>
  <c r="D41" i="21"/>
  <c r="J40" i="21"/>
  <c r="I40" i="21"/>
  <c r="H40" i="21"/>
  <c r="G40" i="21"/>
  <c r="F40" i="21"/>
  <c r="D40" i="21"/>
  <c r="J39" i="21"/>
  <c r="I39" i="21"/>
  <c r="H39" i="21"/>
  <c r="G39" i="21"/>
  <c r="F39" i="21"/>
  <c r="D39" i="21"/>
  <c r="J38" i="21"/>
  <c r="I38" i="21"/>
  <c r="H38" i="21"/>
  <c r="G38" i="21"/>
  <c r="F38" i="21"/>
  <c r="D38" i="21"/>
  <c r="J37" i="21"/>
  <c r="I37" i="21"/>
  <c r="H37" i="21"/>
  <c r="G37" i="21"/>
  <c r="F37" i="21"/>
  <c r="D37" i="21"/>
  <c r="J36" i="21"/>
  <c r="I36" i="21"/>
  <c r="H36" i="21"/>
  <c r="G36" i="21"/>
  <c r="F36" i="21"/>
  <c r="D36" i="21"/>
  <c r="J35" i="21"/>
  <c r="I35" i="21"/>
  <c r="H35" i="21"/>
  <c r="G35" i="21"/>
  <c r="F35" i="21"/>
  <c r="D35" i="21"/>
  <c r="J34" i="21"/>
  <c r="I34" i="21"/>
  <c r="H34" i="21"/>
  <c r="G34" i="21"/>
  <c r="F34" i="21"/>
  <c r="D34" i="21"/>
  <c r="J33" i="21"/>
  <c r="I33" i="21"/>
  <c r="H33" i="21"/>
  <c r="G33" i="21"/>
  <c r="F33" i="21"/>
  <c r="D33" i="21"/>
  <c r="J32" i="21"/>
  <c r="I32" i="21"/>
  <c r="H32" i="21"/>
  <c r="G32" i="21"/>
  <c r="F32" i="21"/>
  <c r="D32" i="21"/>
  <c r="J31" i="21"/>
  <c r="I31" i="21"/>
  <c r="H31" i="21"/>
  <c r="G31" i="21"/>
  <c r="F31" i="21"/>
  <c r="D31" i="21"/>
  <c r="J30" i="21"/>
  <c r="I30" i="21"/>
  <c r="H30" i="21"/>
  <c r="G30" i="21"/>
  <c r="F30" i="21"/>
  <c r="D30" i="21"/>
  <c r="J29" i="21"/>
  <c r="I29" i="21"/>
  <c r="H29" i="21"/>
  <c r="G29" i="21"/>
  <c r="F29" i="21"/>
  <c r="D29" i="21"/>
  <c r="J28" i="21"/>
  <c r="I28" i="21"/>
  <c r="H28" i="21"/>
  <c r="G28" i="21"/>
  <c r="F28" i="21"/>
  <c r="D28" i="21"/>
  <c r="J27" i="21"/>
  <c r="I27" i="21"/>
  <c r="H27" i="21"/>
  <c r="G27" i="21"/>
  <c r="F27" i="21"/>
  <c r="D27" i="21"/>
  <c r="J26" i="21"/>
  <c r="I26" i="21"/>
  <c r="H26" i="21"/>
  <c r="G26" i="21"/>
  <c r="F26" i="21"/>
  <c r="D26" i="21"/>
  <c r="J25" i="21"/>
  <c r="I25" i="21"/>
  <c r="H25" i="21"/>
  <c r="G25" i="21"/>
  <c r="F25" i="21"/>
  <c r="D25" i="21"/>
  <c r="J24" i="21"/>
  <c r="I24" i="21"/>
  <c r="H24" i="21"/>
  <c r="G24" i="21"/>
  <c r="F24" i="21"/>
  <c r="D24" i="21"/>
  <c r="J23" i="21"/>
  <c r="I23" i="21"/>
  <c r="H23" i="21"/>
  <c r="G23" i="21"/>
  <c r="F23" i="21"/>
  <c r="D23" i="21"/>
  <c r="G4" i="21"/>
  <c r="F4" i="21"/>
  <c r="D4" i="21"/>
  <c r="G20" i="21"/>
  <c r="F20" i="21"/>
  <c r="D20" i="21"/>
  <c r="G16" i="21"/>
  <c r="F16" i="21"/>
  <c r="D16" i="21"/>
  <c r="G22" i="21"/>
  <c r="F22" i="21"/>
  <c r="D22" i="21"/>
  <c r="G18" i="21"/>
  <c r="F18" i="21"/>
  <c r="D18" i="21"/>
  <c r="G3" i="21"/>
  <c r="F3" i="21"/>
  <c r="D3" i="21"/>
  <c r="G11" i="21"/>
  <c r="F11" i="21"/>
  <c r="D11" i="21"/>
  <c r="G9" i="21"/>
  <c r="F9" i="21"/>
  <c r="D9" i="21"/>
  <c r="G7" i="21"/>
  <c r="F7" i="21"/>
  <c r="D7" i="21"/>
  <c r="G15" i="21"/>
  <c r="F15" i="21"/>
  <c r="D15" i="21"/>
  <c r="G17" i="21"/>
  <c r="F17" i="21"/>
  <c r="D17" i="21"/>
  <c r="G5" i="21"/>
  <c r="F5" i="21"/>
  <c r="D5" i="21"/>
  <c r="G10" i="21"/>
  <c r="F10" i="21"/>
  <c r="D10" i="21"/>
  <c r="G12" i="21"/>
  <c r="F12" i="21"/>
  <c r="D12" i="21"/>
  <c r="G6" i="21"/>
  <c r="F6" i="21"/>
  <c r="D6" i="21"/>
  <c r="G19" i="21"/>
  <c r="F19" i="21"/>
  <c r="D19" i="21"/>
  <c r="G21" i="21"/>
  <c r="F21" i="21"/>
  <c r="D21" i="21"/>
  <c r="G13" i="21"/>
  <c r="F13" i="21"/>
  <c r="D13" i="21"/>
  <c r="G8" i="21"/>
  <c r="F8" i="21"/>
  <c r="D8" i="21"/>
  <c r="G14" i="21"/>
  <c r="F14" i="21"/>
  <c r="D14" i="21"/>
  <c r="J55" i="20"/>
  <c r="I55" i="20"/>
  <c r="H55" i="20"/>
  <c r="G55" i="20"/>
  <c r="F55" i="20"/>
  <c r="D55" i="20"/>
  <c r="J54" i="20"/>
  <c r="I54" i="20"/>
  <c r="H54" i="20"/>
  <c r="G54" i="20"/>
  <c r="F54" i="20"/>
  <c r="D54" i="20"/>
  <c r="J53" i="20"/>
  <c r="I53" i="20"/>
  <c r="H53" i="20"/>
  <c r="G53" i="20"/>
  <c r="F53" i="20"/>
  <c r="D53" i="20"/>
  <c r="J52" i="20"/>
  <c r="I52" i="20"/>
  <c r="H52" i="20"/>
  <c r="G52" i="20"/>
  <c r="F52" i="20"/>
  <c r="D52" i="20"/>
  <c r="J51" i="20"/>
  <c r="I51" i="20"/>
  <c r="H51" i="20"/>
  <c r="G51" i="20"/>
  <c r="F51" i="20"/>
  <c r="D51" i="20"/>
  <c r="J50" i="20"/>
  <c r="I50" i="20"/>
  <c r="H50" i="20"/>
  <c r="G50" i="20"/>
  <c r="F50" i="20"/>
  <c r="D50" i="20"/>
  <c r="J49" i="20"/>
  <c r="I49" i="20"/>
  <c r="H49" i="20"/>
  <c r="G49" i="20"/>
  <c r="F49" i="20"/>
  <c r="D49" i="20"/>
  <c r="J48" i="20"/>
  <c r="I48" i="20"/>
  <c r="H48" i="20"/>
  <c r="G48" i="20"/>
  <c r="F48" i="20"/>
  <c r="D48" i="20"/>
  <c r="J47" i="20"/>
  <c r="I47" i="20"/>
  <c r="H47" i="20"/>
  <c r="G47" i="20"/>
  <c r="F47" i="20"/>
  <c r="D47" i="20"/>
  <c r="J46" i="20"/>
  <c r="I46" i="20"/>
  <c r="H46" i="20"/>
  <c r="G46" i="20"/>
  <c r="F46" i="20"/>
  <c r="D46" i="20"/>
  <c r="J45" i="20"/>
  <c r="I45" i="20"/>
  <c r="H45" i="20"/>
  <c r="G45" i="20"/>
  <c r="F45" i="20"/>
  <c r="D45" i="20"/>
  <c r="J44" i="20"/>
  <c r="I44" i="20"/>
  <c r="H44" i="20"/>
  <c r="G44" i="20"/>
  <c r="F44" i="20"/>
  <c r="D44" i="20"/>
  <c r="J43" i="20"/>
  <c r="I43" i="20"/>
  <c r="H43" i="20"/>
  <c r="G43" i="20"/>
  <c r="F43" i="20"/>
  <c r="D43" i="20"/>
  <c r="J42" i="20"/>
  <c r="I42" i="20"/>
  <c r="H42" i="20"/>
  <c r="G42" i="20"/>
  <c r="F42" i="20"/>
  <c r="D42" i="20"/>
  <c r="J41" i="20"/>
  <c r="I41" i="20"/>
  <c r="H41" i="20"/>
  <c r="G41" i="20"/>
  <c r="F41" i="20"/>
  <c r="D41" i="20"/>
  <c r="J40" i="20"/>
  <c r="I40" i="20"/>
  <c r="H40" i="20"/>
  <c r="G40" i="20"/>
  <c r="F40" i="20"/>
  <c r="D40" i="20"/>
  <c r="J39" i="20"/>
  <c r="I39" i="20"/>
  <c r="H39" i="20"/>
  <c r="G39" i="20"/>
  <c r="F39" i="20"/>
  <c r="D39" i="20"/>
  <c r="J38" i="20"/>
  <c r="I38" i="20"/>
  <c r="H38" i="20"/>
  <c r="G38" i="20"/>
  <c r="F38" i="20"/>
  <c r="D38" i="20"/>
  <c r="J37" i="20"/>
  <c r="I37" i="20"/>
  <c r="H37" i="20"/>
  <c r="G37" i="20"/>
  <c r="F37" i="20"/>
  <c r="D37" i="20"/>
  <c r="J36" i="20"/>
  <c r="I36" i="20"/>
  <c r="H36" i="20"/>
  <c r="G36" i="20"/>
  <c r="F36" i="20"/>
  <c r="D36" i="20"/>
  <c r="J35" i="20"/>
  <c r="I35" i="20"/>
  <c r="H35" i="20"/>
  <c r="G35" i="20"/>
  <c r="F35" i="20"/>
  <c r="D35" i="20"/>
  <c r="J34" i="20"/>
  <c r="I34" i="20"/>
  <c r="H34" i="20"/>
  <c r="G34" i="20"/>
  <c r="F34" i="20"/>
  <c r="D34" i="20"/>
  <c r="J33" i="20"/>
  <c r="I33" i="20"/>
  <c r="H33" i="20"/>
  <c r="G33" i="20"/>
  <c r="F33" i="20"/>
  <c r="D33" i="20"/>
  <c r="J32" i="20"/>
  <c r="I32" i="20"/>
  <c r="H32" i="20"/>
  <c r="G32" i="20"/>
  <c r="F32" i="20"/>
  <c r="D32" i="20"/>
  <c r="J31" i="20"/>
  <c r="I31" i="20"/>
  <c r="H31" i="20"/>
  <c r="G31" i="20"/>
  <c r="F31" i="20"/>
  <c r="D31" i="20"/>
  <c r="J30" i="20"/>
  <c r="I30" i="20"/>
  <c r="H30" i="20"/>
  <c r="G30" i="20"/>
  <c r="F30" i="20"/>
  <c r="D30" i="20"/>
  <c r="J29" i="20"/>
  <c r="I29" i="20"/>
  <c r="H29" i="20"/>
  <c r="G29" i="20"/>
  <c r="F29" i="20"/>
  <c r="D29" i="20"/>
  <c r="J28" i="20"/>
  <c r="I28" i="20"/>
  <c r="H28" i="20"/>
  <c r="G28" i="20"/>
  <c r="F28" i="20"/>
  <c r="D28" i="20"/>
  <c r="J27" i="20"/>
  <c r="I27" i="20"/>
  <c r="H27" i="20"/>
  <c r="G27" i="20"/>
  <c r="F27" i="20"/>
  <c r="D27" i="20"/>
  <c r="J26" i="20"/>
  <c r="I26" i="20"/>
  <c r="H26" i="20"/>
  <c r="G26" i="20"/>
  <c r="F26" i="20"/>
  <c r="D26" i="20"/>
  <c r="J25" i="20"/>
  <c r="I25" i="20"/>
  <c r="H25" i="20"/>
  <c r="G25" i="20"/>
  <c r="F25" i="20"/>
  <c r="D25" i="20"/>
  <c r="J24" i="20"/>
  <c r="I24" i="20"/>
  <c r="H24" i="20"/>
  <c r="G24" i="20"/>
  <c r="F24" i="20"/>
  <c r="D24" i="20"/>
  <c r="G11" i="20"/>
  <c r="F11" i="20"/>
  <c r="D11" i="20"/>
  <c r="G16" i="20"/>
  <c r="F16" i="20"/>
  <c r="D16" i="20"/>
  <c r="G17" i="20"/>
  <c r="F17" i="20"/>
  <c r="D17" i="20"/>
  <c r="G4" i="20"/>
  <c r="F4" i="20"/>
  <c r="D4" i="20"/>
  <c r="G15" i="20"/>
  <c r="F15" i="20"/>
  <c r="D15" i="20"/>
  <c r="G23" i="20"/>
  <c r="F23" i="20"/>
  <c r="D23" i="20"/>
  <c r="G22" i="20"/>
  <c r="F22" i="20"/>
  <c r="D22" i="20"/>
  <c r="G5" i="20"/>
  <c r="F5" i="20"/>
  <c r="D5" i="20"/>
  <c r="G18" i="20"/>
  <c r="F18" i="20"/>
  <c r="D18" i="20"/>
  <c r="G10" i="20"/>
  <c r="F10" i="20"/>
  <c r="D10" i="20"/>
  <c r="G6" i="20"/>
  <c r="F6" i="20"/>
  <c r="D6" i="20"/>
  <c r="G9" i="20"/>
  <c r="F9" i="20"/>
  <c r="D9" i="20"/>
  <c r="G14" i="20"/>
  <c r="F14" i="20"/>
  <c r="D14" i="20"/>
  <c r="G12" i="20"/>
  <c r="F12" i="20"/>
  <c r="D12" i="20"/>
  <c r="G3" i="20"/>
  <c r="F3" i="20"/>
  <c r="D3" i="20"/>
  <c r="G8" i="20"/>
  <c r="F8" i="20"/>
  <c r="D8" i="20"/>
  <c r="G21" i="20"/>
  <c r="F21" i="20"/>
  <c r="D21" i="20"/>
  <c r="G19" i="20"/>
  <c r="F19" i="20"/>
  <c r="D19" i="20"/>
  <c r="G7" i="20"/>
  <c r="F7" i="20"/>
  <c r="D7" i="20"/>
  <c r="G20" i="20"/>
  <c r="F20" i="20"/>
  <c r="D20" i="20"/>
  <c r="G13" i="20"/>
  <c r="F13" i="20"/>
  <c r="D13" i="20"/>
  <c r="J55" i="19"/>
  <c r="I55" i="19"/>
  <c r="H55" i="19"/>
  <c r="G55" i="19"/>
  <c r="F55" i="19"/>
  <c r="D55" i="19"/>
  <c r="J54" i="19"/>
  <c r="I54" i="19"/>
  <c r="H54" i="19"/>
  <c r="G54" i="19"/>
  <c r="F54" i="19"/>
  <c r="D54" i="19"/>
  <c r="J53" i="19"/>
  <c r="I53" i="19"/>
  <c r="H53" i="19"/>
  <c r="G53" i="19"/>
  <c r="F53" i="19"/>
  <c r="D53" i="19"/>
  <c r="J52" i="19"/>
  <c r="I52" i="19"/>
  <c r="H52" i="19"/>
  <c r="G52" i="19"/>
  <c r="F52" i="19"/>
  <c r="D52" i="19"/>
  <c r="J51" i="19"/>
  <c r="I51" i="19"/>
  <c r="H51" i="19"/>
  <c r="G51" i="19"/>
  <c r="F51" i="19"/>
  <c r="D51" i="19"/>
  <c r="J50" i="19"/>
  <c r="I50" i="19"/>
  <c r="H50" i="19"/>
  <c r="G50" i="19"/>
  <c r="F50" i="19"/>
  <c r="D50" i="19"/>
  <c r="J49" i="19"/>
  <c r="I49" i="19"/>
  <c r="H49" i="19"/>
  <c r="G49" i="19"/>
  <c r="F49" i="19"/>
  <c r="D49" i="19"/>
  <c r="J48" i="19"/>
  <c r="I48" i="19"/>
  <c r="H48" i="19"/>
  <c r="G48" i="19"/>
  <c r="F48" i="19"/>
  <c r="D48" i="19"/>
  <c r="J47" i="19"/>
  <c r="I47" i="19"/>
  <c r="H47" i="19"/>
  <c r="G47" i="19"/>
  <c r="F47" i="19"/>
  <c r="D47" i="19"/>
  <c r="J46" i="19"/>
  <c r="I46" i="19"/>
  <c r="H46" i="19"/>
  <c r="G46" i="19"/>
  <c r="F46" i="19"/>
  <c r="D46" i="19"/>
  <c r="J45" i="19"/>
  <c r="I45" i="19"/>
  <c r="H45" i="19"/>
  <c r="G45" i="19"/>
  <c r="F45" i="19"/>
  <c r="D45" i="19"/>
  <c r="J44" i="19"/>
  <c r="I44" i="19"/>
  <c r="H44" i="19"/>
  <c r="G44" i="19"/>
  <c r="F44" i="19"/>
  <c r="D44" i="19"/>
  <c r="J43" i="19"/>
  <c r="I43" i="19"/>
  <c r="H43" i="19"/>
  <c r="G43" i="19"/>
  <c r="F43" i="19"/>
  <c r="D43" i="19"/>
  <c r="J42" i="19"/>
  <c r="I42" i="19"/>
  <c r="H42" i="19"/>
  <c r="G42" i="19"/>
  <c r="F42" i="19"/>
  <c r="D42" i="19"/>
  <c r="J41" i="19"/>
  <c r="I41" i="19"/>
  <c r="H41" i="19"/>
  <c r="G41" i="19"/>
  <c r="F41" i="19"/>
  <c r="D41" i="19"/>
  <c r="J40" i="19"/>
  <c r="I40" i="19"/>
  <c r="H40" i="19"/>
  <c r="G40" i="19"/>
  <c r="F40" i="19"/>
  <c r="D40" i="19"/>
  <c r="J39" i="19"/>
  <c r="I39" i="19"/>
  <c r="H39" i="19"/>
  <c r="G39" i="19"/>
  <c r="F39" i="19"/>
  <c r="D39" i="19"/>
  <c r="J38" i="19"/>
  <c r="I38" i="19"/>
  <c r="H38" i="19"/>
  <c r="G38" i="19"/>
  <c r="F38" i="19"/>
  <c r="D38" i="19"/>
  <c r="J37" i="19"/>
  <c r="I37" i="19"/>
  <c r="H37" i="19"/>
  <c r="G37" i="19"/>
  <c r="F37" i="19"/>
  <c r="D37" i="19"/>
  <c r="J36" i="19"/>
  <c r="I36" i="19"/>
  <c r="H36" i="19"/>
  <c r="G36" i="19"/>
  <c r="F36" i="19"/>
  <c r="D36" i="19"/>
  <c r="J35" i="19"/>
  <c r="I35" i="19"/>
  <c r="H35" i="19"/>
  <c r="G35" i="19"/>
  <c r="F35" i="19"/>
  <c r="D35" i="19"/>
  <c r="J34" i="19"/>
  <c r="I34" i="19"/>
  <c r="H34" i="19"/>
  <c r="G34" i="19"/>
  <c r="F34" i="19"/>
  <c r="D34" i="19"/>
  <c r="J33" i="19"/>
  <c r="I33" i="19"/>
  <c r="H33" i="19"/>
  <c r="G33" i="19"/>
  <c r="F33" i="19"/>
  <c r="D33" i="19"/>
  <c r="J32" i="19"/>
  <c r="I32" i="19"/>
  <c r="H32" i="19"/>
  <c r="G32" i="19"/>
  <c r="F32" i="19"/>
  <c r="D32" i="19"/>
  <c r="J31" i="19"/>
  <c r="I31" i="19"/>
  <c r="H31" i="19"/>
  <c r="G31" i="19"/>
  <c r="F31" i="19"/>
  <c r="D31" i="19"/>
  <c r="J30" i="19"/>
  <c r="I30" i="19"/>
  <c r="H30" i="19"/>
  <c r="G30" i="19"/>
  <c r="F30" i="19"/>
  <c r="D30" i="19"/>
  <c r="J29" i="19"/>
  <c r="I29" i="19"/>
  <c r="H29" i="19"/>
  <c r="G29" i="19"/>
  <c r="F29" i="19"/>
  <c r="D29" i="19"/>
  <c r="J28" i="19"/>
  <c r="I28" i="19"/>
  <c r="H28" i="19"/>
  <c r="G28" i="19"/>
  <c r="F28" i="19"/>
  <c r="D28" i="19"/>
  <c r="J27" i="19"/>
  <c r="I27" i="19"/>
  <c r="H27" i="19"/>
  <c r="G27" i="19"/>
  <c r="F27" i="19"/>
  <c r="D27" i="19"/>
  <c r="J26" i="19"/>
  <c r="I26" i="19"/>
  <c r="H26" i="19"/>
  <c r="G26" i="19"/>
  <c r="F26" i="19"/>
  <c r="D26" i="19"/>
  <c r="J25" i="19"/>
  <c r="I25" i="19"/>
  <c r="H25" i="19"/>
  <c r="G25" i="19"/>
  <c r="F25" i="19"/>
  <c r="D25" i="19"/>
  <c r="J24" i="19"/>
  <c r="I24" i="19"/>
  <c r="H24" i="19"/>
  <c r="G24" i="19"/>
  <c r="F24" i="19"/>
  <c r="D24" i="19"/>
  <c r="J23" i="19"/>
  <c r="I23" i="19"/>
  <c r="H23" i="19"/>
  <c r="G23" i="19"/>
  <c r="F23" i="19"/>
  <c r="D23" i="19"/>
  <c r="J22" i="19"/>
  <c r="I22" i="19"/>
  <c r="H22" i="19"/>
  <c r="G22" i="19"/>
  <c r="F22" i="19"/>
  <c r="D22" i="19"/>
  <c r="J21" i="19"/>
  <c r="I21" i="19"/>
  <c r="H21" i="19"/>
  <c r="G21" i="19"/>
  <c r="F21" i="19"/>
  <c r="D21" i="19"/>
  <c r="J20" i="19"/>
  <c r="I20" i="19"/>
  <c r="H20" i="19"/>
  <c r="G20" i="19"/>
  <c r="F20" i="19"/>
  <c r="D20" i="19"/>
  <c r="G13" i="19"/>
  <c r="F13" i="19"/>
  <c r="D13" i="19"/>
  <c r="G12" i="19"/>
  <c r="F12" i="19"/>
  <c r="D12" i="19"/>
  <c r="G6" i="19"/>
  <c r="F6" i="19"/>
  <c r="D6" i="19"/>
  <c r="G10" i="19"/>
  <c r="F10" i="19"/>
  <c r="D10" i="19"/>
  <c r="G19" i="19"/>
  <c r="F19" i="19"/>
  <c r="D19" i="19"/>
  <c r="G7" i="19"/>
  <c r="F7" i="19"/>
  <c r="D7" i="19"/>
  <c r="G16" i="19"/>
  <c r="F16" i="19"/>
  <c r="D16" i="19"/>
  <c r="G18" i="19"/>
  <c r="F18" i="19"/>
  <c r="D18" i="19"/>
  <c r="G5" i="19"/>
  <c r="F5" i="19"/>
  <c r="D5" i="19"/>
  <c r="G14" i="19"/>
  <c r="F14" i="19"/>
  <c r="D14" i="19"/>
  <c r="G8" i="19"/>
  <c r="F8" i="19"/>
  <c r="D8" i="19"/>
  <c r="G11" i="19"/>
  <c r="F11" i="19"/>
  <c r="D11" i="19"/>
  <c r="G17" i="19"/>
  <c r="F17" i="19"/>
  <c r="D17" i="19"/>
  <c r="G15" i="19"/>
  <c r="F15" i="19"/>
  <c r="D15" i="19"/>
  <c r="G9" i="19"/>
  <c r="F9" i="19"/>
  <c r="D9" i="19"/>
  <c r="G3" i="19"/>
  <c r="F3" i="19"/>
  <c r="D3" i="19"/>
  <c r="G4" i="19"/>
  <c r="F4" i="19"/>
  <c r="D4" i="19"/>
  <c r="J55" i="18"/>
  <c r="I55" i="18"/>
  <c r="H55" i="18"/>
  <c r="G55" i="18"/>
  <c r="F55" i="18"/>
  <c r="D55" i="18"/>
  <c r="J54" i="18"/>
  <c r="I54" i="18"/>
  <c r="H54" i="18"/>
  <c r="G54" i="18"/>
  <c r="F54" i="18"/>
  <c r="D54" i="18"/>
  <c r="J53" i="18"/>
  <c r="I53" i="18"/>
  <c r="H53" i="18"/>
  <c r="G53" i="18"/>
  <c r="F53" i="18"/>
  <c r="D53" i="18"/>
  <c r="J52" i="18"/>
  <c r="I52" i="18"/>
  <c r="H52" i="18"/>
  <c r="G52" i="18"/>
  <c r="F52" i="18"/>
  <c r="D52" i="18"/>
  <c r="J51" i="18"/>
  <c r="I51" i="18"/>
  <c r="H51" i="18"/>
  <c r="G51" i="18"/>
  <c r="F51" i="18"/>
  <c r="D51" i="18"/>
  <c r="J50" i="18"/>
  <c r="I50" i="18"/>
  <c r="H50" i="18"/>
  <c r="G50" i="18"/>
  <c r="F50" i="18"/>
  <c r="D50" i="18"/>
  <c r="J49" i="18"/>
  <c r="I49" i="18"/>
  <c r="H49" i="18"/>
  <c r="G49" i="18"/>
  <c r="F49" i="18"/>
  <c r="D49" i="18"/>
  <c r="J48" i="18"/>
  <c r="I48" i="18"/>
  <c r="H48" i="18"/>
  <c r="G48" i="18"/>
  <c r="F48" i="18"/>
  <c r="D48" i="18"/>
  <c r="J47" i="18"/>
  <c r="I47" i="18"/>
  <c r="H47" i="18"/>
  <c r="G47" i="18"/>
  <c r="F47" i="18"/>
  <c r="D47" i="18"/>
  <c r="J46" i="18"/>
  <c r="I46" i="18"/>
  <c r="H46" i="18"/>
  <c r="G46" i="18"/>
  <c r="F46" i="18"/>
  <c r="D46" i="18"/>
  <c r="J45" i="18"/>
  <c r="I45" i="18"/>
  <c r="H45" i="18"/>
  <c r="G45" i="18"/>
  <c r="F45" i="18"/>
  <c r="D45" i="18"/>
  <c r="J44" i="18"/>
  <c r="I44" i="18"/>
  <c r="H44" i="18"/>
  <c r="G44" i="18"/>
  <c r="F44" i="18"/>
  <c r="D44" i="18"/>
  <c r="J43" i="18"/>
  <c r="I43" i="18"/>
  <c r="H43" i="18"/>
  <c r="G43" i="18"/>
  <c r="F43" i="18"/>
  <c r="D43" i="18"/>
  <c r="J42" i="18"/>
  <c r="I42" i="18"/>
  <c r="H42" i="18"/>
  <c r="G42" i="18"/>
  <c r="F42" i="18"/>
  <c r="D42" i="18"/>
  <c r="J41" i="18"/>
  <c r="I41" i="18"/>
  <c r="H41" i="18"/>
  <c r="G41" i="18"/>
  <c r="F41" i="18"/>
  <c r="D41" i="18"/>
  <c r="J40" i="18"/>
  <c r="I40" i="18"/>
  <c r="H40" i="18"/>
  <c r="G40" i="18"/>
  <c r="F40" i="18"/>
  <c r="D40" i="18"/>
  <c r="J39" i="18"/>
  <c r="I39" i="18"/>
  <c r="H39" i="18"/>
  <c r="G39" i="18"/>
  <c r="F39" i="18"/>
  <c r="D39" i="18"/>
  <c r="J38" i="18"/>
  <c r="I38" i="18"/>
  <c r="H38" i="18"/>
  <c r="G38" i="18"/>
  <c r="F38" i="18"/>
  <c r="D38" i="18"/>
  <c r="J37" i="18"/>
  <c r="I37" i="18"/>
  <c r="H37" i="18"/>
  <c r="G37" i="18"/>
  <c r="F37" i="18"/>
  <c r="D37" i="18"/>
  <c r="J36" i="18"/>
  <c r="I36" i="18"/>
  <c r="H36" i="18"/>
  <c r="G36" i="18"/>
  <c r="F36" i="18"/>
  <c r="D36" i="18"/>
  <c r="J35" i="18"/>
  <c r="I35" i="18"/>
  <c r="H35" i="18"/>
  <c r="G35" i="18"/>
  <c r="F35" i="18"/>
  <c r="D35" i="18"/>
  <c r="J34" i="18"/>
  <c r="I34" i="18"/>
  <c r="H34" i="18"/>
  <c r="G34" i="18"/>
  <c r="F34" i="18"/>
  <c r="D34" i="18"/>
  <c r="J33" i="18"/>
  <c r="I33" i="18"/>
  <c r="H33" i="18"/>
  <c r="G33" i="18"/>
  <c r="F33" i="18"/>
  <c r="D33" i="18"/>
  <c r="J32" i="18"/>
  <c r="I32" i="18"/>
  <c r="H32" i="18"/>
  <c r="G32" i="18"/>
  <c r="F32" i="18"/>
  <c r="D32" i="18"/>
  <c r="J31" i="18"/>
  <c r="I31" i="18"/>
  <c r="H31" i="18"/>
  <c r="G31" i="18"/>
  <c r="F31" i="18"/>
  <c r="D31" i="18"/>
  <c r="J30" i="18"/>
  <c r="I30" i="18"/>
  <c r="H30" i="18"/>
  <c r="G30" i="18"/>
  <c r="F30" i="18"/>
  <c r="D30" i="18"/>
  <c r="J29" i="18"/>
  <c r="I29" i="18"/>
  <c r="H29" i="18"/>
  <c r="G29" i="18"/>
  <c r="F29" i="18"/>
  <c r="D29" i="18"/>
  <c r="J28" i="18"/>
  <c r="I28" i="18"/>
  <c r="H28" i="18"/>
  <c r="G28" i="18"/>
  <c r="F28" i="18"/>
  <c r="D28" i="18"/>
  <c r="G21" i="18"/>
  <c r="F21" i="18"/>
  <c r="D21" i="18"/>
  <c r="G27" i="18"/>
  <c r="F27" i="18"/>
  <c r="D27" i="18"/>
  <c r="G10" i="18"/>
  <c r="F10" i="18"/>
  <c r="D10" i="18"/>
  <c r="G16" i="18"/>
  <c r="F16" i="18"/>
  <c r="D16" i="18"/>
  <c r="G7" i="18"/>
  <c r="F7" i="18"/>
  <c r="D7" i="18"/>
  <c r="G20" i="18"/>
  <c r="F20" i="18"/>
  <c r="D20" i="18"/>
  <c r="G5" i="18"/>
  <c r="F5" i="18"/>
  <c r="D5" i="18"/>
  <c r="G11" i="18"/>
  <c r="F11" i="18"/>
  <c r="D11" i="18"/>
  <c r="G19" i="18"/>
  <c r="F19" i="18"/>
  <c r="D19" i="18"/>
  <c r="G13" i="18"/>
  <c r="F13" i="18"/>
  <c r="D13" i="18"/>
  <c r="G3" i="18"/>
  <c r="F3" i="18"/>
  <c r="D3" i="18"/>
  <c r="G12" i="18"/>
  <c r="F12" i="18"/>
  <c r="D12" i="18"/>
  <c r="G26" i="18"/>
  <c r="F26" i="18"/>
  <c r="D26" i="18"/>
  <c r="G25" i="18"/>
  <c r="F25" i="18"/>
  <c r="D25" i="18"/>
  <c r="G14" i="18"/>
  <c r="F14" i="18"/>
  <c r="D14" i="18"/>
  <c r="G15" i="18"/>
  <c r="F15" i="18"/>
  <c r="D15" i="18"/>
  <c r="G18" i="18"/>
  <c r="F18" i="18"/>
  <c r="D18" i="18"/>
  <c r="G23" i="18"/>
  <c r="F23" i="18"/>
  <c r="D23" i="18"/>
  <c r="G22" i="18"/>
  <c r="F22" i="18"/>
  <c r="D22" i="18"/>
  <c r="G9" i="18"/>
  <c r="F9" i="18"/>
  <c r="D9" i="18"/>
  <c r="G6" i="18"/>
  <c r="F6" i="18"/>
  <c r="D6" i="18"/>
  <c r="G24" i="18"/>
  <c r="F24" i="18"/>
  <c r="D24" i="18"/>
  <c r="J55" i="17"/>
  <c r="I55" i="17"/>
  <c r="H55" i="17"/>
  <c r="G55" i="17"/>
  <c r="F55" i="17"/>
  <c r="D55" i="17"/>
  <c r="J54" i="17"/>
  <c r="I54" i="17"/>
  <c r="H54" i="17"/>
  <c r="G54" i="17"/>
  <c r="F54" i="17"/>
  <c r="D54" i="17"/>
  <c r="J53" i="17"/>
  <c r="I53" i="17"/>
  <c r="H53" i="17"/>
  <c r="G53" i="17"/>
  <c r="F53" i="17"/>
  <c r="D53" i="17"/>
  <c r="J52" i="17"/>
  <c r="I52" i="17"/>
  <c r="H52" i="17"/>
  <c r="G52" i="17"/>
  <c r="F52" i="17"/>
  <c r="D52" i="17"/>
  <c r="J51" i="17"/>
  <c r="I51" i="17"/>
  <c r="H51" i="17"/>
  <c r="G51" i="17"/>
  <c r="F51" i="17"/>
  <c r="D51" i="17"/>
  <c r="J50" i="17"/>
  <c r="I50" i="17"/>
  <c r="H50" i="17"/>
  <c r="G50" i="17"/>
  <c r="F50" i="17"/>
  <c r="D50" i="17"/>
  <c r="J49" i="17"/>
  <c r="I49" i="17"/>
  <c r="H49" i="17"/>
  <c r="G49" i="17"/>
  <c r="F49" i="17"/>
  <c r="D49" i="17"/>
  <c r="J48" i="17"/>
  <c r="I48" i="17"/>
  <c r="H48" i="17"/>
  <c r="G48" i="17"/>
  <c r="F48" i="17"/>
  <c r="D48" i="17"/>
  <c r="J47" i="17"/>
  <c r="I47" i="17"/>
  <c r="H47" i="17"/>
  <c r="G47" i="17"/>
  <c r="F47" i="17"/>
  <c r="D47" i="17"/>
  <c r="J46" i="17"/>
  <c r="I46" i="17"/>
  <c r="H46" i="17"/>
  <c r="G46" i="17"/>
  <c r="F46" i="17"/>
  <c r="D46" i="17"/>
  <c r="J45" i="17"/>
  <c r="I45" i="17"/>
  <c r="H45" i="17"/>
  <c r="G45" i="17"/>
  <c r="F45" i="17"/>
  <c r="D45" i="17"/>
  <c r="J44" i="17"/>
  <c r="I44" i="17"/>
  <c r="H44" i="17"/>
  <c r="G44" i="17"/>
  <c r="F44" i="17"/>
  <c r="D44" i="17"/>
  <c r="J43" i="17"/>
  <c r="I43" i="17"/>
  <c r="H43" i="17"/>
  <c r="G43" i="17"/>
  <c r="F43" i="17"/>
  <c r="D43" i="17"/>
  <c r="J42" i="17"/>
  <c r="I42" i="17"/>
  <c r="H42" i="17"/>
  <c r="G42" i="17"/>
  <c r="F42" i="17"/>
  <c r="D42" i="17"/>
  <c r="J41" i="17"/>
  <c r="I41" i="17"/>
  <c r="H41" i="17"/>
  <c r="G41" i="17"/>
  <c r="F41" i="17"/>
  <c r="D41" i="17"/>
  <c r="J40" i="17"/>
  <c r="I40" i="17"/>
  <c r="H40" i="17"/>
  <c r="G40" i="17"/>
  <c r="F40" i="17"/>
  <c r="D40" i="17"/>
  <c r="J39" i="17"/>
  <c r="I39" i="17"/>
  <c r="H39" i="17"/>
  <c r="G39" i="17"/>
  <c r="F39" i="17"/>
  <c r="D39" i="17"/>
  <c r="J38" i="17"/>
  <c r="I38" i="17"/>
  <c r="H38" i="17"/>
  <c r="G38" i="17"/>
  <c r="F38" i="17"/>
  <c r="D38" i="17"/>
  <c r="J37" i="17"/>
  <c r="I37" i="17"/>
  <c r="H37" i="17"/>
  <c r="G37" i="17"/>
  <c r="F37" i="17"/>
  <c r="D37" i="17"/>
  <c r="J36" i="17"/>
  <c r="I36" i="17"/>
  <c r="H36" i="17"/>
  <c r="G36" i="17"/>
  <c r="F36" i="17"/>
  <c r="D36" i="17"/>
  <c r="J35" i="17"/>
  <c r="I35" i="17"/>
  <c r="H35" i="17"/>
  <c r="G35" i="17"/>
  <c r="F35" i="17"/>
  <c r="D35" i="17"/>
  <c r="J34" i="17"/>
  <c r="I34" i="17"/>
  <c r="H34" i="17"/>
  <c r="G34" i="17"/>
  <c r="F34" i="17"/>
  <c r="D34" i="17"/>
  <c r="J33" i="17"/>
  <c r="I33" i="17"/>
  <c r="H33" i="17"/>
  <c r="G33" i="17"/>
  <c r="F33" i="17"/>
  <c r="D33" i="17"/>
  <c r="J32" i="17"/>
  <c r="I32" i="17"/>
  <c r="H32" i="17"/>
  <c r="G32" i="17"/>
  <c r="F32" i="17"/>
  <c r="D32" i="17"/>
  <c r="J31" i="17"/>
  <c r="I31" i="17"/>
  <c r="H31" i="17"/>
  <c r="G31" i="17"/>
  <c r="F31" i="17"/>
  <c r="D31" i="17"/>
  <c r="J30" i="17"/>
  <c r="I30" i="17"/>
  <c r="H30" i="17"/>
  <c r="G30" i="17"/>
  <c r="F30" i="17"/>
  <c r="D30" i="17"/>
  <c r="J29" i="17"/>
  <c r="I29" i="17"/>
  <c r="H29" i="17"/>
  <c r="G29" i="17"/>
  <c r="F29" i="17"/>
  <c r="D29" i="17"/>
  <c r="J28" i="17"/>
  <c r="I28" i="17"/>
  <c r="H28" i="17"/>
  <c r="G28" i="17"/>
  <c r="F28" i="17"/>
  <c r="D28" i="17"/>
  <c r="J27" i="17"/>
  <c r="I27" i="17"/>
  <c r="H27" i="17"/>
  <c r="G27" i="17"/>
  <c r="F27" i="17"/>
  <c r="D27" i="17"/>
  <c r="J26" i="17"/>
  <c r="I26" i="17"/>
  <c r="H26" i="17"/>
  <c r="G26" i="17"/>
  <c r="F26" i="17"/>
  <c r="D26" i="17"/>
  <c r="J25" i="17"/>
  <c r="I25" i="17"/>
  <c r="H25" i="17"/>
  <c r="G25" i="17"/>
  <c r="F25" i="17"/>
  <c r="D25" i="17"/>
  <c r="J24" i="17"/>
  <c r="I24" i="17"/>
  <c r="H24" i="17"/>
  <c r="G24" i="17"/>
  <c r="F24" i="17"/>
  <c r="D24" i="17"/>
  <c r="J23" i="17"/>
  <c r="I23" i="17"/>
  <c r="H23" i="17"/>
  <c r="G23" i="17"/>
  <c r="F23" i="17"/>
  <c r="D23" i="17"/>
  <c r="G22" i="17"/>
  <c r="F22" i="17"/>
  <c r="D22" i="17"/>
  <c r="J55" i="16"/>
  <c r="I55" i="16"/>
  <c r="H55" i="16"/>
  <c r="G55" i="16"/>
  <c r="F55" i="16"/>
  <c r="D55" i="16"/>
  <c r="J54" i="16"/>
  <c r="I54" i="16"/>
  <c r="H54" i="16"/>
  <c r="G54" i="16"/>
  <c r="F54" i="16"/>
  <c r="D54" i="16"/>
  <c r="J53" i="16"/>
  <c r="I53" i="16"/>
  <c r="H53" i="16"/>
  <c r="G53" i="16"/>
  <c r="F53" i="16"/>
  <c r="D53" i="16"/>
  <c r="J52" i="16"/>
  <c r="I52" i="16"/>
  <c r="H52" i="16"/>
  <c r="G52" i="16"/>
  <c r="F52" i="16"/>
  <c r="D52" i="16"/>
  <c r="J51" i="16"/>
  <c r="I51" i="16"/>
  <c r="H51" i="16"/>
  <c r="G51" i="16"/>
  <c r="F51" i="16"/>
  <c r="D51" i="16"/>
  <c r="J50" i="16"/>
  <c r="I50" i="16"/>
  <c r="H50" i="16"/>
  <c r="G50" i="16"/>
  <c r="F50" i="16"/>
  <c r="D50" i="16"/>
  <c r="J49" i="16"/>
  <c r="I49" i="16"/>
  <c r="H49" i="16"/>
  <c r="G49" i="16"/>
  <c r="F49" i="16"/>
  <c r="D49" i="16"/>
  <c r="J48" i="16"/>
  <c r="I48" i="16"/>
  <c r="H48" i="16"/>
  <c r="G48" i="16"/>
  <c r="F48" i="16"/>
  <c r="D48" i="16"/>
  <c r="J47" i="16"/>
  <c r="I47" i="16"/>
  <c r="H47" i="16"/>
  <c r="G47" i="16"/>
  <c r="F47" i="16"/>
  <c r="D47" i="16"/>
  <c r="J46" i="16"/>
  <c r="I46" i="16"/>
  <c r="H46" i="16"/>
  <c r="G46" i="16"/>
  <c r="F46" i="16"/>
  <c r="D46" i="16"/>
  <c r="J45" i="16"/>
  <c r="I45" i="16"/>
  <c r="H45" i="16"/>
  <c r="G45" i="16"/>
  <c r="F45" i="16"/>
  <c r="D45" i="16"/>
  <c r="J44" i="16"/>
  <c r="I44" i="16"/>
  <c r="H44" i="16"/>
  <c r="G44" i="16"/>
  <c r="F44" i="16"/>
  <c r="D44" i="16"/>
  <c r="J43" i="16"/>
  <c r="I43" i="16"/>
  <c r="H43" i="16"/>
  <c r="G43" i="16"/>
  <c r="F43" i="16"/>
  <c r="D43" i="16"/>
  <c r="J42" i="16"/>
  <c r="I42" i="16"/>
  <c r="H42" i="16"/>
  <c r="G42" i="16"/>
  <c r="F42" i="16"/>
  <c r="D42" i="16"/>
  <c r="J41" i="16"/>
  <c r="I41" i="16"/>
  <c r="H41" i="16"/>
  <c r="G41" i="16"/>
  <c r="F41" i="16"/>
  <c r="D41" i="16"/>
  <c r="J40" i="16"/>
  <c r="I40" i="16"/>
  <c r="H40" i="16"/>
  <c r="G40" i="16"/>
  <c r="F40" i="16"/>
  <c r="D40" i="16"/>
  <c r="J39" i="16"/>
  <c r="I39" i="16"/>
  <c r="H39" i="16"/>
  <c r="G39" i="16"/>
  <c r="F39" i="16"/>
  <c r="D39" i="16"/>
  <c r="J38" i="16"/>
  <c r="I38" i="16"/>
  <c r="H38" i="16"/>
  <c r="G38" i="16"/>
  <c r="F38" i="16"/>
  <c r="D38" i="16"/>
  <c r="J37" i="16"/>
  <c r="I37" i="16"/>
  <c r="H37" i="16"/>
  <c r="G37" i="16"/>
  <c r="F37" i="16"/>
  <c r="D37" i="16"/>
  <c r="J36" i="16"/>
  <c r="I36" i="16"/>
  <c r="H36" i="16"/>
  <c r="G36" i="16"/>
  <c r="F36" i="16"/>
  <c r="D36" i="16"/>
  <c r="J35" i="16"/>
  <c r="I35" i="16"/>
  <c r="H35" i="16"/>
  <c r="G35" i="16"/>
  <c r="F35" i="16"/>
  <c r="D35" i="16"/>
  <c r="J34" i="16"/>
  <c r="I34" i="16"/>
  <c r="H34" i="16"/>
  <c r="G34" i="16"/>
  <c r="F34" i="16"/>
  <c r="D34" i="16"/>
  <c r="J33" i="16"/>
  <c r="I33" i="16"/>
  <c r="H33" i="16"/>
  <c r="G33" i="16"/>
  <c r="F33" i="16"/>
  <c r="D33" i="16"/>
  <c r="J32" i="16"/>
  <c r="I32" i="16"/>
  <c r="H32" i="16"/>
  <c r="G32" i="16"/>
  <c r="F32" i="16"/>
  <c r="D32" i="16"/>
  <c r="J31" i="16"/>
  <c r="I31" i="16"/>
  <c r="H31" i="16"/>
  <c r="G31" i="16"/>
  <c r="F31" i="16"/>
  <c r="D31" i="16"/>
  <c r="J30" i="16"/>
  <c r="I30" i="16"/>
  <c r="H30" i="16"/>
  <c r="G30" i="16"/>
  <c r="F30" i="16"/>
  <c r="D30" i="16"/>
  <c r="J29" i="16"/>
  <c r="I29" i="16"/>
  <c r="H29" i="16"/>
  <c r="G29" i="16"/>
  <c r="F29" i="16"/>
  <c r="D29" i="16"/>
  <c r="J28" i="16"/>
  <c r="I28" i="16"/>
  <c r="H28" i="16"/>
  <c r="G28" i="16"/>
  <c r="F28" i="16"/>
  <c r="D28" i="16"/>
  <c r="J27" i="16"/>
  <c r="I27" i="16"/>
  <c r="H27" i="16"/>
  <c r="G27" i="16"/>
  <c r="F27" i="16"/>
  <c r="D27" i="16"/>
  <c r="J26" i="16"/>
  <c r="I26" i="16"/>
  <c r="H26" i="16"/>
  <c r="G26" i="16"/>
  <c r="F26" i="16"/>
  <c r="D26" i="16"/>
  <c r="G12" i="16"/>
  <c r="F12" i="16"/>
  <c r="D12" i="16"/>
  <c r="G24" i="16"/>
  <c r="F24" i="16"/>
  <c r="D24" i="16"/>
  <c r="G19" i="16"/>
  <c r="F19" i="16"/>
  <c r="D19" i="16"/>
  <c r="G13" i="16"/>
  <c r="F13" i="16"/>
  <c r="D13" i="16"/>
  <c r="G4" i="16"/>
  <c r="F4" i="16"/>
  <c r="D4" i="16"/>
  <c r="G22" i="16"/>
  <c r="F22" i="16"/>
  <c r="D22" i="16"/>
  <c r="G5" i="16"/>
  <c r="F5" i="16"/>
  <c r="D5" i="16"/>
  <c r="G25" i="16"/>
  <c r="F25" i="16"/>
  <c r="D25" i="16"/>
  <c r="G15" i="16"/>
  <c r="F15" i="16"/>
  <c r="D15" i="16"/>
  <c r="G6" i="16"/>
  <c r="F6" i="16"/>
  <c r="D6" i="16"/>
  <c r="G11" i="16"/>
  <c r="F11" i="16"/>
  <c r="D11" i="16"/>
  <c r="G3" i="16"/>
  <c r="F3" i="16"/>
  <c r="D3" i="16"/>
  <c r="G17" i="16"/>
  <c r="F17" i="16"/>
  <c r="D17" i="16"/>
  <c r="G8" i="16"/>
  <c r="F8" i="16"/>
  <c r="D8" i="16"/>
  <c r="G16" i="16"/>
  <c r="F16" i="16"/>
  <c r="D16" i="16"/>
  <c r="G7" i="16"/>
  <c r="F7" i="16"/>
  <c r="D7" i="16"/>
  <c r="G14" i="16"/>
  <c r="F14" i="16"/>
  <c r="D14" i="16"/>
  <c r="G23" i="16"/>
  <c r="F23" i="16"/>
  <c r="D23" i="16"/>
  <c r="G18" i="16"/>
  <c r="F18" i="16"/>
  <c r="D18" i="16"/>
  <c r="G10" i="16"/>
  <c r="F10" i="16"/>
  <c r="D10" i="16"/>
  <c r="G9" i="16"/>
  <c r="F9" i="16"/>
  <c r="D9" i="16"/>
  <c r="G21" i="16"/>
  <c r="F21" i="16"/>
  <c r="D21" i="16"/>
  <c r="G20" i="16"/>
  <c r="F20" i="16"/>
  <c r="D20" i="16"/>
  <c r="J55" i="15"/>
  <c r="I55" i="15"/>
  <c r="H55" i="15"/>
  <c r="G55" i="15"/>
  <c r="F55" i="15"/>
  <c r="D55" i="15"/>
  <c r="J54" i="15"/>
  <c r="I54" i="15"/>
  <c r="H54" i="15"/>
  <c r="G54" i="15"/>
  <c r="F54" i="15"/>
  <c r="D54" i="15"/>
  <c r="J53" i="15"/>
  <c r="I53" i="15"/>
  <c r="H53" i="15"/>
  <c r="G53" i="15"/>
  <c r="F53" i="15"/>
  <c r="D53" i="15"/>
  <c r="J52" i="15"/>
  <c r="I52" i="15"/>
  <c r="H52" i="15"/>
  <c r="G52" i="15"/>
  <c r="F52" i="15"/>
  <c r="D52" i="15"/>
  <c r="J51" i="15"/>
  <c r="I51" i="15"/>
  <c r="H51" i="15"/>
  <c r="G51" i="15"/>
  <c r="F51" i="15"/>
  <c r="D51" i="15"/>
  <c r="J50" i="15"/>
  <c r="I50" i="15"/>
  <c r="H50" i="15"/>
  <c r="G50" i="15"/>
  <c r="F50" i="15"/>
  <c r="D50" i="15"/>
  <c r="J49" i="15"/>
  <c r="I49" i="15"/>
  <c r="H49" i="15"/>
  <c r="G49" i="15"/>
  <c r="F49" i="15"/>
  <c r="D49" i="15"/>
  <c r="J48" i="15"/>
  <c r="I48" i="15"/>
  <c r="H48" i="15"/>
  <c r="G48" i="15"/>
  <c r="F48" i="15"/>
  <c r="D48" i="15"/>
  <c r="J47" i="15"/>
  <c r="I47" i="15"/>
  <c r="H47" i="15"/>
  <c r="G47" i="15"/>
  <c r="F47" i="15"/>
  <c r="D47" i="15"/>
  <c r="J46" i="15"/>
  <c r="I46" i="15"/>
  <c r="H46" i="15"/>
  <c r="G46" i="15"/>
  <c r="F46" i="15"/>
  <c r="D46" i="15"/>
  <c r="J45" i="15"/>
  <c r="I45" i="15"/>
  <c r="H45" i="15"/>
  <c r="G45" i="15"/>
  <c r="F45" i="15"/>
  <c r="D45" i="15"/>
  <c r="J44" i="15"/>
  <c r="I44" i="15"/>
  <c r="H44" i="15"/>
  <c r="G44" i="15"/>
  <c r="F44" i="15"/>
  <c r="D44" i="15"/>
  <c r="J43" i="15"/>
  <c r="I43" i="15"/>
  <c r="H43" i="15"/>
  <c r="G43" i="15"/>
  <c r="F43" i="15"/>
  <c r="D43" i="15"/>
  <c r="J42" i="15"/>
  <c r="I42" i="15"/>
  <c r="H42" i="15"/>
  <c r="G42" i="15"/>
  <c r="F42" i="15"/>
  <c r="D42" i="15"/>
  <c r="J41" i="15"/>
  <c r="I41" i="15"/>
  <c r="H41" i="15"/>
  <c r="G41" i="15"/>
  <c r="F41" i="15"/>
  <c r="D41" i="15"/>
  <c r="J40" i="15"/>
  <c r="I40" i="15"/>
  <c r="H40" i="15"/>
  <c r="G40" i="15"/>
  <c r="F40" i="15"/>
  <c r="D40" i="15"/>
  <c r="J39" i="15"/>
  <c r="I39" i="15"/>
  <c r="H39" i="15"/>
  <c r="G39" i="15"/>
  <c r="F39" i="15"/>
  <c r="D39" i="15"/>
  <c r="J38" i="15"/>
  <c r="I38" i="15"/>
  <c r="H38" i="15"/>
  <c r="G38" i="15"/>
  <c r="F38" i="15"/>
  <c r="D38" i="15"/>
  <c r="J37" i="15"/>
  <c r="I37" i="15"/>
  <c r="H37" i="15"/>
  <c r="G37" i="15"/>
  <c r="F37" i="15"/>
  <c r="D37" i="15"/>
  <c r="J36" i="15"/>
  <c r="I36" i="15"/>
  <c r="H36" i="15"/>
  <c r="G36" i="15"/>
  <c r="F36" i="15"/>
  <c r="D36" i="15"/>
  <c r="J35" i="15"/>
  <c r="I35" i="15"/>
  <c r="H35" i="15"/>
  <c r="G35" i="15"/>
  <c r="F35" i="15"/>
  <c r="D35" i="15"/>
  <c r="J34" i="15"/>
  <c r="I34" i="15"/>
  <c r="H34" i="15"/>
  <c r="G34" i="15"/>
  <c r="F34" i="15"/>
  <c r="D34" i="15"/>
  <c r="J33" i="15"/>
  <c r="I33" i="15"/>
  <c r="H33" i="15"/>
  <c r="G33" i="15"/>
  <c r="F33" i="15"/>
  <c r="D33" i="15"/>
  <c r="J32" i="15"/>
  <c r="I32" i="15"/>
  <c r="H32" i="15"/>
  <c r="G32" i="15"/>
  <c r="F32" i="15"/>
  <c r="D32" i="15"/>
  <c r="J31" i="15"/>
  <c r="I31" i="15"/>
  <c r="H31" i="15"/>
  <c r="G31" i="15"/>
  <c r="F31" i="15"/>
  <c r="D31" i="15"/>
  <c r="J30" i="15"/>
  <c r="I30" i="15"/>
  <c r="H30" i="15"/>
  <c r="G30" i="15"/>
  <c r="F30" i="15"/>
  <c r="D30" i="15"/>
  <c r="J29" i="15"/>
  <c r="I29" i="15"/>
  <c r="H29" i="15"/>
  <c r="G29" i="15"/>
  <c r="F29" i="15"/>
  <c r="D29" i="15"/>
  <c r="J28" i="15"/>
  <c r="I28" i="15"/>
  <c r="H28" i="15"/>
  <c r="G28" i="15"/>
  <c r="F28" i="15"/>
  <c r="D28" i="15"/>
  <c r="J27" i="15"/>
  <c r="I27" i="15"/>
  <c r="H27" i="15"/>
  <c r="G27" i="15"/>
  <c r="F27" i="15"/>
  <c r="D27" i="15"/>
  <c r="J26" i="15"/>
  <c r="I26" i="15"/>
  <c r="H26" i="15"/>
  <c r="G26" i="15"/>
  <c r="F26" i="15"/>
  <c r="D26" i="15"/>
  <c r="J25" i="15"/>
  <c r="I25" i="15"/>
  <c r="H25" i="15"/>
  <c r="G25" i="15"/>
  <c r="F25" i="15"/>
  <c r="D25" i="15"/>
  <c r="J24" i="15"/>
  <c r="I24" i="15"/>
  <c r="H24" i="15"/>
  <c r="G24" i="15"/>
  <c r="F24" i="15"/>
  <c r="D24" i="15"/>
  <c r="G9" i="15"/>
  <c r="F9" i="15"/>
  <c r="D9" i="15"/>
  <c r="G23" i="15"/>
  <c r="F23" i="15"/>
  <c r="G5" i="15"/>
  <c r="F5" i="15"/>
  <c r="G10" i="15"/>
  <c r="F10" i="15"/>
  <c r="D10" i="15"/>
  <c r="G12" i="15"/>
  <c r="F12" i="15"/>
  <c r="D12" i="15"/>
  <c r="G16" i="15"/>
  <c r="F16" i="15"/>
  <c r="D16" i="15"/>
  <c r="G20" i="15"/>
  <c r="F20" i="15"/>
  <c r="G8" i="15"/>
  <c r="F8" i="15"/>
  <c r="D8" i="15"/>
  <c r="G13" i="15"/>
  <c r="F13" i="15"/>
  <c r="G18" i="15"/>
  <c r="F18" i="15"/>
  <c r="G11" i="15"/>
  <c r="F11" i="15"/>
  <c r="D11" i="15"/>
  <c r="G19" i="15"/>
  <c r="F19" i="15"/>
  <c r="D19" i="15"/>
  <c r="G22" i="15"/>
  <c r="F22" i="15"/>
  <c r="D22" i="15"/>
  <c r="G4" i="15"/>
  <c r="F4" i="15"/>
  <c r="G6" i="15"/>
  <c r="F6" i="15"/>
  <c r="D6" i="15"/>
  <c r="G15" i="15"/>
  <c r="F15" i="15"/>
  <c r="D15" i="15"/>
  <c r="G17" i="15"/>
  <c r="F17" i="15"/>
  <c r="D17" i="15"/>
  <c r="G7" i="15"/>
  <c r="F7" i="15"/>
  <c r="D7" i="15"/>
  <c r="G14" i="15"/>
  <c r="F14" i="15"/>
  <c r="D14" i="15"/>
  <c r="G21" i="15"/>
  <c r="F21" i="15"/>
  <c r="D21" i="15"/>
  <c r="G3" i="15"/>
  <c r="F3" i="15"/>
  <c r="D3" i="15"/>
  <c r="J55" i="14"/>
  <c r="I55" i="14"/>
  <c r="H55" i="14"/>
  <c r="G55" i="14"/>
  <c r="F55" i="14"/>
  <c r="D55" i="14"/>
  <c r="J54" i="14"/>
  <c r="I54" i="14"/>
  <c r="H54" i="14"/>
  <c r="G54" i="14"/>
  <c r="F54" i="14"/>
  <c r="D54" i="14"/>
  <c r="J53" i="14"/>
  <c r="I53" i="14"/>
  <c r="H53" i="14"/>
  <c r="G53" i="14"/>
  <c r="F53" i="14"/>
  <c r="D53" i="14"/>
  <c r="J52" i="14"/>
  <c r="I52" i="14"/>
  <c r="H52" i="14"/>
  <c r="G52" i="14"/>
  <c r="F52" i="14"/>
  <c r="D52" i="14"/>
  <c r="J51" i="14"/>
  <c r="I51" i="14"/>
  <c r="H51" i="14"/>
  <c r="G51" i="14"/>
  <c r="F51" i="14"/>
  <c r="D51" i="14"/>
  <c r="J50" i="14"/>
  <c r="I50" i="14"/>
  <c r="H50" i="14"/>
  <c r="G50" i="14"/>
  <c r="F50" i="14"/>
  <c r="D50" i="14"/>
  <c r="J49" i="14"/>
  <c r="I49" i="14"/>
  <c r="H49" i="14"/>
  <c r="G49" i="14"/>
  <c r="F49" i="14"/>
  <c r="D49" i="14"/>
  <c r="J48" i="14"/>
  <c r="I48" i="14"/>
  <c r="H48" i="14"/>
  <c r="G48" i="14"/>
  <c r="F48" i="14"/>
  <c r="D48" i="14"/>
  <c r="J47" i="14"/>
  <c r="I47" i="14"/>
  <c r="H47" i="14"/>
  <c r="G47" i="14"/>
  <c r="F47" i="14"/>
  <c r="D47" i="14"/>
  <c r="J46" i="14"/>
  <c r="I46" i="14"/>
  <c r="H46" i="14"/>
  <c r="G46" i="14"/>
  <c r="F46" i="14"/>
  <c r="D46" i="14"/>
  <c r="J45" i="14"/>
  <c r="I45" i="14"/>
  <c r="H45" i="14"/>
  <c r="G45" i="14"/>
  <c r="F45" i="14"/>
  <c r="D45" i="14"/>
  <c r="J44" i="14"/>
  <c r="I44" i="14"/>
  <c r="H44" i="14"/>
  <c r="G44" i="14"/>
  <c r="F44" i="14"/>
  <c r="D44" i="14"/>
  <c r="J43" i="14"/>
  <c r="I43" i="14"/>
  <c r="H43" i="14"/>
  <c r="G43" i="14"/>
  <c r="F43" i="14"/>
  <c r="D43" i="14"/>
  <c r="J42" i="14"/>
  <c r="I42" i="14"/>
  <c r="H42" i="14"/>
  <c r="G42" i="14"/>
  <c r="F42" i="14"/>
  <c r="D42" i="14"/>
  <c r="J41" i="14"/>
  <c r="I41" i="14"/>
  <c r="H41" i="14"/>
  <c r="G41" i="14"/>
  <c r="F41" i="14"/>
  <c r="D41" i="14"/>
  <c r="J40" i="14"/>
  <c r="I40" i="14"/>
  <c r="H40" i="14"/>
  <c r="G40" i="14"/>
  <c r="F40" i="14"/>
  <c r="D40" i="14"/>
  <c r="J39" i="14"/>
  <c r="I39" i="14"/>
  <c r="H39" i="14"/>
  <c r="G39" i="14"/>
  <c r="F39" i="14"/>
  <c r="D39" i="14"/>
  <c r="J38" i="14"/>
  <c r="I38" i="14"/>
  <c r="H38" i="14"/>
  <c r="G38" i="14"/>
  <c r="F38" i="14"/>
  <c r="D38" i="14"/>
  <c r="J37" i="14"/>
  <c r="I37" i="14"/>
  <c r="H37" i="14"/>
  <c r="G37" i="14"/>
  <c r="F37" i="14"/>
  <c r="D37" i="14"/>
  <c r="J36" i="14"/>
  <c r="I36" i="14"/>
  <c r="H36" i="14"/>
  <c r="G36" i="14"/>
  <c r="F36" i="14"/>
  <c r="D36" i="14"/>
  <c r="J35" i="14"/>
  <c r="I35" i="14"/>
  <c r="H35" i="14"/>
  <c r="G35" i="14"/>
  <c r="F35" i="14"/>
  <c r="D35" i="14"/>
  <c r="J34" i="14"/>
  <c r="I34" i="14"/>
  <c r="H34" i="14"/>
  <c r="G34" i="14"/>
  <c r="F34" i="14"/>
  <c r="D34" i="14"/>
  <c r="J33" i="14"/>
  <c r="I33" i="14"/>
  <c r="H33" i="14"/>
  <c r="G33" i="14"/>
  <c r="F33" i="14"/>
  <c r="D33" i="14"/>
  <c r="J32" i="14"/>
  <c r="I32" i="14"/>
  <c r="H32" i="14"/>
  <c r="G32" i="14"/>
  <c r="F32" i="14"/>
  <c r="D32" i="14"/>
  <c r="J31" i="14"/>
  <c r="I31" i="14"/>
  <c r="H31" i="14"/>
  <c r="G31" i="14"/>
  <c r="F31" i="14"/>
  <c r="D31" i="14"/>
  <c r="J30" i="14"/>
  <c r="I30" i="14"/>
  <c r="H30" i="14"/>
  <c r="G30" i="14"/>
  <c r="F30" i="14"/>
  <c r="D30" i="14"/>
  <c r="J29" i="14"/>
  <c r="I29" i="14"/>
  <c r="H29" i="14"/>
  <c r="G29" i="14"/>
  <c r="F29" i="14"/>
  <c r="D29" i="14"/>
  <c r="J28" i="14"/>
  <c r="I28" i="14"/>
  <c r="H28" i="14"/>
  <c r="G28" i="14"/>
  <c r="F28" i="14"/>
  <c r="D28" i="14"/>
  <c r="J27" i="14"/>
  <c r="I27" i="14"/>
  <c r="H27" i="14"/>
  <c r="G27" i="14"/>
  <c r="F27" i="14"/>
  <c r="D27" i="14"/>
  <c r="J26" i="14"/>
  <c r="I26" i="14"/>
  <c r="H26" i="14"/>
  <c r="G26" i="14"/>
  <c r="F26" i="14"/>
  <c r="D26" i="14"/>
  <c r="J25" i="14"/>
  <c r="I25" i="14"/>
  <c r="H25" i="14"/>
  <c r="G25" i="14"/>
  <c r="F25" i="14"/>
  <c r="D25" i="14"/>
  <c r="J24" i="14"/>
  <c r="I24" i="14"/>
  <c r="H24" i="14"/>
  <c r="G24" i="14"/>
  <c r="F24" i="14"/>
  <c r="D24" i="14"/>
  <c r="J23" i="14"/>
  <c r="I23" i="14"/>
  <c r="H23" i="14"/>
  <c r="G23" i="14"/>
  <c r="F23" i="14"/>
  <c r="D23" i="14"/>
  <c r="J22" i="14"/>
  <c r="I22" i="14"/>
  <c r="H22" i="14"/>
  <c r="G22" i="14"/>
  <c r="F22" i="14"/>
  <c r="D22" i="14"/>
  <c r="G18" i="14"/>
  <c r="F18" i="14"/>
  <c r="D18" i="14"/>
  <c r="G3" i="14"/>
  <c r="F3" i="14"/>
  <c r="D3" i="14"/>
  <c r="G19" i="14"/>
  <c r="F19" i="14"/>
  <c r="D19" i="14"/>
  <c r="G16" i="14"/>
  <c r="F16" i="14"/>
  <c r="D16" i="14"/>
  <c r="G9" i="14"/>
  <c r="F9" i="14"/>
  <c r="D9" i="14"/>
  <c r="G17" i="14"/>
  <c r="F17" i="14"/>
  <c r="D17" i="14"/>
  <c r="G14" i="14"/>
  <c r="F14" i="14"/>
  <c r="D14" i="14"/>
  <c r="G8" i="14"/>
  <c r="F8" i="14"/>
  <c r="D8" i="14"/>
  <c r="G11" i="14"/>
  <c r="F11" i="14"/>
  <c r="D11" i="14"/>
  <c r="G21" i="14"/>
  <c r="F21" i="14"/>
  <c r="D21" i="14"/>
  <c r="G13" i="14"/>
  <c r="F13" i="14"/>
  <c r="D13" i="14"/>
  <c r="G12" i="14"/>
  <c r="F12" i="14"/>
  <c r="D12" i="14"/>
  <c r="G10" i="14"/>
  <c r="F10" i="14"/>
  <c r="D10" i="14"/>
  <c r="G6" i="14"/>
  <c r="F6" i="14"/>
  <c r="D6" i="14"/>
  <c r="G20" i="14"/>
  <c r="F20" i="14"/>
  <c r="D20" i="14"/>
  <c r="G4" i="14"/>
  <c r="D4" i="14"/>
  <c r="G5" i="14"/>
  <c r="F5" i="14"/>
  <c r="D5" i="14"/>
  <c r="G7" i="14"/>
  <c r="D7" i="14"/>
  <c r="G15" i="14"/>
  <c r="F15" i="14"/>
  <c r="D15" i="14"/>
  <c r="J55" i="13"/>
  <c r="I55" i="13"/>
  <c r="H55" i="13"/>
  <c r="G55" i="13"/>
  <c r="F55" i="13"/>
  <c r="D55" i="13"/>
  <c r="J54" i="13"/>
  <c r="I54" i="13"/>
  <c r="H54" i="13"/>
  <c r="G54" i="13"/>
  <c r="F54" i="13"/>
  <c r="D54" i="13"/>
  <c r="J53" i="13"/>
  <c r="I53" i="13"/>
  <c r="H53" i="13"/>
  <c r="G53" i="13"/>
  <c r="F53" i="13"/>
  <c r="D53" i="13"/>
  <c r="J52" i="13"/>
  <c r="I52" i="13"/>
  <c r="H52" i="13"/>
  <c r="G52" i="13"/>
  <c r="F52" i="13"/>
  <c r="D52" i="13"/>
  <c r="J51" i="13"/>
  <c r="I51" i="13"/>
  <c r="H51" i="13"/>
  <c r="G51" i="13"/>
  <c r="F51" i="13"/>
  <c r="D51" i="13"/>
  <c r="J50" i="13"/>
  <c r="I50" i="13"/>
  <c r="H50" i="13"/>
  <c r="G50" i="13"/>
  <c r="F50" i="13"/>
  <c r="D50" i="13"/>
  <c r="J49" i="13"/>
  <c r="I49" i="13"/>
  <c r="H49" i="13"/>
  <c r="G49" i="13"/>
  <c r="F49" i="13"/>
  <c r="D49" i="13"/>
  <c r="J48" i="13"/>
  <c r="I48" i="13"/>
  <c r="H48" i="13"/>
  <c r="G48" i="13"/>
  <c r="F48" i="13"/>
  <c r="D48" i="13"/>
  <c r="J47" i="13"/>
  <c r="I47" i="13"/>
  <c r="H47" i="13"/>
  <c r="G47" i="13"/>
  <c r="F47" i="13"/>
  <c r="D47" i="13"/>
  <c r="J46" i="13"/>
  <c r="I46" i="13"/>
  <c r="H46" i="13"/>
  <c r="G46" i="13"/>
  <c r="F46" i="13"/>
  <c r="D46" i="13"/>
  <c r="J45" i="13"/>
  <c r="I45" i="13"/>
  <c r="H45" i="13"/>
  <c r="G45" i="13"/>
  <c r="F45" i="13"/>
  <c r="D45" i="13"/>
  <c r="J44" i="13"/>
  <c r="I44" i="13"/>
  <c r="H44" i="13"/>
  <c r="G44" i="13"/>
  <c r="F44" i="13"/>
  <c r="D44" i="13"/>
  <c r="J43" i="13"/>
  <c r="I43" i="13"/>
  <c r="H43" i="13"/>
  <c r="G43" i="13"/>
  <c r="F43" i="13"/>
  <c r="D43" i="13"/>
  <c r="J42" i="13"/>
  <c r="I42" i="13"/>
  <c r="H42" i="13"/>
  <c r="G42" i="13"/>
  <c r="F42" i="13"/>
  <c r="D42" i="13"/>
  <c r="J41" i="13"/>
  <c r="I41" i="13"/>
  <c r="H41" i="13"/>
  <c r="G41" i="13"/>
  <c r="F41" i="13"/>
  <c r="D41" i="13"/>
  <c r="J40" i="13"/>
  <c r="I40" i="13"/>
  <c r="H40" i="13"/>
  <c r="G40" i="13"/>
  <c r="F40" i="13"/>
  <c r="D40" i="13"/>
  <c r="J39" i="13"/>
  <c r="I39" i="13"/>
  <c r="H39" i="13"/>
  <c r="G39" i="13"/>
  <c r="F39" i="13"/>
  <c r="D39" i="13"/>
  <c r="J38" i="13"/>
  <c r="I38" i="13"/>
  <c r="H38" i="13"/>
  <c r="G38" i="13"/>
  <c r="F38" i="13"/>
  <c r="D38" i="13"/>
  <c r="J37" i="13"/>
  <c r="I37" i="13"/>
  <c r="H37" i="13"/>
  <c r="G37" i="13"/>
  <c r="F37" i="13"/>
  <c r="D37" i="13"/>
  <c r="J36" i="13"/>
  <c r="I36" i="13"/>
  <c r="H36" i="13"/>
  <c r="G36" i="13"/>
  <c r="F36" i="13"/>
  <c r="D36" i="13"/>
  <c r="J35" i="13"/>
  <c r="I35" i="13"/>
  <c r="H35" i="13"/>
  <c r="G35" i="13"/>
  <c r="F35" i="13"/>
  <c r="D35" i="13"/>
  <c r="J34" i="13"/>
  <c r="I34" i="13"/>
  <c r="H34" i="13"/>
  <c r="G34" i="13"/>
  <c r="F34" i="13"/>
  <c r="D34" i="13"/>
  <c r="J33" i="13"/>
  <c r="I33" i="13"/>
  <c r="H33" i="13"/>
  <c r="G33" i="13"/>
  <c r="F33" i="13"/>
  <c r="D33" i="13"/>
  <c r="J32" i="13"/>
  <c r="I32" i="13"/>
  <c r="H32" i="13"/>
  <c r="G32" i="13"/>
  <c r="F32" i="13"/>
  <c r="D32" i="13"/>
  <c r="J31" i="13"/>
  <c r="I31" i="13"/>
  <c r="H31" i="13"/>
  <c r="G31" i="13"/>
  <c r="F31" i="13"/>
  <c r="D31" i="13"/>
  <c r="J30" i="13"/>
  <c r="I30" i="13"/>
  <c r="H30" i="13"/>
  <c r="G30" i="13"/>
  <c r="F30" i="13"/>
  <c r="D30" i="13"/>
  <c r="J29" i="13"/>
  <c r="I29" i="13"/>
  <c r="H29" i="13"/>
  <c r="G29" i="13"/>
  <c r="F29" i="13"/>
  <c r="D29" i="13"/>
  <c r="J28" i="13"/>
  <c r="I28" i="13"/>
  <c r="H28" i="13"/>
  <c r="G28" i="13"/>
  <c r="F28" i="13"/>
  <c r="D28" i="13"/>
  <c r="J27" i="13"/>
  <c r="I27" i="13"/>
  <c r="H27" i="13"/>
  <c r="G27" i="13"/>
  <c r="F27" i="13"/>
  <c r="D27" i="13"/>
  <c r="J26" i="13"/>
  <c r="I26" i="13"/>
  <c r="H26" i="13"/>
  <c r="G26" i="13"/>
  <c r="F26" i="13"/>
  <c r="D26" i="13"/>
  <c r="J25" i="13"/>
  <c r="I25" i="13"/>
  <c r="H25" i="13"/>
  <c r="G25" i="13"/>
  <c r="F25" i="13"/>
  <c r="D25" i="13"/>
  <c r="J24" i="13"/>
  <c r="I24" i="13"/>
  <c r="H24" i="13"/>
  <c r="G24" i="13"/>
  <c r="F24" i="13"/>
  <c r="D24" i="13"/>
  <c r="J23" i="13"/>
  <c r="I23" i="13"/>
  <c r="H23" i="13"/>
  <c r="G23" i="13"/>
  <c r="F23" i="13"/>
  <c r="D23" i="13"/>
  <c r="J22" i="13"/>
  <c r="I22" i="13"/>
  <c r="H22" i="13"/>
  <c r="G22" i="13"/>
  <c r="F22" i="13"/>
  <c r="D22" i="13"/>
  <c r="J21" i="13"/>
  <c r="I21" i="13"/>
  <c r="H21" i="13"/>
  <c r="G21" i="13"/>
  <c r="F21" i="13"/>
  <c r="D21" i="13"/>
  <c r="H20" i="13"/>
  <c r="G20" i="13"/>
  <c r="F20" i="13"/>
  <c r="I20" i="13" s="1"/>
  <c r="J20" i="13" s="1"/>
  <c r="D20" i="13"/>
  <c r="G10" i="13"/>
  <c r="F10" i="13"/>
  <c r="D10" i="13"/>
  <c r="G6" i="13"/>
  <c r="F6" i="13"/>
  <c r="D6" i="13"/>
  <c r="G4" i="13"/>
  <c r="F4" i="13"/>
  <c r="D4" i="13"/>
  <c r="G14" i="13"/>
  <c r="F14" i="13"/>
  <c r="D14" i="13"/>
  <c r="G3" i="13"/>
  <c r="F3" i="13"/>
  <c r="D3" i="13"/>
  <c r="G9" i="13"/>
  <c r="F9" i="13"/>
  <c r="D9" i="13"/>
  <c r="G13" i="13"/>
  <c r="F13" i="13"/>
  <c r="D13" i="13"/>
  <c r="G8" i="13"/>
  <c r="F8" i="13"/>
  <c r="D8" i="13"/>
  <c r="G12" i="13"/>
  <c r="F12" i="13"/>
  <c r="D12" i="13"/>
  <c r="G15" i="13"/>
  <c r="F15" i="13"/>
  <c r="D15" i="13"/>
  <c r="G5" i="13"/>
  <c r="F5" i="13"/>
  <c r="D5" i="13"/>
  <c r="G19" i="13"/>
  <c r="F19" i="13"/>
  <c r="D19" i="13"/>
  <c r="G11" i="13"/>
  <c r="F11" i="13"/>
  <c r="D11" i="13"/>
  <c r="G18" i="13"/>
  <c r="F18" i="13"/>
  <c r="D18" i="13"/>
  <c r="G17" i="13"/>
  <c r="F17" i="13"/>
  <c r="D17" i="13"/>
  <c r="G7" i="13"/>
  <c r="F7" i="13"/>
  <c r="D7" i="13"/>
  <c r="G16" i="13"/>
  <c r="F16" i="13"/>
  <c r="D16" i="13"/>
  <c r="J55" i="12"/>
  <c r="I55" i="12"/>
  <c r="H55" i="12"/>
  <c r="G55" i="12"/>
  <c r="F55" i="12"/>
  <c r="D55" i="12"/>
  <c r="J54" i="12"/>
  <c r="I54" i="12"/>
  <c r="H54" i="12"/>
  <c r="G54" i="12"/>
  <c r="F54" i="12"/>
  <c r="D54" i="12"/>
  <c r="J53" i="12"/>
  <c r="I53" i="12"/>
  <c r="H53" i="12"/>
  <c r="G53" i="12"/>
  <c r="F53" i="12"/>
  <c r="D53" i="12"/>
  <c r="J52" i="12"/>
  <c r="I52" i="12"/>
  <c r="H52" i="12"/>
  <c r="G52" i="12"/>
  <c r="F52" i="12"/>
  <c r="D52" i="12"/>
  <c r="J51" i="12"/>
  <c r="I51" i="12"/>
  <c r="H51" i="12"/>
  <c r="G51" i="12"/>
  <c r="F51" i="12"/>
  <c r="D51" i="12"/>
  <c r="J50" i="12"/>
  <c r="I50" i="12"/>
  <c r="H50" i="12"/>
  <c r="G50" i="12"/>
  <c r="F50" i="12"/>
  <c r="D50" i="12"/>
  <c r="J49" i="12"/>
  <c r="I49" i="12"/>
  <c r="H49" i="12"/>
  <c r="G49" i="12"/>
  <c r="F49" i="12"/>
  <c r="D49" i="12"/>
  <c r="J48" i="12"/>
  <c r="I48" i="12"/>
  <c r="H48" i="12"/>
  <c r="G48" i="12"/>
  <c r="F48" i="12"/>
  <c r="D48" i="12"/>
  <c r="J47" i="12"/>
  <c r="I47" i="12"/>
  <c r="H47" i="12"/>
  <c r="G47" i="12"/>
  <c r="F47" i="12"/>
  <c r="D47" i="12"/>
  <c r="J46" i="12"/>
  <c r="I46" i="12"/>
  <c r="H46" i="12"/>
  <c r="G46" i="12"/>
  <c r="F46" i="12"/>
  <c r="D46" i="12"/>
  <c r="J45" i="12"/>
  <c r="I45" i="12"/>
  <c r="H45" i="12"/>
  <c r="G45" i="12"/>
  <c r="F45" i="12"/>
  <c r="D45" i="12"/>
  <c r="J44" i="12"/>
  <c r="I44" i="12"/>
  <c r="H44" i="12"/>
  <c r="G44" i="12"/>
  <c r="F44" i="12"/>
  <c r="D44" i="12"/>
  <c r="J43" i="12"/>
  <c r="I43" i="12"/>
  <c r="H43" i="12"/>
  <c r="G43" i="12"/>
  <c r="F43" i="12"/>
  <c r="D43" i="12"/>
  <c r="J42" i="12"/>
  <c r="I42" i="12"/>
  <c r="H42" i="12"/>
  <c r="G42" i="12"/>
  <c r="F42" i="12"/>
  <c r="D42" i="12"/>
  <c r="J41" i="12"/>
  <c r="I41" i="12"/>
  <c r="H41" i="12"/>
  <c r="G41" i="12"/>
  <c r="F41" i="12"/>
  <c r="D41" i="12"/>
  <c r="J40" i="12"/>
  <c r="I40" i="12"/>
  <c r="H40" i="12"/>
  <c r="G40" i="12"/>
  <c r="F40" i="12"/>
  <c r="D40" i="12"/>
  <c r="J39" i="12"/>
  <c r="I39" i="12"/>
  <c r="H39" i="12"/>
  <c r="G39" i="12"/>
  <c r="F39" i="12"/>
  <c r="D39" i="12"/>
  <c r="J38" i="12"/>
  <c r="I38" i="12"/>
  <c r="H38" i="12"/>
  <c r="G38" i="12"/>
  <c r="F38" i="12"/>
  <c r="D38" i="12"/>
  <c r="J37" i="12"/>
  <c r="I37" i="12"/>
  <c r="H37" i="12"/>
  <c r="G37" i="12"/>
  <c r="F37" i="12"/>
  <c r="D37" i="12"/>
  <c r="J36" i="12"/>
  <c r="I36" i="12"/>
  <c r="H36" i="12"/>
  <c r="G36" i="12"/>
  <c r="F36" i="12"/>
  <c r="D36" i="12"/>
  <c r="J35" i="12"/>
  <c r="I35" i="12"/>
  <c r="H35" i="12"/>
  <c r="G35" i="12"/>
  <c r="F35" i="12"/>
  <c r="D35" i="12"/>
  <c r="J34" i="12"/>
  <c r="I34" i="12"/>
  <c r="H34" i="12"/>
  <c r="G34" i="12"/>
  <c r="F34" i="12"/>
  <c r="D34" i="12"/>
  <c r="J33" i="12"/>
  <c r="I33" i="12"/>
  <c r="H33" i="12"/>
  <c r="G33" i="12"/>
  <c r="F33" i="12"/>
  <c r="D33" i="12"/>
  <c r="J32" i="12"/>
  <c r="I32" i="12"/>
  <c r="H32" i="12"/>
  <c r="G32" i="12"/>
  <c r="F32" i="12"/>
  <c r="D32" i="12"/>
  <c r="J31" i="12"/>
  <c r="I31" i="12"/>
  <c r="H31" i="12"/>
  <c r="G31" i="12"/>
  <c r="F31" i="12"/>
  <c r="D31" i="12"/>
  <c r="J30" i="12"/>
  <c r="I30" i="12"/>
  <c r="H30" i="12"/>
  <c r="G30" i="12"/>
  <c r="F30" i="12"/>
  <c r="D30" i="12"/>
  <c r="J29" i="12"/>
  <c r="I29" i="12"/>
  <c r="H29" i="12"/>
  <c r="G29" i="12"/>
  <c r="F29" i="12"/>
  <c r="D29" i="12"/>
  <c r="J28" i="12"/>
  <c r="I28" i="12"/>
  <c r="H28" i="12"/>
  <c r="G28" i="12"/>
  <c r="F28" i="12"/>
  <c r="D28" i="12"/>
  <c r="J27" i="12"/>
  <c r="I27" i="12"/>
  <c r="H27" i="12"/>
  <c r="G27" i="12"/>
  <c r="F27" i="12"/>
  <c r="D27" i="12"/>
  <c r="J26" i="12"/>
  <c r="I26" i="12"/>
  <c r="H26" i="12"/>
  <c r="G26" i="12"/>
  <c r="F26" i="12"/>
  <c r="D26" i="12"/>
  <c r="J25" i="12"/>
  <c r="I25" i="12"/>
  <c r="H25" i="12"/>
  <c r="G25" i="12"/>
  <c r="F25" i="12"/>
  <c r="D25" i="12"/>
  <c r="J24" i="12"/>
  <c r="I24" i="12"/>
  <c r="H24" i="12"/>
  <c r="G24" i="12"/>
  <c r="F24" i="12"/>
  <c r="D24" i="12"/>
  <c r="J23" i="12"/>
  <c r="I23" i="12"/>
  <c r="H23" i="12"/>
  <c r="G23" i="12"/>
  <c r="F23" i="12"/>
  <c r="D23" i="12"/>
  <c r="J22" i="12"/>
  <c r="I22" i="12"/>
  <c r="H22" i="12"/>
  <c r="G22" i="12"/>
  <c r="F22" i="12"/>
  <c r="D22" i="12"/>
  <c r="J21" i="12"/>
  <c r="I21" i="12"/>
  <c r="H21" i="12"/>
  <c r="G21" i="12"/>
  <c r="F21" i="12"/>
  <c r="D21" i="12"/>
  <c r="J20" i="12"/>
  <c r="I20" i="12"/>
  <c r="H20" i="12"/>
  <c r="G20" i="12"/>
  <c r="F20" i="12"/>
  <c r="D20" i="12"/>
  <c r="J19" i="12"/>
  <c r="I19" i="12"/>
  <c r="H19" i="12"/>
  <c r="G19" i="12"/>
  <c r="F19" i="12"/>
  <c r="D19" i="12"/>
  <c r="J18" i="12"/>
  <c r="I18" i="12"/>
  <c r="H18" i="12"/>
  <c r="G18" i="12"/>
  <c r="F18" i="12"/>
  <c r="D18" i="12"/>
  <c r="G4" i="12"/>
  <c r="F4" i="12"/>
  <c r="D4" i="12"/>
  <c r="G8" i="12"/>
  <c r="F8" i="12"/>
  <c r="D8" i="12"/>
  <c r="G12" i="12"/>
  <c r="F12" i="12"/>
  <c r="D12" i="12"/>
  <c r="G10" i="12"/>
  <c r="F10" i="12"/>
  <c r="D10" i="12"/>
  <c r="G14" i="12"/>
  <c r="F14" i="12"/>
  <c r="D14" i="12"/>
  <c r="G6" i="12"/>
  <c r="F6" i="12"/>
  <c r="D6" i="12"/>
  <c r="G11" i="12"/>
  <c r="F11" i="12"/>
  <c r="D11" i="12"/>
  <c r="G16" i="12"/>
  <c r="F16" i="12"/>
  <c r="D16" i="12"/>
  <c r="G7" i="12"/>
  <c r="F7" i="12"/>
  <c r="D7" i="12"/>
  <c r="G9" i="12"/>
  <c r="F9" i="12"/>
  <c r="D9" i="12"/>
  <c r="G15" i="12"/>
  <c r="F15" i="12"/>
  <c r="D15" i="12"/>
  <c r="G13" i="12"/>
  <c r="F13" i="12"/>
  <c r="D13" i="12"/>
  <c r="G17" i="12"/>
  <c r="F17" i="12"/>
  <c r="D17" i="12"/>
  <c r="G5" i="12"/>
  <c r="F5" i="12"/>
  <c r="D5" i="12"/>
  <c r="G3" i="12"/>
  <c r="F3" i="12"/>
  <c r="D3" i="12"/>
  <c r="J55" i="11"/>
  <c r="I55" i="11"/>
  <c r="H55" i="11"/>
  <c r="G55" i="11"/>
  <c r="F55" i="11"/>
  <c r="D55" i="11"/>
  <c r="J54" i="11"/>
  <c r="I54" i="11"/>
  <c r="H54" i="11"/>
  <c r="G54" i="11"/>
  <c r="F54" i="11"/>
  <c r="D54" i="11"/>
  <c r="J53" i="11"/>
  <c r="I53" i="11"/>
  <c r="H53" i="11"/>
  <c r="G53" i="11"/>
  <c r="F53" i="11"/>
  <c r="D53" i="11"/>
  <c r="J52" i="11"/>
  <c r="I52" i="11"/>
  <c r="H52" i="11"/>
  <c r="G52" i="11"/>
  <c r="F52" i="11"/>
  <c r="D52" i="11"/>
  <c r="J51" i="11"/>
  <c r="I51" i="11"/>
  <c r="H51" i="11"/>
  <c r="G51" i="11"/>
  <c r="F51" i="11"/>
  <c r="D51" i="11"/>
  <c r="J50" i="11"/>
  <c r="I50" i="11"/>
  <c r="H50" i="11"/>
  <c r="G50" i="11"/>
  <c r="F50" i="11"/>
  <c r="D50" i="11"/>
  <c r="J49" i="11"/>
  <c r="I49" i="11"/>
  <c r="H49" i="11"/>
  <c r="G49" i="11"/>
  <c r="F49" i="11"/>
  <c r="D49" i="11"/>
  <c r="J48" i="11"/>
  <c r="I48" i="11"/>
  <c r="H48" i="11"/>
  <c r="G48" i="11"/>
  <c r="F48" i="11"/>
  <c r="D48" i="11"/>
  <c r="J47" i="11"/>
  <c r="I47" i="11"/>
  <c r="H47" i="11"/>
  <c r="G47" i="11"/>
  <c r="F47" i="11"/>
  <c r="D47" i="11"/>
  <c r="J46" i="11"/>
  <c r="I46" i="11"/>
  <c r="H46" i="11"/>
  <c r="G46" i="11"/>
  <c r="F46" i="11"/>
  <c r="D46" i="11"/>
  <c r="J45" i="11"/>
  <c r="I45" i="11"/>
  <c r="H45" i="11"/>
  <c r="G45" i="11"/>
  <c r="F45" i="11"/>
  <c r="D45" i="11"/>
  <c r="J44" i="11"/>
  <c r="I44" i="11"/>
  <c r="H44" i="11"/>
  <c r="G44" i="11"/>
  <c r="F44" i="11"/>
  <c r="D44" i="11"/>
  <c r="J43" i="11"/>
  <c r="I43" i="11"/>
  <c r="H43" i="11"/>
  <c r="G43" i="11"/>
  <c r="F43" i="11"/>
  <c r="D43" i="11"/>
  <c r="J42" i="11"/>
  <c r="I42" i="11"/>
  <c r="H42" i="11"/>
  <c r="G42" i="11"/>
  <c r="F42" i="11"/>
  <c r="D42" i="11"/>
  <c r="J41" i="11"/>
  <c r="I41" i="11"/>
  <c r="H41" i="11"/>
  <c r="G41" i="11"/>
  <c r="F41" i="11"/>
  <c r="D41" i="11"/>
  <c r="J40" i="11"/>
  <c r="I40" i="11"/>
  <c r="H40" i="11"/>
  <c r="G40" i="11"/>
  <c r="F40" i="11"/>
  <c r="D40" i="11"/>
  <c r="J39" i="11"/>
  <c r="I39" i="11"/>
  <c r="H39" i="11"/>
  <c r="G39" i="11"/>
  <c r="F39" i="11"/>
  <c r="D39" i="11"/>
  <c r="J38" i="11"/>
  <c r="I38" i="11"/>
  <c r="H38" i="11"/>
  <c r="G38" i="11"/>
  <c r="F38" i="11"/>
  <c r="D38" i="11"/>
  <c r="J37" i="11"/>
  <c r="I37" i="11"/>
  <c r="H37" i="11"/>
  <c r="G37" i="11"/>
  <c r="F37" i="11"/>
  <c r="D37" i="11"/>
  <c r="J36" i="11"/>
  <c r="I36" i="11"/>
  <c r="H36" i="11"/>
  <c r="G36" i="11"/>
  <c r="F36" i="11"/>
  <c r="D36" i="11"/>
  <c r="J35" i="11"/>
  <c r="I35" i="11"/>
  <c r="H35" i="11"/>
  <c r="G35" i="11"/>
  <c r="F35" i="11"/>
  <c r="D35" i="11"/>
  <c r="J34" i="11"/>
  <c r="I34" i="11"/>
  <c r="H34" i="11"/>
  <c r="G34" i="11"/>
  <c r="F34" i="11"/>
  <c r="D34" i="11"/>
  <c r="J33" i="11"/>
  <c r="I33" i="11"/>
  <c r="H33" i="11"/>
  <c r="G33" i="11"/>
  <c r="F33" i="11"/>
  <c r="D33" i="11"/>
  <c r="J32" i="11"/>
  <c r="I32" i="11"/>
  <c r="H32" i="11"/>
  <c r="G32" i="11"/>
  <c r="F32" i="11"/>
  <c r="D32" i="11"/>
  <c r="J31" i="11"/>
  <c r="I31" i="11"/>
  <c r="H31" i="11"/>
  <c r="G31" i="11"/>
  <c r="F31" i="11"/>
  <c r="D31" i="11"/>
  <c r="J30" i="11"/>
  <c r="I30" i="11"/>
  <c r="H30" i="11"/>
  <c r="G30" i="11"/>
  <c r="F30" i="11"/>
  <c r="D30" i="11"/>
  <c r="J29" i="11"/>
  <c r="I29" i="11"/>
  <c r="H29" i="11"/>
  <c r="G29" i="11"/>
  <c r="F29" i="11"/>
  <c r="D29" i="11"/>
  <c r="G21" i="11"/>
  <c r="F21" i="11"/>
  <c r="D21" i="11"/>
  <c r="G27" i="11"/>
  <c r="F27" i="11"/>
  <c r="D27" i="11"/>
  <c r="G4" i="11"/>
  <c r="F4" i="11"/>
  <c r="D4" i="11"/>
  <c r="G24" i="11"/>
  <c r="F24" i="11"/>
  <c r="D24" i="11"/>
  <c r="G16" i="11"/>
  <c r="F16" i="11"/>
  <c r="D16" i="11"/>
  <c r="G6" i="11"/>
  <c r="F6" i="11"/>
  <c r="D6" i="11"/>
  <c r="G26" i="11"/>
  <c r="F26" i="11"/>
  <c r="D26" i="11"/>
  <c r="G3" i="11"/>
  <c r="F3" i="11"/>
  <c r="D3" i="11"/>
  <c r="G15" i="11"/>
  <c r="F15" i="11"/>
  <c r="D15" i="11"/>
  <c r="G11" i="11"/>
  <c r="F11" i="11"/>
  <c r="D11" i="11"/>
  <c r="G28" i="11"/>
  <c r="F28" i="11"/>
  <c r="D28" i="11"/>
  <c r="G5" i="11"/>
  <c r="F5" i="11"/>
  <c r="D5" i="11"/>
  <c r="G17" i="11"/>
  <c r="F17" i="11"/>
  <c r="D17" i="11"/>
  <c r="G9" i="11"/>
  <c r="F9" i="11"/>
  <c r="D9" i="11"/>
  <c r="G13" i="11"/>
  <c r="F13" i="11"/>
  <c r="D13" i="11"/>
  <c r="G22" i="11"/>
  <c r="F22" i="11"/>
  <c r="D22" i="11"/>
  <c r="G19" i="11"/>
  <c r="F19" i="11"/>
  <c r="D19" i="11"/>
  <c r="G14" i="11"/>
  <c r="F14" i="11"/>
  <c r="D14" i="11"/>
  <c r="G18" i="11"/>
  <c r="F18" i="11"/>
  <c r="D18" i="11"/>
  <c r="G7" i="11"/>
  <c r="F7" i="11"/>
  <c r="D7" i="11"/>
  <c r="G23" i="11"/>
  <c r="F23" i="11"/>
  <c r="D23" i="11"/>
  <c r="G25" i="11"/>
  <c r="F25" i="11"/>
  <c r="D25" i="11"/>
  <c r="G10" i="11"/>
  <c r="F10" i="11"/>
  <c r="D10" i="11"/>
  <c r="G8" i="11"/>
  <c r="F8" i="11"/>
  <c r="D8" i="11"/>
  <c r="G20" i="11"/>
  <c r="F20" i="11"/>
  <c r="D20" i="11"/>
  <c r="G12" i="11"/>
  <c r="F12" i="11"/>
  <c r="D12" i="11"/>
  <c r="J55" i="10"/>
  <c r="I55" i="10"/>
  <c r="H55" i="10"/>
  <c r="G55" i="10"/>
  <c r="F55" i="10"/>
  <c r="D55" i="10"/>
  <c r="J54" i="10"/>
  <c r="I54" i="10"/>
  <c r="H54" i="10"/>
  <c r="G54" i="10"/>
  <c r="F54" i="10"/>
  <c r="D54" i="10"/>
  <c r="J53" i="10"/>
  <c r="I53" i="10"/>
  <c r="H53" i="10"/>
  <c r="G53" i="10"/>
  <c r="F53" i="10"/>
  <c r="D53" i="10"/>
  <c r="J52" i="10"/>
  <c r="I52" i="10"/>
  <c r="H52" i="10"/>
  <c r="G52" i="10"/>
  <c r="F52" i="10"/>
  <c r="D52" i="10"/>
  <c r="J51" i="10"/>
  <c r="I51" i="10"/>
  <c r="H51" i="10"/>
  <c r="G51" i="10"/>
  <c r="F51" i="10"/>
  <c r="D51" i="10"/>
  <c r="J50" i="10"/>
  <c r="I50" i="10"/>
  <c r="H50" i="10"/>
  <c r="G50" i="10"/>
  <c r="F50" i="10"/>
  <c r="D50" i="10"/>
  <c r="J49" i="10"/>
  <c r="I49" i="10"/>
  <c r="H49" i="10"/>
  <c r="G49" i="10"/>
  <c r="F49" i="10"/>
  <c r="D49" i="10"/>
  <c r="J48" i="10"/>
  <c r="I48" i="10"/>
  <c r="H48" i="10"/>
  <c r="G48" i="10"/>
  <c r="F48" i="10"/>
  <c r="D48" i="10"/>
  <c r="J47" i="10"/>
  <c r="I47" i="10"/>
  <c r="H47" i="10"/>
  <c r="G47" i="10"/>
  <c r="F47" i="10"/>
  <c r="D47" i="10"/>
  <c r="J46" i="10"/>
  <c r="I46" i="10"/>
  <c r="H46" i="10"/>
  <c r="G46" i="10"/>
  <c r="F46" i="10"/>
  <c r="D46" i="10"/>
  <c r="J45" i="10"/>
  <c r="I45" i="10"/>
  <c r="H45" i="10"/>
  <c r="G45" i="10"/>
  <c r="F45" i="10"/>
  <c r="D45" i="10"/>
  <c r="J44" i="10"/>
  <c r="I44" i="10"/>
  <c r="H44" i="10"/>
  <c r="G44" i="10"/>
  <c r="F44" i="10"/>
  <c r="D44" i="10"/>
  <c r="J43" i="10"/>
  <c r="I43" i="10"/>
  <c r="H43" i="10"/>
  <c r="G43" i="10"/>
  <c r="F43" i="10"/>
  <c r="D43" i="10"/>
  <c r="J42" i="10"/>
  <c r="I42" i="10"/>
  <c r="H42" i="10"/>
  <c r="G42" i="10"/>
  <c r="F42" i="10"/>
  <c r="D42" i="10"/>
  <c r="J41" i="10"/>
  <c r="I41" i="10"/>
  <c r="H41" i="10"/>
  <c r="G41" i="10"/>
  <c r="F41" i="10"/>
  <c r="D41" i="10"/>
  <c r="J40" i="10"/>
  <c r="I40" i="10"/>
  <c r="H40" i="10"/>
  <c r="G40" i="10"/>
  <c r="F40" i="10"/>
  <c r="D40" i="10"/>
  <c r="J39" i="10"/>
  <c r="I39" i="10"/>
  <c r="H39" i="10"/>
  <c r="G39" i="10"/>
  <c r="F39" i="10"/>
  <c r="D39" i="10"/>
  <c r="J38" i="10"/>
  <c r="I38" i="10"/>
  <c r="H38" i="10"/>
  <c r="G38" i="10"/>
  <c r="F38" i="10"/>
  <c r="D38" i="10"/>
  <c r="J37" i="10"/>
  <c r="I37" i="10"/>
  <c r="H37" i="10"/>
  <c r="G37" i="10"/>
  <c r="F37" i="10"/>
  <c r="D37" i="10"/>
  <c r="J36" i="10"/>
  <c r="I36" i="10"/>
  <c r="H36" i="10"/>
  <c r="G36" i="10"/>
  <c r="F36" i="10"/>
  <c r="D36" i="10"/>
  <c r="J35" i="10"/>
  <c r="I35" i="10"/>
  <c r="H35" i="10"/>
  <c r="G35" i="10"/>
  <c r="F35" i="10"/>
  <c r="D35" i="10"/>
  <c r="J34" i="10"/>
  <c r="I34" i="10"/>
  <c r="H34" i="10"/>
  <c r="G34" i="10"/>
  <c r="F34" i="10"/>
  <c r="D34" i="10"/>
  <c r="J33" i="10"/>
  <c r="I33" i="10"/>
  <c r="H33" i="10"/>
  <c r="G33" i="10"/>
  <c r="F33" i="10"/>
  <c r="D33" i="10"/>
  <c r="J32" i="10"/>
  <c r="I32" i="10"/>
  <c r="H32" i="10"/>
  <c r="G32" i="10"/>
  <c r="F32" i="10"/>
  <c r="D32" i="10"/>
  <c r="J31" i="10"/>
  <c r="I35" i="1" s="1"/>
  <c r="I31" i="10"/>
  <c r="H31" i="10"/>
  <c r="G31" i="10"/>
  <c r="F31" i="10"/>
  <c r="D31" i="10"/>
  <c r="J30" i="10"/>
  <c r="I30" i="10"/>
  <c r="H30" i="10"/>
  <c r="G30" i="10"/>
  <c r="F30" i="10"/>
  <c r="D30" i="10"/>
  <c r="J29" i="10"/>
  <c r="I29" i="10"/>
  <c r="H29" i="10"/>
  <c r="G29" i="10"/>
  <c r="F29" i="10"/>
  <c r="D29" i="10"/>
  <c r="J28" i="10"/>
  <c r="I28" i="10"/>
  <c r="H28" i="10"/>
  <c r="G28" i="10"/>
  <c r="F28" i="10"/>
  <c r="D28" i="10"/>
  <c r="J27" i="10"/>
  <c r="I27" i="10"/>
  <c r="H27" i="10"/>
  <c r="G27" i="10"/>
  <c r="F27" i="10"/>
  <c r="D27" i="10"/>
  <c r="J26" i="10"/>
  <c r="I26" i="10"/>
  <c r="H26" i="10"/>
  <c r="G26" i="10"/>
  <c r="F26" i="10"/>
  <c r="D26" i="10"/>
  <c r="J25" i="10"/>
  <c r="I25" i="10"/>
  <c r="H25" i="10"/>
  <c r="G25" i="10"/>
  <c r="F25" i="10"/>
  <c r="D25" i="10"/>
  <c r="J24" i="10"/>
  <c r="I24" i="10"/>
  <c r="H24" i="10"/>
  <c r="G24" i="10"/>
  <c r="F24" i="10"/>
  <c r="D24" i="10"/>
  <c r="G15" i="10"/>
  <c r="F15" i="10"/>
  <c r="D15" i="10"/>
  <c r="G18" i="10"/>
  <c r="F18" i="10"/>
  <c r="D18" i="10"/>
  <c r="G13" i="10"/>
  <c r="F13" i="10"/>
  <c r="D13" i="10"/>
  <c r="G10" i="10"/>
  <c r="F10" i="10"/>
  <c r="D10" i="10"/>
  <c r="G21" i="10"/>
  <c r="F21" i="10"/>
  <c r="D21" i="10"/>
  <c r="G6" i="10"/>
  <c r="F6" i="10"/>
  <c r="D6" i="10"/>
  <c r="G5" i="10"/>
  <c r="F5" i="10"/>
  <c r="G20" i="10"/>
  <c r="F20" i="10"/>
  <c r="D20" i="10"/>
  <c r="G23" i="10"/>
  <c r="F23" i="10"/>
  <c r="D23" i="10"/>
  <c r="G9" i="10"/>
  <c r="F9" i="10"/>
  <c r="D9" i="10"/>
  <c r="G8" i="10"/>
  <c r="F8" i="10"/>
  <c r="D8" i="10"/>
  <c r="G16" i="10"/>
  <c r="F16" i="10"/>
  <c r="D16" i="10"/>
  <c r="G3" i="10"/>
  <c r="F3" i="10"/>
  <c r="D3" i="10"/>
  <c r="G17" i="10"/>
  <c r="F17" i="10"/>
  <c r="D17" i="10"/>
  <c r="G7" i="10"/>
  <c r="F7" i="10"/>
  <c r="D7" i="10"/>
  <c r="G19" i="10"/>
  <c r="F19" i="10"/>
  <c r="D19" i="10"/>
  <c r="G14" i="10"/>
  <c r="F14" i="10"/>
  <c r="D14" i="10"/>
  <c r="G11" i="10"/>
  <c r="F11" i="10"/>
  <c r="D11" i="10"/>
  <c r="G12" i="10"/>
  <c r="F12" i="10"/>
  <c r="D12" i="10"/>
  <c r="G4" i="10"/>
  <c r="F4" i="10"/>
  <c r="D4" i="10"/>
  <c r="G22" i="10"/>
  <c r="F22" i="10"/>
  <c r="D22" i="10"/>
  <c r="J55" i="8"/>
  <c r="I55" i="8"/>
  <c r="H55" i="8"/>
  <c r="G55" i="8"/>
  <c r="F55" i="8"/>
  <c r="D55" i="8"/>
  <c r="J54" i="8"/>
  <c r="I54" i="8"/>
  <c r="H54" i="8"/>
  <c r="G54" i="8"/>
  <c r="F54" i="8"/>
  <c r="D54" i="8"/>
  <c r="J53" i="8"/>
  <c r="I53" i="8"/>
  <c r="H53" i="8"/>
  <c r="G53" i="8"/>
  <c r="F53" i="8"/>
  <c r="D53" i="8"/>
  <c r="J52" i="8"/>
  <c r="I52" i="8"/>
  <c r="H52" i="8"/>
  <c r="G52" i="8"/>
  <c r="F52" i="8"/>
  <c r="D52" i="8"/>
  <c r="J51" i="8"/>
  <c r="I51" i="8"/>
  <c r="H51" i="8"/>
  <c r="G51" i="8"/>
  <c r="F51" i="8"/>
  <c r="D51" i="8"/>
  <c r="J50" i="8"/>
  <c r="I50" i="8"/>
  <c r="H50" i="8"/>
  <c r="G50" i="8"/>
  <c r="F50" i="8"/>
  <c r="D50" i="8"/>
  <c r="J49" i="8"/>
  <c r="I49" i="8"/>
  <c r="H49" i="8"/>
  <c r="G49" i="8"/>
  <c r="F49" i="8"/>
  <c r="D49" i="8"/>
  <c r="J48" i="8"/>
  <c r="I48" i="8"/>
  <c r="H48" i="8"/>
  <c r="G48" i="8"/>
  <c r="F48" i="8"/>
  <c r="D48" i="8"/>
  <c r="J47" i="8"/>
  <c r="I47" i="8"/>
  <c r="H47" i="8"/>
  <c r="G47" i="8"/>
  <c r="F47" i="8"/>
  <c r="D47" i="8"/>
  <c r="J46" i="8"/>
  <c r="I46" i="8"/>
  <c r="H46" i="8"/>
  <c r="G46" i="8"/>
  <c r="F46" i="8"/>
  <c r="D46" i="8"/>
  <c r="J45" i="8"/>
  <c r="I45" i="8"/>
  <c r="H45" i="8"/>
  <c r="G45" i="8"/>
  <c r="F45" i="8"/>
  <c r="D45" i="8"/>
  <c r="J44" i="8"/>
  <c r="I44" i="8"/>
  <c r="H44" i="8"/>
  <c r="G44" i="8"/>
  <c r="F44" i="8"/>
  <c r="D44" i="8"/>
  <c r="J43" i="8"/>
  <c r="I43" i="8"/>
  <c r="H43" i="8"/>
  <c r="G43" i="8"/>
  <c r="F43" i="8"/>
  <c r="D43" i="8"/>
  <c r="J42" i="8"/>
  <c r="I42" i="8"/>
  <c r="H42" i="8"/>
  <c r="G42" i="8"/>
  <c r="F42" i="8"/>
  <c r="D42" i="8"/>
  <c r="J41" i="8"/>
  <c r="I41" i="8"/>
  <c r="H41" i="8"/>
  <c r="G41" i="8"/>
  <c r="F41" i="8"/>
  <c r="D41" i="8"/>
  <c r="J40" i="8"/>
  <c r="I40" i="8"/>
  <c r="H40" i="8"/>
  <c r="G40" i="8"/>
  <c r="F40" i="8"/>
  <c r="D40" i="8"/>
  <c r="J39" i="8"/>
  <c r="I39" i="8"/>
  <c r="H39" i="8"/>
  <c r="G39" i="8"/>
  <c r="F39" i="8"/>
  <c r="D39" i="8"/>
  <c r="J38" i="8"/>
  <c r="I38" i="8"/>
  <c r="H38" i="8"/>
  <c r="G38" i="8"/>
  <c r="F38" i="8"/>
  <c r="D38" i="8"/>
  <c r="J37" i="8"/>
  <c r="I37" i="8"/>
  <c r="H37" i="8"/>
  <c r="G37" i="8"/>
  <c r="F37" i="8"/>
  <c r="D37" i="8"/>
  <c r="J36" i="8"/>
  <c r="I36" i="8"/>
  <c r="H36" i="8"/>
  <c r="G36" i="8"/>
  <c r="F36" i="8"/>
  <c r="D36" i="8"/>
  <c r="J35" i="8"/>
  <c r="I35" i="8"/>
  <c r="H35" i="8"/>
  <c r="G35" i="8"/>
  <c r="F35" i="8"/>
  <c r="D35" i="8"/>
  <c r="J34" i="8"/>
  <c r="I34" i="8"/>
  <c r="H34" i="8"/>
  <c r="G34" i="8"/>
  <c r="F34" i="8"/>
  <c r="D34" i="8"/>
  <c r="J33" i="8"/>
  <c r="I33" i="8"/>
  <c r="H33" i="8"/>
  <c r="G33" i="8"/>
  <c r="F33" i="8"/>
  <c r="D33" i="8"/>
  <c r="J32" i="8"/>
  <c r="I32" i="8"/>
  <c r="H32" i="8"/>
  <c r="G32" i="8"/>
  <c r="F32" i="8"/>
  <c r="D32" i="8"/>
  <c r="J31" i="8"/>
  <c r="I31" i="8"/>
  <c r="H31" i="8"/>
  <c r="G31" i="8"/>
  <c r="F31" i="8"/>
  <c r="D31" i="8"/>
  <c r="J30" i="8"/>
  <c r="I30" i="8"/>
  <c r="H30" i="8"/>
  <c r="G30" i="8"/>
  <c r="F30" i="8"/>
  <c r="D30" i="8"/>
  <c r="J29" i="8"/>
  <c r="I29" i="8"/>
  <c r="H29" i="8"/>
  <c r="G29" i="8"/>
  <c r="F29" i="8"/>
  <c r="D29" i="8"/>
  <c r="J28" i="8"/>
  <c r="I28" i="8"/>
  <c r="H28" i="8"/>
  <c r="G28" i="8"/>
  <c r="F28" i="8"/>
  <c r="D28" i="8"/>
  <c r="J27" i="8"/>
  <c r="I27" i="8"/>
  <c r="H27" i="8"/>
  <c r="G27" i="8"/>
  <c r="F27" i="8"/>
  <c r="D27" i="8"/>
  <c r="J26" i="8"/>
  <c r="I26" i="8"/>
  <c r="H26" i="8"/>
  <c r="G26" i="8"/>
  <c r="F26" i="8"/>
  <c r="D26" i="8"/>
  <c r="J25" i="8"/>
  <c r="I25" i="8"/>
  <c r="H25" i="8"/>
  <c r="G25" i="8"/>
  <c r="F25" i="8"/>
  <c r="D25" i="8"/>
  <c r="J24" i="8"/>
  <c r="I24" i="8"/>
  <c r="H24" i="8"/>
  <c r="G24" i="8"/>
  <c r="F24" i="8"/>
  <c r="D24" i="8"/>
  <c r="G16" i="8"/>
  <c r="F16" i="8"/>
  <c r="D16" i="8"/>
  <c r="G20" i="8"/>
  <c r="F20" i="8"/>
  <c r="D20" i="8"/>
  <c r="G10" i="8"/>
  <c r="F10" i="8"/>
  <c r="D10" i="8"/>
  <c r="G17" i="8"/>
  <c r="F17" i="8"/>
  <c r="D17" i="8"/>
  <c r="G4" i="8"/>
  <c r="F4" i="8"/>
  <c r="D4" i="8"/>
  <c r="G13" i="8"/>
  <c r="F13" i="8"/>
  <c r="D13" i="8"/>
  <c r="G12" i="8"/>
  <c r="F12" i="8"/>
  <c r="D12" i="8"/>
  <c r="G21" i="8"/>
  <c r="F21" i="8"/>
  <c r="D21" i="8"/>
  <c r="G15" i="8"/>
  <c r="F15" i="8"/>
  <c r="D15" i="8"/>
  <c r="G19" i="8"/>
  <c r="F19" i="8"/>
  <c r="D19" i="8"/>
  <c r="G6" i="8"/>
  <c r="F6" i="8"/>
  <c r="D6" i="8"/>
  <c r="G8" i="8"/>
  <c r="F8" i="8"/>
  <c r="D8" i="8"/>
  <c r="G18" i="8"/>
  <c r="F18" i="8"/>
  <c r="D18" i="8"/>
  <c r="G11" i="8"/>
  <c r="F11" i="8"/>
  <c r="D11" i="8"/>
  <c r="G14" i="8"/>
  <c r="F14" i="8"/>
  <c r="D14" i="8"/>
  <c r="G3" i="8"/>
  <c r="F3" i="8"/>
  <c r="D3" i="8"/>
  <c r="G7" i="8"/>
  <c r="F7" i="8"/>
  <c r="D7" i="8"/>
  <c r="G9" i="8"/>
  <c r="F9" i="8"/>
  <c r="D9" i="8"/>
  <c r="G23" i="8"/>
  <c r="F23" i="8"/>
  <c r="D23" i="8"/>
  <c r="G22" i="8"/>
  <c r="F22" i="8"/>
  <c r="D22" i="8"/>
  <c r="G5" i="8"/>
  <c r="F5" i="8"/>
  <c r="D5" i="8"/>
  <c r="J55" i="6"/>
  <c r="I55" i="6"/>
  <c r="H55" i="6"/>
  <c r="G55" i="6"/>
  <c r="F55" i="6"/>
  <c r="D55" i="6"/>
  <c r="J54" i="6"/>
  <c r="I54" i="6"/>
  <c r="H54" i="6"/>
  <c r="G54" i="6"/>
  <c r="F54" i="6"/>
  <c r="D54" i="6"/>
  <c r="J53" i="6"/>
  <c r="I53" i="6"/>
  <c r="H53" i="6"/>
  <c r="G53" i="6"/>
  <c r="F53" i="6"/>
  <c r="D53" i="6"/>
  <c r="J52" i="6"/>
  <c r="I52" i="6"/>
  <c r="H52" i="6"/>
  <c r="G52" i="6"/>
  <c r="F52" i="6"/>
  <c r="D52" i="6"/>
  <c r="J51" i="6"/>
  <c r="I51" i="6"/>
  <c r="H51" i="6"/>
  <c r="G51" i="6"/>
  <c r="F51" i="6"/>
  <c r="D51" i="6"/>
  <c r="J50" i="6"/>
  <c r="I50" i="6"/>
  <c r="H50" i="6"/>
  <c r="G50" i="6"/>
  <c r="F50" i="6"/>
  <c r="D50" i="6"/>
  <c r="J49" i="6"/>
  <c r="I49" i="6"/>
  <c r="H49" i="6"/>
  <c r="G49" i="6"/>
  <c r="F49" i="6"/>
  <c r="D49" i="6"/>
  <c r="J48" i="6"/>
  <c r="I48" i="6"/>
  <c r="H48" i="6"/>
  <c r="G48" i="6"/>
  <c r="F48" i="6"/>
  <c r="D48" i="6"/>
  <c r="J47" i="6"/>
  <c r="I47" i="6"/>
  <c r="H47" i="6"/>
  <c r="G47" i="6"/>
  <c r="F47" i="6"/>
  <c r="D47" i="6"/>
  <c r="J46" i="6"/>
  <c r="I46" i="6"/>
  <c r="H46" i="6"/>
  <c r="G46" i="6"/>
  <c r="F46" i="6"/>
  <c r="D46" i="6"/>
  <c r="J45" i="6"/>
  <c r="I45" i="6"/>
  <c r="H45" i="6"/>
  <c r="G45" i="6"/>
  <c r="F45" i="6"/>
  <c r="D45" i="6"/>
  <c r="J44" i="6"/>
  <c r="I44" i="6"/>
  <c r="H44" i="6"/>
  <c r="G44" i="6"/>
  <c r="F44" i="6"/>
  <c r="D44" i="6"/>
  <c r="J43" i="6"/>
  <c r="I43" i="6"/>
  <c r="H43" i="6"/>
  <c r="G43" i="6"/>
  <c r="F43" i="6"/>
  <c r="D43" i="6"/>
  <c r="J42" i="6"/>
  <c r="I42" i="6"/>
  <c r="H42" i="6"/>
  <c r="G42" i="6"/>
  <c r="F42" i="6"/>
  <c r="D42" i="6"/>
  <c r="J41" i="6"/>
  <c r="I41" i="6"/>
  <c r="H41" i="6"/>
  <c r="G41" i="6"/>
  <c r="F41" i="6"/>
  <c r="D41" i="6"/>
  <c r="J40" i="6"/>
  <c r="I40" i="6"/>
  <c r="H40" i="6"/>
  <c r="G40" i="6"/>
  <c r="F40" i="6"/>
  <c r="D40" i="6"/>
  <c r="J39" i="6"/>
  <c r="I39" i="6"/>
  <c r="H39" i="6"/>
  <c r="G39" i="6"/>
  <c r="F39" i="6"/>
  <c r="D39" i="6"/>
  <c r="J38" i="6"/>
  <c r="I38" i="6"/>
  <c r="H38" i="6"/>
  <c r="G38" i="6"/>
  <c r="F38" i="6"/>
  <c r="D38" i="6"/>
  <c r="J37" i="6"/>
  <c r="I37" i="6"/>
  <c r="H37" i="6"/>
  <c r="G37" i="6"/>
  <c r="F37" i="6"/>
  <c r="D37" i="6"/>
  <c r="J36" i="6"/>
  <c r="I36" i="6"/>
  <c r="H36" i="6"/>
  <c r="G36" i="6"/>
  <c r="F36" i="6"/>
  <c r="D36" i="6"/>
  <c r="J35" i="6"/>
  <c r="I35" i="6"/>
  <c r="H35" i="6"/>
  <c r="G35" i="6"/>
  <c r="F35" i="6"/>
  <c r="D35" i="6"/>
  <c r="J34" i="6"/>
  <c r="I34" i="6"/>
  <c r="H34" i="6"/>
  <c r="G34" i="6"/>
  <c r="F34" i="6"/>
  <c r="D34" i="6"/>
  <c r="J33" i="6"/>
  <c r="I33" i="6"/>
  <c r="H33" i="6"/>
  <c r="G33" i="6"/>
  <c r="F33" i="6"/>
  <c r="D33" i="6"/>
  <c r="J32" i="6"/>
  <c r="I32" i="6"/>
  <c r="H32" i="6"/>
  <c r="G32" i="6"/>
  <c r="F32" i="6"/>
  <c r="D32" i="6"/>
  <c r="J31" i="6"/>
  <c r="I31" i="6"/>
  <c r="H31" i="6"/>
  <c r="G31" i="6"/>
  <c r="F31" i="6"/>
  <c r="D31" i="6"/>
  <c r="J30" i="6"/>
  <c r="I30" i="6"/>
  <c r="H30" i="6"/>
  <c r="G30" i="6"/>
  <c r="F30" i="6"/>
  <c r="D30" i="6"/>
  <c r="J29" i="6"/>
  <c r="I29" i="6"/>
  <c r="H29" i="6"/>
  <c r="G29" i="6"/>
  <c r="F29" i="6"/>
  <c r="D29" i="6"/>
  <c r="J28" i="6"/>
  <c r="I28" i="6"/>
  <c r="H28" i="6"/>
  <c r="G28" i="6"/>
  <c r="F28" i="6"/>
  <c r="D28" i="6"/>
  <c r="J27" i="6"/>
  <c r="I27" i="6"/>
  <c r="H27" i="6"/>
  <c r="G27" i="6"/>
  <c r="F27" i="6"/>
  <c r="D27" i="6"/>
  <c r="J26" i="6"/>
  <c r="I26" i="6"/>
  <c r="H26" i="6"/>
  <c r="G26" i="6"/>
  <c r="F26" i="6"/>
  <c r="D26" i="6"/>
  <c r="J25" i="6"/>
  <c r="I25" i="6"/>
  <c r="H25" i="6"/>
  <c r="G25" i="6"/>
  <c r="F25" i="6"/>
  <c r="D25" i="6"/>
  <c r="J24" i="6"/>
  <c r="I24" i="6"/>
  <c r="H24" i="6"/>
  <c r="G24" i="6"/>
  <c r="F24" i="6"/>
  <c r="D24" i="6"/>
  <c r="G19" i="6"/>
  <c r="F19" i="6"/>
  <c r="D19" i="6"/>
  <c r="G8" i="6"/>
  <c r="F8" i="6"/>
  <c r="D8" i="6"/>
  <c r="G21" i="6"/>
  <c r="F21" i="6"/>
  <c r="D21" i="6"/>
  <c r="G5" i="6"/>
  <c r="F5" i="6"/>
  <c r="D5" i="6"/>
  <c r="G16" i="6"/>
  <c r="F16" i="6"/>
  <c r="D16" i="6"/>
  <c r="G12" i="6"/>
  <c r="F12" i="6"/>
  <c r="D12" i="6"/>
  <c r="G13" i="6"/>
  <c r="F13" i="6"/>
  <c r="D13" i="6"/>
  <c r="G23" i="6"/>
  <c r="F23" i="6"/>
  <c r="D23" i="6"/>
  <c r="G18" i="6"/>
  <c r="F18" i="6"/>
  <c r="D18" i="6"/>
  <c r="G10" i="6"/>
  <c r="F10" i="6"/>
  <c r="D10" i="6"/>
  <c r="G7" i="6"/>
  <c r="F7" i="6"/>
  <c r="D7" i="6"/>
  <c r="G20" i="6"/>
  <c r="F20" i="6"/>
  <c r="D20" i="6"/>
  <c r="G9" i="6"/>
  <c r="F9" i="6"/>
  <c r="D9" i="6"/>
  <c r="G11" i="6"/>
  <c r="F11" i="6"/>
  <c r="D11" i="6"/>
  <c r="G3" i="6"/>
  <c r="F3" i="6"/>
  <c r="D3" i="6"/>
  <c r="G15" i="6"/>
  <c r="F15" i="6"/>
  <c r="D15" i="6"/>
  <c r="G22" i="6"/>
  <c r="F22" i="6"/>
  <c r="D22" i="6"/>
  <c r="G14" i="6"/>
  <c r="F14" i="6"/>
  <c r="D14" i="6"/>
  <c r="G6" i="6"/>
  <c r="F6" i="6"/>
  <c r="D6" i="6"/>
  <c r="G17" i="6"/>
  <c r="F17" i="6"/>
  <c r="D17" i="6"/>
  <c r="G4" i="6"/>
  <c r="F4" i="6"/>
  <c r="D4" i="6"/>
  <c r="J55" i="2"/>
  <c r="I55" i="2"/>
  <c r="H55" i="2"/>
  <c r="G55" i="2"/>
  <c r="F55" i="2"/>
  <c r="D55" i="2"/>
  <c r="J54" i="2"/>
  <c r="I54" i="2"/>
  <c r="H54" i="2"/>
  <c r="G54" i="2"/>
  <c r="F54" i="2"/>
  <c r="D54" i="2"/>
  <c r="J53" i="2"/>
  <c r="I53" i="2"/>
  <c r="H53" i="2"/>
  <c r="G53" i="2"/>
  <c r="F53" i="2"/>
  <c r="D53" i="2"/>
  <c r="J52" i="2"/>
  <c r="I52" i="2"/>
  <c r="H52" i="2"/>
  <c r="G52" i="2"/>
  <c r="F52" i="2"/>
  <c r="D52" i="2"/>
  <c r="J51" i="2"/>
  <c r="I51" i="2"/>
  <c r="H51" i="2"/>
  <c r="G51" i="2"/>
  <c r="F51" i="2"/>
  <c r="D51" i="2"/>
  <c r="J50" i="2"/>
  <c r="I50" i="2"/>
  <c r="H50" i="2"/>
  <c r="G50" i="2"/>
  <c r="F50" i="2"/>
  <c r="D50" i="2"/>
  <c r="J49" i="2"/>
  <c r="I49" i="2"/>
  <c r="H49" i="2"/>
  <c r="G49" i="2"/>
  <c r="F49" i="2"/>
  <c r="D49" i="2"/>
  <c r="J48" i="2"/>
  <c r="I48" i="2"/>
  <c r="H48" i="2"/>
  <c r="G48" i="2"/>
  <c r="F48" i="2"/>
  <c r="D48" i="2"/>
  <c r="J47" i="2"/>
  <c r="I47" i="2"/>
  <c r="H47" i="2"/>
  <c r="G47" i="2"/>
  <c r="F47" i="2"/>
  <c r="D47" i="2"/>
  <c r="J46" i="2"/>
  <c r="I46" i="2"/>
  <c r="H46" i="2"/>
  <c r="G46" i="2"/>
  <c r="F46" i="2"/>
  <c r="D46" i="2"/>
  <c r="J45" i="2"/>
  <c r="I45" i="2"/>
  <c r="H45" i="2"/>
  <c r="G45" i="2"/>
  <c r="F45" i="2"/>
  <c r="D45" i="2"/>
  <c r="J44" i="2"/>
  <c r="I44" i="2"/>
  <c r="H44" i="2"/>
  <c r="G44" i="2"/>
  <c r="F44" i="2"/>
  <c r="D44" i="2"/>
  <c r="J43" i="2"/>
  <c r="I43" i="2"/>
  <c r="H43" i="2"/>
  <c r="G43" i="2"/>
  <c r="F43" i="2"/>
  <c r="D43" i="2"/>
  <c r="J42" i="2"/>
  <c r="I42" i="2"/>
  <c r="H42" i="2"/>
  <c r="G42" i="2"/>
  <c r="F42" i="2"/>
  <c r="D42" i="2"/>
  <c r="J41" i="2"/>
  <c r="I41" i="2"/>
  <c r="H41" i="2"/>
  <c r="G41" i="2"/>
  <c r="F41" i="2"/>
  <c r="D41" i="2"/>
  <c r="J40" i="2"/>
  <c r="I40" i="2"/>
  <c r="H40" i="2"/>
  <c r="G40" i="2"/>
  <c r="F40" i="2"/>
  <c r="D40" i="2"/>
  <c r="J39" i="2"/>
  <c r="I39" i="2"/>
  <c r="H39" i="2"/>
  <c r="G39" i="2"/>
  <c r="F39" i="2"/>
  <c r="D39" i="2"/>
  <c r="J38" i="2"/>
  <c r="I38" i="2"/>
  <c r="H38" i="2"/>
  <c r="G38" i="2"/>
  <c r="F38" i="2"/>
  <c r="D38" i="2"/>
  <c r="J37" i="2"/>
  <c r="I37" i="2"/>
  <c r="H37" i="2"/>
  <c r="G37" i="2"/>
  <c r="F37" i="2"/>
  <c r="D37" i="2"/>
  <c r="J36" i="2"/>
  <c r="I36" i="2"/>
  <c r="H36" i="2"/>
  <c r="G36" i="2"/>
  <c r="F36" i="2"/>
  <c r="D36" i="2"/>
  <c r="J35" i="2"/>
  <c r="I35" i="2"/>
  <c r="H35" i="2"/>
  <c r="G35" i="2"/>
  <c r="F35" i="2"/>
  <c r="D35" i="2"/>
  <c r="J34" i="2"/>
  <c r="I34" i="2"/>
  <c r="H34" i="2"/>
  <c r="G34" i="2"/>
  <c r="F34" i="2"/>
  <c r="D34" i="2"/>
  <c r="J33" i="2"/>
  <c r="I33" i="2"/>
  <c r="H33" i="2"/>
  <c r="G33" i="2"/>
  <c r="F33" i="2"/>
  <c r="D33" i="2"/>
  <c r="J32" i="2"/>
  <c r="I32" i="2"/>
  <c r="H32" i="2"/>
  <c r="G32" i="2"/>
  <c r="F32" i="2"/>
  <c r="D32" i="2"/>
  <c r="J31" i="2"/>
  <c r="I31" i="2"/>
  <c r="H31" i="2"/>
  <c r="G31" i="2"/>
  <c r="F31" i="2"/>
  <c r="D31" i="2"/>
  <c r="J30" i="2"/>
  <c r="I30" i="2"/>
  <c r="H30" i="2"/>
  <c r="G30" i="2"/>
  <c r="F30" i="2"/>
  <c r="D30" i="2"/>
  <c r="J29" i="2"/>
  <c r="I29" i="2"/>
  <c r="H29" i="2"/>
  <c r="G29" i="2"/>
  <c r="F29" i="2"/>
  <c r="D29" i="2"/>
  <c r="J28" i="2"/>
  <c r="I28" i="2"/>
  <c r="H28" i="2"/>
  <c r="G28" i="2"/>
  <c r="F28" i="2"/>
  <c r="D28" i="2"/>
  <c r="J27" i="2"/>
  <c r="I27" i="2"/>
  <c r="H27" i="2"/>
  <c r="G27" i="2"/>
  <c r="F27" i="2"/>
  <c r="D27" i="2"/>
  <c r="J26" i="2"/>
  <c r="I26" i="2"/>
  <c r="H26" i="2"/>
  <c r="G26" i="2"/>
  <c r="F26" i="2"/>
  <c r="D26" i="2"/>
  <c r="J25" i="2"/>
  <c r="I25" i="2"/>
  <c r="H25" i="2"/>
  <c r="G25" i="2"/>
  <c r="F25" i="2"/>
  <c r="D25" i="2"/>
  <c r="J24" i="2"/>
  <c r="I24" i="2"/>
  <c r="H24" i="2"/>
  <c r="G24" i="2"/>
  <c r="F24" i="2"/>
  <c r="D24" i="2"/>
  <c r="J23" i="2"/>
  <c r="I23" i="2"/>
  <c r="H23" i="2"/>
  <c r="G23" i="2"/>
  <c r="F23" i="2"/>
  <c r="D23" i="2"/>
  <c r="J22" i="2"/>
  <c r="I22" i="2"/>
  <c r="H22" i="2"/>
  <c r="G22" i="2"/>
  <c r="F22" i="2"/>
  <c r="D22" i="2"/>
  <c r="J21" i="2"/>
  <c r="I21" i="2"/>
  <c r="H21" i="2"/>
  <c r="G21" i="2"/>
  <c r="F21" i="2"/>
  <c r="D21" i="2"/>
  <c r="J20" i="2"/>
  <c r="I20" i="2"/>
  <c r="H20" i="2"/>
  <c r="G20" i="2"/>
  <c r="F20" i="2"/>
  <c r="D20" i="2"/>
  <c r="J19" i="2"/>
  <c r="I19" i="2"/>
  <c r="H19" i="2"/>
  <c r="G19" i="2"/>
  <c r="F19" i="2"/>
  <c r="D19" i="2"/>
  <c r="G7" i="2"/>
  <c r="F7" i="2"/>
  <c r="D7" i="2"/>
  <c r="G9" i="2"/>
  <c r="F9" i="2"/>
  <c r="D9" i="2"/>
  <c r="G3" i="2"/>
  <c r="F3" i="2"/>
  <c r="D3" i="2"/>
  <c r="G11" i="2"/>
  <c r="F11" i="2"/>
  <c r="D11" i="2"/>
  <c r="G16" i="2"/>
  <c r="F16" i="2"/>
  <c r="D16" i="2"/>
  <c r="G6" i="2"/>
  <c r="F6" i="2"/>
  <c r="D6" i="2"/>
  <c r="G12" i="2"/>
  <c r="F12" i="2"/>
  <c r="D12" i="2"/>
  <c r="G5" i="2"/>
  <c r="F5" i="2"/>
  <c r="D5" i="2"/>
  <c r="G8" i="2"/>
  <c r="F8" i="2"/>
  <c r="D8" i="2"/>
  <c r="G17" i="2"/>
  <c r="F17" i="2"/>
  <c r="D17" i="2"/>
  <c r="G14" i="2"/>
  <c r="F14" i="2"/>
  <c r="D14" i="2"/>
  <c r="G18" i="2"/>
  <c r="F18" i="2"/>
  <c r="D18" i="2"/>
  <c r="G10" i="2"/>
  <c r="F10" i="2"/>
  <c r="D10" i="2"/>
  <c r="G4" i="2"/>
  <c r="F4" i="2"/>
  <c r="D4" i="2"/>
  <c r="G15" i="2"/>
  <c r="F15" i="2"/>
  <c r="D15" i="2"/>
  <c r="G13" i="2"/>
  <c r="F13" i="2"/>
  <c r="D13" i="2"/>
  <c r="J55" i="31"/>
  <c r="I55" i="31"/>
  <c r="H55" i="31"/>
  <c r="G55" i="31"/>
  <c r="F55" i="31"/>
  <c r="D55" i="31"/>
  <c r="J54" i="31"/>
  <c r="I54" i="31"/>
  <c r="H54" i="31"/>
  <c r="G54" i="31"/>
  <c r="F54" i="31"/>
  <c r="D54" i="31"/>
  <c r="J53" i="31"/>
  <c r="I53" i="31"/>
  <c r="H53" i="31"/>
  <c r="G53" i="31"/>
  <c r="F53" i="31"/>
  <c r="D53" i="31"/>
  <c r="J52" i="31"/>
  <c r="I52" i="31"/>
  <c r="H52" i="31"/>
  <c r="G52" i="31"/>
  <c r="F52" i="31"/>
  <c r="D52" i="31"/>
  <c r="J51" i="31"/>
  <c r="I51" i="31"/>
  <c r="H51" i="31"/>
  <c r="G51" i="31"/>
  <c r="F51" i="31"/>
  <c r="D51" i="31"/>
  <c r="J50" i="31"/>
  <c r="I50" i="31"/>
  <c r="H50" i="31"/>
  <c r="G50" i="31"/>
  <c r="F50" i="31"/>
  <c r="D50" i="31"/>
  <c r="J49" i="31"/>
  <c r="I49" i="31"/>
  <c r="H49" i="31"/>
  <c r="G49" i="31"/>
  <c r="F49" i="31"/>
  <c r="D49" i="31"/>
  <c r="J48" i="31"/>
  <c r="I48" i="31"/>
  <c r="H48" i="31"/>
  <c r="G48" i="31"/>
  <c r="F48" i="31"/>
  <c r="D48" i="31"/>
  <c r="J47" i="31"/>
  <c r="I47" i="31"/>
  <c r="H47" i="31"/>
  <c r="G47" i="31"/>
  <c r="F47" i="31"/>
  <c r="D47" i="31"/>
  <c r="J46" i="31"/>
  <c r="I46" i="31"/>
  <c r="H46" i="31"/>
  <c r="G46" i="31"/>
  <c r="F46" i="31"/>
  <c r="D46" i="31"/>
  <c r="J45" i="31"/>
  <c r="I45" i="31"/>
  <c r="H45" i="31"/>
  <c r="G45" i="31"/>
  <c r="F45" i="31"/>
  <c r="D45" i="31"/>
  <c r="J44" i="31"/>
  <c r="I44" i="31"/>
  <c r="H44" i="31"/>
  <c r="G44" i="31"/>
  <c r="F44" i="31"/>
  <c r="D44" i="31"/>
  <c r="J43" i="31"/>
  <c r="I43" i="31"/>
  <c r="H43" i="31"/>
  <c r="G43" i="31"/>
  <c r="F43" i="31"/>
  <c r="D43" i="31"/>
  <c r="J42" i="31"/>
  <c r="I42" i="31"/>
  <c r="H42" i="31"/>
  <c r="G42" i="31"/>
  <c r="F42" i="31"/>
  <c r="D42" i="31"/>
  <c r="J41" i="31"/>
  <c r="I41" i="31"/>
  <c r="H41" i="31"/>
  <c r="G41" i="31"/>
  <c r="F41" i="31"/>
  <c r="D41" i="31"/>
  <c r="J40" i="31"/>
  <c r="I40" i="31"/>
  <c r="H40" i="31"/>
  <c r="G40" i="31"/>
  <c r="F40" i="31"/>
  <c r="D40" i="31"/>
  <c r="J39" i="31"/>
  <c r="I39" i="31"/>
  <c r="H39" i="31"/>
  <c r="G39" i="31"/>
  <c r="F39" i="31"/>
  <c r="D39" i="31"/>
  <c r="J38" i="31"/>
  <c r="I38" i="31"/>
  <c r="H38" i="31"/>
  <c r="G38" i="31"/>
  <c r="F38" i="31"/>
  <c r="D38" i="31"/>
  <c r="J37" i="31"/>
  <c r="I37" i="31"/>
  <c r="H37" i="31"/>
  <c r="G37" i="31"/>
  <c r="F37" i="31"/>
  <c r="D37" i="31"/>
  <c r="J36" i="31"/>
  <c r="I36" i="31"/>
  <c r="H36" i="31"/>
  <c r="G36" i="31"/>
  <c r="F36" i="31"/>
  <c r="D36" i="31"/>
  <c r="J35" i="31"/>
  <c r="I35" i="31"/>
  <c r="H35" i="31"/>
  <c r="G35" i="31"/>
  <c r="F35" i="31"/>
  <c r="D35" i="31"/>
  <c r="J34" i="31"/>
  <c r="I34" i="31"/>
  <c r="H34" i="31"/>
  <c r="G34" i="31"/>
  <c r="F34" i="31"/>
  <c r="D34" i="31"/>
  <c r="J33" i="31"/>
  <c r="I33" i="31"/>
  <c r="H33" i="31"/>
  <c r="G33" i="31"/>
  <c r="F33" i="31"/>
  <c r="D33" i="31"/>
  <c r="J32" i="31"/>
  <c r="I32" i="31"/>
  <c r="H32" i="31"/>
  <c r="G32" i="31"/>
  <c r="F32" i="31"/>
  <c r="D32" i="31"/>
  <c r="J31" i="31"/>
  <c r="I31" i="31"/>
  <c r="H31" i="31"/>
  <c r="G31" i="31"/>
  <c r="F31" i="31"/>
  <c r="D31" i="31"/>
  <c r="J30" i="31"/>
  <c r="I30" i="31"/>
  <c r="H30" i="31"/>
  <c r="G30" i="31"/>
  <c r="F30" i="31"/>
  <c r="D30" i="31"/>
  <c r="J29" i="31"/>
  <c r="I29" i="31"/>
  <c r="H29" i="31"/>
  <c r="G29" i="31"/>
  <c r="F29" i="31"/>
  <c r="D29" i="31"/>
  <c r="J28" i="31"/>
  <c r="I28" i="31"/>
  <c r="H28" i="31"/>
  <c r="G28" i="31"/>
  <c r="F28" i="31"/>
  <c r="D28" i="31"/>
  <c r="J27" i="31"/>
  <c r="I27" i="31"/>
  <c r="H27" i="31"/>
  <c r="G27" i="31"/>
  <c r="F27" i="31"/>
  <c r="D27" i="31"/>
  <c r="J26" i="31"/>
  <c r="I26" i="31"/>
  <c r="H26" i="31"/>
  <c r="G26" i="31"/>
  <c r="F26" i="31"/>
  <c r="D26" i="31"/>
  <c r="J25" i="31"/>
  <c r="I25" i="31"/>
  <c r="H25" i="31"/>
  <c r="G25" i="31"/>
  <c r="F25" i="31"/>
  <c r="D25" i="31"/>
  <c r="G11" i="31"/>
  <c r="F11" i="31"/>
  <c r="D11" i="31"/>
  <c r="G24" i="31"/>
  <c r="F24" i="31"/>
  <c r="D24" i="31"/>
  <c r="G9" i="31"/>
  <c r="F9" i="31"/>
  <c r="D9" i="31"/>
  <c r="G7" i="31"/>
  <c r="F7" i="31"/>
  <c r="D7" i="31"/>
  <c r="G20" i="31"/>
  <c r="F20" i="31"/>
  <c r="D20" i="31"/>
  <c r="G19" i="31"/>
  <c r="F19" i="31"/>
  <c r="D19" i="31"/>
  <c r="G10" i="31"/>
  <c r="F10" i="31"/>
  <c r="D10" i="31"/>
  <c r="G6" i="31"/>
  <c r="F6" i="31"/>
  <c r="D6" i="31"/>
  <c r="G8" i="31"/>
  <c r="F8" i="31"/>
  <c r="D8" i="31"/>
  <c r="G17" i="31"/>
  <c r="F17" i="31"/>
  <c r="D17" i="31"/>
  <c r="G5" i="31"/>
  <c r="F5" i="31"/>
  <c r="D5" i="31"/>
  <c r="G18" i="31"/>
  <c r="F18" i="31"/>
  <c r="D18" i="31"/>
  <c r="G16" i="31"/>
  <c r="F16" i="31"/>
  <c r="D16" i="31"/>
  <c r="G15" i="31"/>
  <c r="F15" i="31"/>
  <c r="D15" i="31"/>
  <c r="G12" i="31"/>
  <c r="F12" i="31"/>
  <c r="D12" i="31"/>
  <c r="G22" i="31"/>
  <c r="F22" i="31"/>
  <c r="D22" i="31"/>
  <c r="G23" i="31"/>
  <c r="F23" i="31"/>
  <c r="D23" i="31"/>
  <c r="G21" i="31"/>
  <c r="F21" i="31"/>
  <c r="D21" i="31"/>
  <c r="G13" i="31"/>
  <c r="F13" i="31"/>
  <c r="D13" i="31"/>
  <c r="G4" i="31"/>
  <c r="F4" i="31"/>
  <c r="D4" i="31"/>
  <c r="G14" i="31"/>
  <c r="F14" i="31"/>
  <c r="D14" i="31"/>
  <c r="G3" i="31"/>
  <c r="F3" i="31"/>
  <c r="D3" i="31"/>
  <c r="A1" i="6"/>
  <c r="H4" i="21" l="1"/>
  <c r="I4" i="21" s="1"/>
  <c r="J4" i="21" s="1"/>
  <c r="H12" i="12"/>
  <c r="H5" i="17"/>
  <c r="I5" i="17" s="1"/>
  <c r="J5" i="17" s="1"/>
  <c r="H9" i="17"/>
  <c r="I9" i="17" s="1"/>
  <c r="J9" i="17" s="1"/>
  <c r="H13" i="17"/>
  <c r="I13" i="17" s="1"/>
  <c r="J13" i="17" s="1"/>
  <c r="H17" i="17"/>
  <c r="I17" i="17" s="1"/>
  <c r="J17" i="17" s="1"/>
  <c r="H21" i="17"/>
  <c r="I21" i="17" s="1"/>
  <c r="J21" i="17" s="1"/>
  <c r="H4" i="17"/>
  <c r="I4" i="17" s="1"/>
  <c r="J4" i="17" s="1"/>
  <c r="H6" i="17"/>
  <c r="I6" i="17" s="1"/>
  <c r="J6" i="17" s="1"/>
  <c r="H8" i="17"/>
  <c r="I8" i="17" s="1"/>
  <c r="J8" i="17" s="1"/>
  <c r="H10" i="17"/>
  <c r="I10" i="17" s="1"/>
  <c r="J10" i="17" s="1"/>
  <c r="H12" i="17"/>
  <c r="I12" i="17" s="1"/>
  <c r="J12" i="17" s="1"/>
  <c r="H14" i="17"/>
  <c r="I14" i="17" s="1"/>
  <c r="J14" i="17" s="1"/>
  <c r="H16" i="17"/>
  <c r="I16" i="17" s="1"/>
  <c r="J16" i="17" s="1"/>
  <c r="P13" i="1" s="1"/>
  <c r="H18" i="17"/>
  <c r="I18" i="17" s="1"/>
  <c r="J18" i="17" s="1"/>
  <c r="H20" i="17"/>
  <c r="I20" i="17" s="1"/>
  <c r="J20" i="17" s="1"/>
  <c r="H3" i="17"/>
  <c r="I3" i="17" s="1"/>
  <c r="J3" i="17" s="1"/>
  <c r="P3" i="1" s="1"/>
  <c r="H7" i="17"/>
  <c r="I7" i="17" s="1"/>
  <c r="J7" i="17" s="1"/>
  <c r="H11" i="17"/>
  <c r="I11" i="17" s="1"/>
  <c r="J11" i="17" s="1"/>
  <c r="H15" i="17"/>
  <c r="I15" i="17" s="1"/>
  <c r="J15" i="17" s="1"/>
  <c r="P16" i="1" s="1"/>
  <c r="H19" i="17"/>
  <c r="I19" i="17" s="1"/>
  <c r="J19" i="17" s="1"/>
  <c r="H13" i="13"/>
  <c r="H13" i="12"/>
  <c r="H17" i="12"/>
  <c r="H5" i="13"/>
  <c r="H6" i="13"/>
  <c r="I6" i="13" s="1"/>
  <c r="J6" i="13" s="1"/>
  <c r="L3" i="1" s="1"/>
  <c r="H15" i="13"/>
  <c r="H12" i="13"/>
  <c r="I12" i="13" s="1"/>
  <c r="J12" i="13" s="1"/>
  <c r="H8" i="13"/>
  <c r="I13" i="13"/>
  <c r="J13" i="13" s="1"/>
  <c r="H9" i="13"/>
  <c r="H3" i="13"/>
  <c r="H14" i="13"/>
  <c r="I14" i="13" s="1"/>
  <c r="J14" i="13" s="1"/>
  <c r="H4" i="13"/>
  <c r="I4" i="13" s="1"/>
  <c r="J4" i="13" s="1"/>
  <c r="H10" i="13"/>
  <c r="I10" i="13" s="1"/>
  <c r="J10" i="13" s="1"/>
  <c r="L16" i="1" s="1"/>
  <c r="I9" i="13"/>
  <c r="J9" i="13" s="1"/>
  <c r="H16" i="13"/>
  <c r="H7" i="13"/>
  <c r="I7" i="13" s="1"/>
  <c r="J7" i="13" s="1"/>
  <c r="H17" i="13"/>
  <c r="H18" i="13"/>
  <c r="I18" i="13" s="1"/>
  <c r="J18" i="13" s="1"/>
  <c r="H11" i="13"/>
  <c r="I11" i="13" s="1"/>
  <c r="J11" i="13" s="1"/>
  <c r="H19" i="13"/>
  <c r="I19" i="13" s="1"/>
  <c r="J19" i="13" s="1"/>
  <c r="H11" i="12"/>
  <c r="I11" i="12" s="1"/>
  <c r="J11" i="12" s="1"/>
  <c r="H8" i="12"/>
  <c r="I8" i="12" s="1"/>
  <c r="J8" i="12" s="1"/>
  <c r="H15" i="12"/>
  <c r="H9" i="12"/>
  <c r="I9" i="12" s="1"/>
  <c r="J9" i="12" s="1"/>
  <c r="H4" i="12"/>
  <c r="I4" i="12" s="1"/>
  <c r="J4" i="12" s="1"/>
  <c r="I12" i="12"/>
  <c r="J12" i="12" s="1"/>
  <c r="I13" i="12"/>
  <c r="J13" i="12" s="1"/>
  <c r="I15" i="12"/>
  <c r="J15" i="12" s="1"/>
  <c r="H10" i="12"/>
  <c r="I10" i="12" s="1"/>
  <c r="J10" i="12" s="1"/>
  <c r="H14" i="12"/>
  <c r="I14" i="12" s="1"/>
  <c r="J14" i="12" s="1"/>
  <c r="H5" i="12"/>
  <c r="I5" i="12" s="1"/>
  <c r="J5" i="12" s="1"/>
  <c r="I17" i="12"/>
  <c r="J17" i="12" s="1"/>
  <c r="H6" i="12"/>
  <c r="I6" i="12" s="1"/>
  <c r="J6" i="12" s="1"/>
  <c r="H3" i="12"/>
  <c r="I3" i="12" s="1"/>
  <c r="J3" i="12" s="1"/>
  <c r="K3" i="1" s="1"/>
  <c r="H7" i="12"/>
  <c r="I7" i="12" s="1"/>
  <c r="J7" i="12" s="1"/>
  <c r="H16" i="12"/>
  <c r="I16" i="12" s="1"/>
  <c r="J16" i="12" s="1"/>
  <c r="K35" i="1" s="1"/>
  <c r="H9" i="31"/>
  <c r="I9" i="31" s="1"/>
  <c r="J9" i="31" s="1"/>
  <c r="H15" i="31"/>
  <c r="H11" i="31"/>
  <c r="I11" i="31" s="1"/>
  <c r="J11" i="31" s="1"/>
  <c r="H10" i="31"/>
  <c r="I10" i="31" s="1"/>
  <c r="J10" i="31" s="1"/>
  <c r="V34" i="1" s="1"/>
  <c r="H24" i="31"/>
  <c r="H18" i="31"/>
  <c r="I18" i="31" s="1"/>
  <c r="J18" i="31" s="1"/>
  <c r="H3" i="31"/>
  <c r="H13" i="31"/>
  <c r="I13" i="31" s="1"/>
  <c r="J13" i="31" s="1"/>
  <c r="H21" i="31"/>
  <c r="H6" i="31"/>
  <c r="H7" i="31"/>
  <c r="I7" i="31" s="1"/>
  <c r="J7" i="31" s="1"/>
  <c r="V30" i="1" s="1"/>
  <c r="I24" i="31"/>
  <c r="J24" i="31" s="1"/>
  <c r="I15" i="31"/>
  <c r="J15" i="31" s="1"/>
  <c r="H19" i="31"/>
  <c r="I21" i="31"/>
  <c r="J21" i="31" s="1"/>
  <c r="H8" i="31"/>
  <c r="I8" i="31" s="1"/>
  <c r="J8" i="31" s="1"/>
  <c r="V19" i="1" s="1"/>
  <c r="H17" i="31"/>
  <c r="H14" i="31"/>
  <c r="H12" i="31"/>
  <c r="I12" i="31" s="1"/>
  <c r="J12" i="31" s="1"/>
  <c r="V7" i="1" s="1"/>
  <c r="H5" i="31"/>
  <c r="I5" i="31" s="1"/>
  <c r="J5" i="31" s="1"/>
  <c r="V6" i="1" s="1"/>
  <c r="H23" i="31"/>
  <c r="H16" i="31"/>
  <c r="I16" i="31" s="1"/>
  <c r="J16" i="31" s="1"/>
  <c r="H20" i="31"/>
  <c r="H4" i="31"/>
  <c r="I4" i="31" s="1"/>
  <c r="J4" i="31" s="1"/>
  <c r="V17" i="1" s="1"/>
  <c r="H22" i="31"/>
  <c r="I19" i="31"/>
  <c r="J19" i="31" s="1"/>
  <c r="V24" i="1" s="1"/>
  <c r="I20" i="31"/>
  <c r="J20" i="31" s="1"/>
  <c r="I6" i="31"/>
  <c r="J6" i="31" s="1"/>
  <c r="I3" i="31"/>
  <c r="J3" i="31" s="1"/>
  <c r="I14" i="31"/>
  <c r="J14" i="31" s="1"/>
  <c r="I23" i="31"/>
  <c r="J23" i="31" s="1"/>
  <c r="V35" i="1" s="1"/>
  <c r="I22" i="31"/>
  <c r="J22" i="31" s="1"/>
  <c r="I17" i="31"/>
  <c r="J17" i="31" s="1"/>
  <c r="V26" i="1" s="1"/>
  <c r="H6" i="22"/>
  <c r="H3" i="22"/>
  <c r="I3" i="22" s="1"/>
  <c r="J3" i="22" s="1"/>
  <c r="H21" i="22"/>
  <c r="H24" i="22"/>
  <c r="H16" i="22"/>
  <c r="H10" i="22"/>
  <c r="H11" i="22"/>
  <c r="H19" i="22"/>
  <c r="I19" i="22" s="1"/>
  <c r="J19" i="22" s="1"/>
  <c r="H22" i="22"/>
  <c r="I22" i="22" s="1"/>
  <c r="J22" i="22" s="1"/>
  <c r="H9" i="22"/>
  <c r="H14" i="22"/>
  <c r="H23" i="22"/>
  <c r="I23" i="22" s="1"/>
  <c r="J23" i="22" s="1"/>
  <c r="H4" i="22"/>
  <c r="H13" i="22"/>
  <c r="H8" i="22"/>
  <c r="H12" i="22"/>
  <c r="I12" i="22" s="1"/>
  <c r="J12" i="22" s="1"/>
  <c r="U26" i="1" s="1"/>
  <c r="H18" i="22"/>
  <c r="H15" i="22"/>
  <c r="I15" i="22" s="1"/>
  <c r="J15" i="22" s="1"/>
  <c r="H20" i="22"/>
  <c r="H17" i="22"/>
  <c r="I17" i="22" s="1"/>
  <c r="J17" i="22" s="1"/>
  <c r="U19" i="1" s="1"/>
  <c r="H5" i="22"/>
  <c r="I13" i="22"/>
  <c r="J13" i="22" s="1"/>
  <c r="U4" i="1" s="1"/>
  <c r="H7" i="22"/>
  <c r="I18" i="22"/>
  <c r="J18" i="22" s="1"/>
  <c r="I6" i="22"/>
  <c r="J6" i="22" s="1"/>
  <c r="U40" i="1" s="1"/>
  <c r="I9" i="22"/>
  <c r="J9" i="22" s="1"/>
  <c r="U6" i="1" s="1"/>
  <c r="I21" i="22"/>
  <c r="J21" i="22" s="1"/>
  <c r="I24" i="22"/>
  <c r="J24" i="22" s="1"/>
  <c r="U38" i="1" s="1"/>
  <c r="I14" i="22"/>
  <c r="J14" i="22" s="1"/>
  <c r="I16" i="22"/>
  <c r="J16" i="22" s="1"/>
  <c r="U37" i="1" s="1"/>
  <c r="I4" i="22"/>
  <c r="J4" i="22" s="1"/>
  <c r="I5" i="22"/>
  <c r="J5" i="22" s="1"/>
  <c r="I10" i="22"/>
  <c r="J10" i="22" s="1"/>
  <c r="I11" i="22"/>
  <c r="J11" i="22" s="1"/>
  <c r="I20" i="22"/>
  <c r="J20" i="22" s="1"/>
  <c r="U7" i="1" s="1"/>
  <c r="I7" i="22"/>
  <c r="J7" i="22" s="1"/>
  <c r="I8" i="22"/>
  <c r="J8" i="22" s="1"/>
  <c r="U8" i="1" s="1"/>
  <c r="H15" i="14"/>
  <c r="H20" i="21"/>
  <c r="I20" i="21" s="1"/>
  <c r="J20" i="21" s="1"/>
  <c r="H8" i="21"/>
  <c r="H3" i="21"/>
  <c r="I3" i="21" s="1"/>
  <c r="J3" i="21" s="1"/>
  <c r="T30" i="1" s="1"/>
  <c r="H12" i="21"/>
  <c r="I12" i="21" s="1"/>
  <c r="J12" i="21" s="1"/>
  <c r="H16" i="21"/>
  <c r="I16" i="21" s="1"/>
  <c r="J16" i="21" s="1"/>
  <c r="T13" i="1" s="1"/>
  <c r="H17" i="21"/>
  <c r="H21" i="21"/>
  <c r="H19" i="21"/>
  <c r="H18" i="21"/>
  <c r="I18" i="21" s="1"/>
  <c r="J18" i="21" s="1"/>
  <c r="T34" i="1" s="1"/>
  <c r="H22" i="21"/>
  <c r="I22" i="21" s="1"/>
  <c r="J22" i="21" s="1"/>
  <c r="H11" i="21"/>
  <c r="I11" i="21" s="1"/>
  <c r="J11" i="21" s="1"/>
  <c r="H14" i="21"/>
  <c r="I14" i="21" s="1"/>
  <c r="J14" i="21" s="1"/>
  <c r="H13" i="21"/>
  <c r="I13" i="21" s="1"/>
  <c r="J13" i="21" s="1"/>
  <c r="H6" i="21"/>
  <c r="I6" i="21" s="1"/>
  <c r="J6" i="21" s="1"/>
  <c r="H10" i="21"/>
  <c r="I10" i="21" s="1"/>
  <c r="J10" i="21" s="1"/>
  <c r="H5" i="21"/>
  <c r="I5" i="21" s="1"/>
  <c r="J5" i="21" s="1"/>
  <c r="T35" i="1" s="1"/>
  <c r="I17" i="21"/>
  <c r="J17" i="21" s="1"/>
  <c r="H15" i="21"/>
  <c r="I15" i="21" s="1"/>
  <c r="J15" i="21" s="1"/>
  <c r="H7" i="21"/>
  <c r="I7" i="21" s="1"/>
  <c r="J7" i="21" s="1"/>
  <c r="H9" i="21"/>
  <c r="I9" i="21" s="1"/>
  <c r="J9" i="21" s="1"/>
  <c r="T16" i="1" s="1"/>
  <c r="I19" i="21"/>
  <c r="J19" i="21" s="1"/>
  <c r="I21" i="21"/>
  <c r="J21" i="21" s="1"/>
  <c r="I8" i="21"/>
  <c r="J8" i="21" s="1"/>
  <c r="H21" i="18"/>
  <c r="H18" i="19"/>
  <c r="H14" i="20"/>
  <c r="H19" i="20"/>
  <c r="I19" i="20" s="1"/>
  <c r="J19" i="20" s="1"/>
  <c r="S34" i="1" s="1"/>
  <c r="H21" i="20"/>
  <c r="I21" i="20" s="1"/>
  <c r="J21" i="20" s="1"/>
  <c r="S30" i="1" s="1"/>
  <c r="H5" i="20"/>
  <c r="I5" i="20" s="1"/>
  <c r="J5" i="20" s="1"/>
  <c r="H8" i="20"/>
  <c r="H10" i="20"/>
  <c r="I10" i="20" s="1"/>
  <c r="J10" i="20" s="1"/>
  <c r="H20" i="20"/>
  <c r="I20" i="20" s="1"/>
  <c r="J20" i="20" s="1"/>
  <c r="H7" i="20"/>
  <c r="H12" i="20"/>
  <c r="H18" i="20"/>
  <c r="I18" i="20" s="1"/>
  <c r="J18" i="20" s="1"/>
  <c r="H4" i="20"/>
  <c r="I4" i="20" s="1"/>
  <c r="J4" i="20" s="1"/>
  <c r="H16" i="20"/>
  <c r="I16" i="20" s="1"/>
  <c r="J16" i="20" s="1"/>
  <c r="H6" i="20"/>
  <c r="H11" i="20"/>
  <c r="I11" i="20" s="1"/>
  <c r="J11" i="20" s="1"/>
  <c r="S33" i="1" s="1"/>
  <c r="H9" i="20"/>
  <c r="I9" i="20" s="1"/>
  <c r="J9" i="20" s="1"/>
  <c r="H22" i="20"/>
  <c r="I22" i="20" s="1"/>
  <c r="J22" i="20" s="1"/>
  <c r="H23" i="20"/>
  <c r="H17" i="20"/>
  <c r="I17" i="20" s="1"/>
  <c r="J17" i="20" s="1"/>
  <c r="H3" i="20"/>
  <c r="I3" i="20" s="1"/>
  <c r="J3" i="20" s="1"/>
  <c r="H15" i="20"/>
  <c r="I15" i="20" s="1"/>
  <c r="J15" i="20" s="1"/>
  <c r="I8" i="20"/>
  <c r="J8" i="20" s="1"/>
  <c r="I12" i="20"/>
  <c r="J12" i="20" s="1"/>
  <c r="I14" i="20"/>
  <c r="J14" i="20" s="1"/>
  <c r="I6" i="20"/>
  <c r="J6" i="20" s="1"/>
  <c r="I23" i="20"/>
  <c r="J23" i="20" s="1"/>
  <c r="H13" i="20"/>
  <c r="I13" i="20" s="1"/>
  <c r="J13" i="20" s="1"/>
  <c r="I7" i="20"/>
  <c r="J7" i="20" s="1"/>
  <c r="H13" i="19"/>
  <c r="I13" i="19" s="1"/>
  <c r="J13" i="19" s="1"/>
  <c r="H12" i="19"/>
  <c r="I12" i="19" s="1"/>
  <c r="J12" i="19" s="1"/>
  <c r="R30" i="1" s="1"/>
  <c r="I18" i="19"/>
  <c r="J18" i="19" s="1"/>
  <c r="R13" i="1" s="1"/>
  <c r="H14" i="19"/>
  <c r="I14" i="19" s="1"/>
  <c r="J14" i="19" s="1"/>
  <c r="H19" i="19"/>
  <c r="I19" i="19" s="1"/>
  <c r="J19" i="19" s="1"/>
  <c r="H7" i="19"/>
  <c r="I7" i="19" s="1"/>
  <c r="J7" i="19" s="1"/>
  <c r="H3" i="19"/>
  <c r="I3" i="19" s="1"/>
  <c r="J3" i="19" s="1"/>
  <c r="H17" i="19"/>
  <c r="I17" i="19" s="1"/>
  <c r="J17" i="19" s="1"/>
  <c r="R16" i="1" s="1"/>
  <c r="H11" i="19"/>
  <c r="I11" i="19" s="1"/>
  <c r="J11" i="19" s="1"/>
  <c r="H6" i="19"/>
  <c r="I6" i="19" s="1"/>
  <c r="J6" i="19" s="1"/>
  <c r="R34" i="1" s="1"/>
  <c r="H5" i="19"/>
  <c r="I5" i="19" s="1"/>
  <c r="J5" i="19" s="1"/>
  <c r="H4" i="19"/>
  <c r="I4" i="19" s="1"/>
  <c r="J4" i="19" s="1"/>
  <c r="H10" i="19"/>
  <c r="I10" i="19" s="1"/>
  <c r="J10" i="19" s="1"/>
  <c r="H15" i="19"/>
  <c r="I15" i="19" s="1"/>
  <c r="J15" i="19" s="1"/>
  <c r="H9" i="19"/>
  <c r="I9" i="19" s="1"/>
  <c r="J9" i="19" s="1"/>
  <c r="H8" i="19"/>
  <c r="I8" i="19" s="1"/>
  <c r="J8" i="19" s="1"/>
  <c r="H16" i="19"/>
  <c r="I16" i="19" s="1"/>
  <c r="J16" i="19" s="1"/>
  <c r="H14" i="18"/>
  <c r="I14" i="18" s="1"/>
  <c r="J14" i="18" s="1"/>
  <c r="H8" i="18"/>
  <c r="I8" i="18" s="1"/>
  <c r="J8" i="18" s="1"/>
  <c r="H17" i="18"/>
  <c r="I17" i="18" s="1"/>
  <c r="J17" i="18" s="1"/>
  <c r="Q30" i="1" s="1"/>
  <c r="H4" i="18"/>
  <c r="I4" i="18" s="1"/>
  <c r="J4" i="18" s="1"/>
  <c r="H22" i="18"/>
  <c r="Q34" i="1"/>
  <c r="H5" i="18"/>
  <c r="I5" i="18" s="1"/>
  <c r="J5" i="18" s="1"/>
  <c r="H27" i="18"/>
  <c r="I27" i="18" s="1"/>
  <c r="J27" i="18" s="1"/>
  <c r="Q16" i="1" s="1"/>
  <c r="H10" i="18"/>
  <c r="I10" i="18" s="1"/>
  <c r="J10" i="18" s="1"/>
  <c r="Q13" i="1" s="1"/>
  <c r="H11" i="18"/>
  <c r="I11" i="18" s="1"/>
  <c r="J11" i="18" s="1"/>
  <c r="H9" i="18"/>
  <c r="I9" i="18" s="1"/>
  <c r="J9" i="18" s="1"/>
  <c r="H12" i="18"/>
  <c r="I12" i="18" s="1"/>
  <c r="J12" i="18" s="1"/>
  <c r="H19" i="18"/>
  <c r="I19" i="18" s="1"/>
  <c r="J19" i="18" s="1"/>
  <c r="H23" i="18"/>
  <c r="H7" i="18"/>
  <c r="I7" i="18" s="1"/>
  <c r="J7" i="18" s="1"/>
  <c r="H25" i="18"/>
  <c r="I25" i="18" s="1"/>
  <c r="J25" i="18" s="1"/>
  <c r="H26" i="18"/>
  <c r="I26" i="18" s="1"/>
  <c r="J26" i="18" s="1"/>
  <c r="Q35" i="1" s="1"/>
  <c r="H3" i="18"/>
  <c r="I3" i="18" s="1"/>
  <c r="J3" i="18" s="1"/>
  <c r="Q3" i="1" s="1"/>
  <c r="H20" i="18"/>
  <c r="I20" i="18" s="1"/>
  <c r="J20" i="18" s="1"/>
  <c r="H16" i="18"/>
  <c r="I16" i="18" s="1"/>
  <c r="J16" i="18" s="1"/>
  <c r="H24" i="18"/>
  <c r="I24" i="18" s="1"/>
  <c r="J24" i="18" s="1"/>
  <c r="H6" i="18"/>
  <c r="I6" i="18" s="1"/>
  <c r="J6" i="18" s="1"/>
  <c r="H18" i="18"/>
  <c r="H15" i="18"/>
  <c r="I15" i="18" s="1"/>
  <c r="J15" i="18" s="1"/>
  <c r="Q28" i="1" s="1"/>
  <c r="H13" i="18"/>
  <c r="I13" i="18" s="1"/>
  <c r="J13" i="18" s="1"/>
  <c r="I21" i="18"/>
  <c r="J21" i="18" s="1"/>
  <c r="I18" i="18"/>
  <c r="J18" i="18" s="1"/>
  <c r="I23" i="18"/>
  <c r="J23" i="18" s="1"/>
  <c r="I22" i="18"/>
  <c r="J22" i="18" s="1"/>
  <c r="P28" i="1"/>
  <c r="P33" i="1"/>
  <c r="H22" i="17"/>
  <c r="I22" i="17" s="1"/>
  <c r="J22" i="17" s="1"/>
  <c r="P35" i="1"/>
  <c r="H21" i="16"/>
  <c r="I21" i="16" s="1"/>
  <c r="J21" i="16" s="1"/>
  <c r="H6" i="16"/>
  <c r="I6" i="16" s="1"/>
  <c r="J6" i="16" s="1"/>
  <c r="H24" i="16"/>
  <c r="H19" i="16"/>
  <c r="I19" i="16" s="1"/>
  <c r="J19" i="16" s="1"/>
  <c r="H23" i="16"/>
  <c r="I23" i="16" s="1"/>
  <c r="J23" i="16" s="1"/>
  <c r="H15" i="16"/>
  <c r="I15" i="16" s="1"/>
  <c r="J15" i="16" s="1"/>
  <c r="H14" i="16"/>
  <c r="I14" i="16" s="1"/>
  <c r="J14" i="16" s="1"/>
  <c r="H5" i="16"/>
  <c r="I5" i="16" s="1"/>
  <c r="J5" i="16" s="1"/>
  <c r="H4" i="16"/>
  <c r="I4" i="16" s="1"/>
  <c r="J4" i="16" s="1"/>
  <c r="H20" i="16"/>
  <c r="I20" i="16" s="1"/>
  <c r="J20" i="16" s="1"/>
  <c r="H9" i="16"/>
  <c r="I9" i="16" s="1"/>
  <c r="J9" i="16" s="1"/>
  <c r="H10" i="16"/>
  <c r="I10" i="16" s="1"/>
  <c r="J10" i="16" s="1"/>
  <c r="H18" i="16"/>
  <c r="I18" i="16" s="1"/>
  <c r="J18" i="16" s="1"/>
  <c r="H8" i="16"/>
  <c r="I8" i="16" s="1"/>
  <c r="J8" i="16" s="1"/>
  <c r="H7" i="16"/>
  <c r="I7" i="16" s="1"/>
  <c r="J7" i="16" s="1"/>
  <c r="H16" i="16"/>
  <c r="H3" i="16"/>
  <c r="I3" i="16" s="1"/>
  <c r="J3" i="16" s="1"/>
  <c r="H25" i="16"/>
  <c r="H13" i="16"/>
  <c r="I13" i="16" s="1"/>
  <c r="J13" i="16" s="1"/>
  <c r="H12" i="16"/>
  <c r="I12" i="16" s="1"/>
  <c r="J12" i="16" s="1"/>
  <c r="H17" i="16"/>
  <c r="I17" i="16" s="1"/>
  <c r="J17" i="16" s="1"/>
  <c r="O33" i="1" s="1"/>
  <c r="H11" i="16"/>
  <c r="I11" i="16" s="1"/>
  <c r="J11" i="16" s="1"/>
  <c r="H22" i="16"/>
  <c r="I22" i="16" s="1"/>
  <c r="J22" i="16" s="1"/>
  <c r="I24" i="16"/>
  <c r="J24" i="16" s="1"/>
  <c r="O28" i="1" s="1"/>
  <c r="I25" i="16"/>
  <c r="J25" i="16" s="1"/>
  <c r="I16" i="16"/>
  <c r="J16" i="16" s="1"/>
  <c r="O13" i="1" s="1"/>
  <c r="G54" i="9"/>
  <c r="I54" i="9" s="1"/>
  <c r="H5" i="15"/>
  <c r="I5" i="15" s="1"/>
  <c r="J5" i="15" s="1"/>
  <c r="H15" i="15"/>
  <c r="I15" i="15" s="1"/>
  <c r="J15" i="15" s="1"/>
  <c r="H19" i="15"/>
  <c r="I19" i="15" s="1"/>
  <c r="J19" i="15" s="1"/>
  <c r="H16" i="15"/>
  <c r="I16" i="15" s="1"/>
  <c r="J16" i="15" s="1"/>
  <c r="H21" i="15"/>
  <c r="I21" i="15" s="1"/>
  <c r="J21" i="15" s="1"/>
  <c r="H20" i="15"/>
  <c r="I20" i="15" s="1"/>
  <c r="J20" i="15" s="1"/>
  <c r="H10" i="15"/>
  <c r="I10" i="15" s="1"/>
  <c r="J10" i="15" s="1"/>
  <c r="H3" i="15"/>
  <c r="I3" i="15" s="1"/>
  <c r="J3" i="15" s="1"/>
  <c r="H12" i="15"/>
  <c r="I12" i="15" s="1"/>
  <c r="J12" i="15" s="1"/>
  <c r="H14" i="15"/>
  <c r="I14" i="15" s="1"/>
  <c r="J14" i="15" s="1"/>
  <c r="H7" i="15"/>
  <c r="I7" i="15" s="1"/>
  <c r="J7" i="15" s="1"/>
  <c r="N13" i="1" s="1"/>
  <c r="H8" i="15"/>
  <c r="I8" i="15" s="1"/>
  <c r="J8" i="15" s="1"/>
  <c r="H9" i="15"/>
  <c r="I9" i="15" s="1"/>
  <c r="J9" i="15" s="1"/>
  <c r="N34" i="1" s="1"/>
  <c r="H23" i="15"/>
  <c r="I23" i="15" s="1"/>
  <c r="J23" i="15" s="1"/>
  <c r="H17" i="15"/>
  <c r="I17" i="15" s="1"/>
  <c r="J17" i="15" s="1"/>
  <c r="H18" i="15"/>
  <c r="H6" i="15"/>
  <c r="I6" i="15" s="1"/>
  <c r="J6" i="15" s="1"/>
  <c r="H4" i="15"/>
  <c r="I4" i="15" s="1"/>
  <c r="J4" i="15" s="1"/>
  <c r="H22" i="15"/>
  <c r="I22" i="15" s="1"/>
  <c r="J22" i="15" s="1"/>
  <c r="I18" i="15"/>
  <c r="J18" i="15" s="1"/>
  <c r="H13" i="15"/>
  <c r="I13" i="15" s="1"/>
  <c r="J13" i="15" s="1"/>
  <c r="H11" i="15"/>
  <c r="I11" i="15" s="1"/>
  <c r="J11" i="15" s="1"/>
  <c r="H10" i="14"/>
  <c r="I10" i="14" s="1"/>
  <c r="J10" i="14" s="1"/>
  <c r="H14" i="14"/>
  <c r="I14" i="14" s="1"/>
  <c r="J14" i="14" s="1"/>
  <c r="H19" i="14"/>
  <c r="I19" i="14" s="1"/>
  <c r="J19" i="14" s="1"/>
  <c r="H6" i="14"/>
  <c r="I6" i="14" s="1"/>
  <c r="J6" i="14" s="1"/>
  <c r="H5" i="14"/>
  <c r="I5" i="14" s="1"/>
  <c r="J5" i="14" s="1"/>
  <c r="H17" i="14"/>
  <c r="I17" i="14" s="1"/>
  <c r="J17" i="14" s="1"/>
  <c r="H3" i="14"/>
  <c r="I3" i="14" s="1"/>
  <c r="J3" i="14" s="1"/>
  <c r="M3" i="1" s="1"/>
  <c r="H16" i="14"/>
  <c r="H12" i="14"/>
  <c r="I12" i="14" s="1"/>
  <c r="J12" i="14" s="1"/>
  <c r="H13" i="14"/>
  <c r="I13" i="14" s="1"/>
  <c r="J13" i="14" s="1"/>
  <c r="H21" i="14"/>
  <c r="I21" i="14" s="1"/>
  <c r="J21" i="14" s="1"/>
  <c r="H8" i="14"/>
  <c r="I8" i="14" s="1"/>
  <c r="J8" i="14" s="1"/>
  <c r="H18" i="14"/>
  <c r="I18" i="14" s="1"/>
  <c r="J18" i="14" s="1"/>
  <c r="H7" i="14"/>
  <c r="I7" i="14" s="1"/>
  <c r="J7" i="14" s="1"/>
  <c r="H9" i="14"/>
  <c r="I9" i="14" s="1"/>
  <c r="J9" i="14" s="1"/>
  <c r="I16" i="14"/>
  <c r="J16" i="14" s="1"/>
  <c r="H4" i="14"/>
  <c r="I4" i="14" s="1"/>
  <c r="J4" i="14" s="1"/>
  <c r="M35" i="1" s="1"/>
  <c r="H20" i="14"/>
  <c r="I20" i="14" s="1"/>
  <c r="J20" i="14" s="1"/>
  <c r="H11" i="14"/>
  <c r="I11" i="14" s="1"/>
  <c r="J11" i="14" s="1"/>
  <c r="I15" i="14"/>
  <c r="J15" i="14" s="1"/>
  <c r="I3" i="13"/>
  <c r="J3" i="13" s="1"/>
  <c r="I8" i="13"/>
  <c r="J8" i="13" s="1"/>
  <c r="I16" i="13"/>
  <c r="J16" i="13" s="1"/>
  <c r="I15" i="13"/>
  <c r="J15" i="13" s="1"/>
  <c r="I5" i="13"/>
  <c r="J5" i="13" s="1"/>
  <c r="L33" i="1" s="1"/>
  <c r="I17" i="13"/>
  <c r="J17" i="13" s="1"/>
  <c r="H19" i="10"/>
  <c r="I19" i="10" s="1"/>
  <c r="J19" i="10" s="1"/>
  <c r="H22" i="10"/>
  <c r="I22" i="10" s="1"/>
  <c r="J22" i="10" s="1"/>
  <c r="H18" i="11"/>
  <c r="H10" i="11"/>
  <c r="I10" i="11" s="1"/>
  <c r="J10" i="11" s="1"/>
  <c r="H19" i="11"/>
  <c r="I19" i="11" s="1"/>
  <c r="J19" i="11" s="1"/>
  <c r="H8" i="11"/>
  <c r="I8" i="11" s="1"/>
  <c r="J8" i="11" s="1"/>
  <c r="J32" i="1" s="1"/>
  <c r="H5" i="11"/>
  <c r="I5" i="11" s="1"/>
  <c r="J5" i="11" s="1"/>
  <c r="H22" i="11"/>
  <c r="I22" i="11" s="1"/>
  <c r="J22" i="11" s="1"/>
  <c r="H9" i="11"/>
  <c r="I9" i="11" s="1"/>
  <c r="J9" i="11" s="1"/>
  <c r="H13" i="11"/>
  <c r="I13" i="11" s="1"/>
  <c r="J13" i="11" s="1"/>
  <c r="H7" i="11"/>
  <c r="I7" i="11" s="1"/>
  <c r="J7" i="11" s="1"/>
  <c r="H12" i="11"/>
  <c r="I12" i="11" s="1"/>
  <c r="J12" i="11" s="1"/>
  <c r="H16" i="11"/>
  <c r="I16" i="11" s="1"/>
  <c r="J16" i="11" s="1"/>
  <c r="H23" i="11"/>
  <c r="I23" i="11" s="1"/>
  <c r="J23" i="11" s="1"/>
  <c r="H3" i="11"/>
  <c r="I3" i="11" s="1"/>
  <c r="J3" i="11" s="1"/>
  <c r="H24" i="11"/>
  <c r="I24" i="11" s="1"/>
  <c r="J24" i="11" s="1"/>
  <c r="J33" i="1" s="1"/>
  <c r="H15" i="11"/>
  <c r="I15" i="11" s="1"/>
  <c r="J15" i="11" s="1"/>
  <c r="H17" i="11"/>
  <c r="I17" i="11" s="1"/>
  <c r="J17" i="11" s="1"/>
  <c r="I18" i="11"/>
  <c r="J18" i="11" s="1"/>
  <c r="H26" i="11"/>
  <c r="I26" i="11" s="1"/>
  <c r="J26" i="11" s="1"/>
  <c r="H28" i="11"/>
  <c r="I28" i="11" s="1"/>
  <c r="J28" i="11" s="1"/>
  <c r="H20" i="11"/>
  <c r="I20" i="11" s="1"/>
  <c r="J20" i="11" s="1"/>
  <c r="H25" i="11"/>
  <c r="I25" i="11" s="1"/>
  <c r="J25" i="11" s="1"/>
  <c r="H21" i="11"/>
  <c r="I21" i="11" s="1"/>
  <c r="J21" i="11" s="1"/>
  <c r="H6" i="11"/>
  <c r="I6" i="11" s="1"/>
  <c r="J6" i="11" s="1"/>
  <c r="H4" i="11"/>
  <c r="I4" i="11" s="1"/>
  <c r="J4" i="11" s="1"/>
  <c r="J35" i="1" s="1"/>
  <c r="H14" i="11"/>
  <c r="I14" i="11" s="1"/>
  <c r="J14" i="11" s="1"/>
  <c r="J13" i="1" s="1"/>
  <c r="H11" i="11"/>
  <c r="I11" i="11" s="1"/>
  <c r="J11" i="11" s="1"/>
  <c r="H27" i="11"/>
  <c r="I27" i="11" s="1"/>
  <c r="J27" i="11" s="1"/>
  <c r="H18" i="10"/>
  <c r="I18" i="10" s="1"/>
  <c r="J18" i="10" s="1"/>
  <c r="H23" i="10"/>
  <c r="I23" i="10" s="1"/>
  <c r="J23" i="10" s="1"/>
  <c r="H14" i="10"/>
  <c r="I14" i="10" s="1"/>
  <c r="J14" i="10" s="1"/>
  <c r="H17" i="10"/>
  <c r="I17" i="10" s="1"/>
  <c r="J17" i="10" s="1"/>
  <c r="H8" i="10"/>
  <c r="I8" i="10" s="1"/>
  <c r="J8" i="10" s="1"/>
  <c r="H7" i="10"/>
  <c r="I7" i="10" s="1"/>
  <c r="J7" i="10" s="1"/>
  <c r="H11" i="10"/>
  <c r="I11" i="10" s="1"/>
  <c r="J11" i="10" s="1"/>
  <c r="I16" i="1" s="1"/>
  <c r="H16" i="10"/>
  <c r="I16" i="10" s="1"/>
  <c r="J16" i="10" s="1"/>
  <c r="H12" i="10"/>
  <c r="I12" i="10" s="1"/>
  <c r="J12" i="10" s="1"/>
  <c r="H15" i="10"/>
  <c r="I15" i="10" s="1"/>
  <c r="J15" i="10" s="1"/>
  <c r="H6" i="10"/>
  <c r="I6" i="10" s="1"/>
  <c r="J6" i="10" s="1"/>
  <c r="I13" i="1" s="1"/>
  <c r="H13" i="10"/>
  <c r="I13" i="10" s="1"/>
  <c r="J13" i="10" s="1"/>
  <c r="H20" i="10"/>
  <c r="I20" i="10" s="1"/>
  <c r="J20" i="10" s="1"/>
  <c r="H10" i="10"/>
  <c r="I10" i="10" s="1"/>
  <c r="J10" i="10" s="1"/>
  <c r="H4" i="10"/>
  <c r="I4" i="10" s="1"/>
  <c r="J4" i="10" s="1"/>
  <c r="H9" i="10"/>
  <c r="I9" i="10" s="1"/>
  <c r="J9" i="10" s="1"/>
  <c r="H5" i="10"/>
  <c r="I5" i="10" s="1"/>
  <c r="J5" i="10" s="1"/>
  <c r="H21" i="10"/>
  <c r="I21" i="10" s="1"/>
  <c r="J21" i="10" s="1"/>
  <c r="H3" i="10"/>
  <c r="I3" i="10" s="1"/>
  <c r="J3" i="10" s="1"/>
  <c r="H11" i="8"/>
  <c r="I11" i="8" s="1"/>
  <c r="J11" i="8" s="1"/>
  <c r="H4" i="8"/>
  <c r="I4" i="8" s="1"/>
  <c r="J4" i="8" s="1"/>
  <c r="H13" i="8"/>
  <c r="I13" i="8" s="1"/>
  <c r="J13" i="8" s="1"/>
  <c r="H22" i="8"/>
  <c r="I22" i="8" s="1"/>
  <c r="J22" i="8" s="1"/>
  <c r="H23" i="8"/>
  <c r="I23" i="8" s="1"/>
  <c r="J23" i="8" s="1"/>
  <c r="H17" i="8"/>
  <c r="I17" i="8" s="1"/>
  <c r="J17" i="8" s="1"/>
  <c r="H21" i="8"/>
  <c r="I21" i="8" s="1"/>
  <c r="J21" i="8" s="1"/>
  <c r="H9" i="8"/>
  <c r="I9" i="8" s="1"/>
  <c r="J9" i="8" s="1"/>
  <c r="H6" i="8"/>
  <c r="I6" i="8" s="1"/>
  <c r="J6" i="8" s="1"/>
  <c r="H12" i="8"/>
  <c r="I12" i="8" s="1"/>
  <c r="J12" i="8" s="1"/>
  <c r="H35" i="1" s="1"/>
  <c r="H7" i="8"/>
  <c r="I7" i="8" s="1"/>
  <c r="J7" i="8" s="1"/>
  <c r="H16" i="1" s="1"/>
  <c r="H20" i="8"/>
  <c r="I20" i="8" s="1"/>
  <c r="J20" i="8" s="1"/>
  <c r="H10" i="8"/>
  <c r="I10" i="8" s="1"/>
  <c r="J10" i="8" s="1"/>
  <c r="H16" i="8"/>
  <c r="I16" i="8" s="1"/>
  <c r="J16" i="8" s="1"/>
  <c r="H19" i="8"/>
  <c r="I19" i="8" s="1"/>
  <c r="J19" i="8" s="1"/>
  <c r="H15" i="8"/>
  <c r="I15" i="8" s="1"/>
  <c r="J15" i="8" s="1"/>
  <c r="H3" i="8"/>
  <c r="I3" i="8" s="1"/>
  <c r="J3" i="8" s="1"/>
  <c r="H8" i="8"/>
  <c r="I8" i="8" s="1"/>
  <c r="J8" i="8" s="1"/>
  <c r="H13" i="1" s="1"/>
  <c r="H18" i="8"/>
  <c r="I18" i="8" s="1"/>
  <c r="J18" i="8" s="1"/>
  <c r="H5" i="8"/>
  <c r="I5" i="8" s="1"/>
  <c r="J5" i="8" s="1"/>
  <c r="H14" i="8"/>
  <c r="I14" i="8" s="1"/>
  <c r="J14" i="8" s="1"/>
  <c r="H5" i="6"/>
  <c r="I5" i="6" s="1"/>
  <c r="J5" i="6" s="1"/>
  <c r="H6" i="6"/>
  <c r="I6" i="6" s="1"/>
  <c r="J6" i="6" s="1"/>
  <c r="H7" i="6"/>
  <c r="I7" i="6" s="1"/>
  <c r="J7" i="6" s="1"/>
  <c r="H18" i="6"/>
  <c r="I18" i="6" s="1"/>
  <c r="J18" i="6" s="1"/>
  <c r="H21" i="6"/>
  <c r="I21" i="6" s="1"/>
  <c r="J21" i="6" s="1"/>
  <c r="G35" i="1" s="1"/>
  <c r="H23" i="6"/>
  <c r="I23" i="6" s="1"/>
  <c r="J23" i="6" s="1"/>
  <c r="H16" i="6"/>
  <c r="I16" i="6" s="1"/>
  <c r="J16" i="6" s="1"/>
  <c r="H19" i="6"/>
  <c r="I19" i="6" s="1"/>
  <c r="J19" i="6" s="1"/>
  <c r="G16" i="1" s="1"/>
  <c r="H8" i="6"/>
  <c r="I8" i="6" s="1"/>
  <c r="J8" i="6" s="1"/>
  <c r="G33" i="1" s="1"/>
  <c r="H22" i="6"/>
  <c r="I22" i="6" s="1"/>
  <c r="J22" i="6" s="1"/>
  <c r="H12" i="6"/>
  <c r="I12" i="6" s="1"/>
  <c r="J12" i="6" s="1"/>
  <c r="H4" i="6"/>
  <c r="I4" i="6" s="1"/>
  <c r="J4" i="6" s="1"/>
  <c r="H13" i="6"/>
  <c r="I13" i="6" s="1"/>
  <c r="J13" i="6" s="1"/>
  <c r="H17" i="6"/>
  <c r="I17" i="6" s="1"/>
  <c r="J17" i="6" s="1"/>
  <c r="H14" i="6"/>
  <c r="I14" i="6" s="1"/>
  <c r="J14" i="6" s="1"/>
  <c r="H15" i="6"/>
  <c r="I15" i="6" s="1"/>
  <c r="J15" i="6" s="1"/>
  <c r="H3" i="6"/>
  <c r="I3" i="6" s="1"/>
  <c r="J3" i="6" s="1"/>
  <c r="H11" i="6"/>
  <c r="I11" i="6" s="1"/>
  <c r="J11" i="6" s="1"/>
  <c r="G13" i="1" s="1"/>
  <c r="H9" i="6"/>
  <c r="I9" i="6" s="1"/>
  <c r="J9" i="6" s="1"/>
  <c r="H20" i="6"/>
  <c r="I20" i="6" s="1"/>
  <c r="J20" i="6" s="1"/>
  <c r="H10" i="6"/>
  <c r="I10" i="6" s="1"/>
  <c r="J10" i="6" s="1"/>
  <c r="H4" i="2"/>
  <c r="I4" i="2" s="1"/>
  <c r="J4" i="2" s="1"/>
  <c r="H5" i="2"/>
  <c r="I5" i="2" s="1"/>
  <c r="J5" i="2" s="1"/>
  <c r="H12" i="2"/>
  <c r="I12" i="2" s="1"/>
  <c r="J12" i="2" s="1"/>
  <c r="H11" i="2"/>
  <c r="I11" i="2" s="1"/>
  <c r="J11" i="2" s="1"/>
  <c r="H16" i="2"/>
  <c r="I16" i="2" s="1"/>
  <c r="J16" i="2" s="1"/>
  <c r="H15" i="2"/>
  <c r="I15" i="2" s="1"/>
  <c r="J15" i="2" s="1"/>
  <c r="H6" i="2"/>
  <c r="I6" i="2" s="1"/>
  <c r="J6" i="2" s="1"/>
  <c r="H13" i="2"/>
  <c r="I13" i="2" s="1"/>
  <c r="J13" i="2" s="1"/>
  <c r="H17" i="2"/>
  <c r="I17" i="2" s="1"/>
  <c r="J17" i="2" s="1"/>
  <c r="H14" i="2"/>
  <c r="I14" i="2" s="1"/>
  <c r="J14" i="2" s="1"/>
  <c r="F35" i="1" s="1"/>
  <c r="H18" i="2"/>
  <c r="I18" i="2" s="1"/>
  <c r="J18" i="2" s="1"/>
  <c r="H3" i="2"/>
  <c r="I3" i="2" s="1"/>
  <c r="J3" i="2" s="1"/>
  <c r="H9" i="2"/>
  <c r="I9" i="2" s="1"/>
  <c r="J9" i="2" s="1"/>
  <c r="F13" i="1" s="1"/>
  <c r="H10" i="2"/>
  <c r="I10" i="2" s="1"/>
  <c r="J10" i="2" s="1"/>
  <c r="H7" i="2"/>
  <c r="I7" i="2" s="1"/>
  <c r="J7" i="2" s="1"/>
  <c r="H8" i="2"/>
  <c r="I8" i="2" s="1"/>
  <c r="J8" i="2" s="1"/>
  <c r="F33" i="1" s="1"/>
  <c r="X33" i="1" s="1"/>
  <c r="T3" i="1" l="1"/>
  <c r="V18" i="1"/>
  <c r="V9" i="1"/>
  <c r="V4" i="1"/>
  <c r="V10" i="1"/>
  <c r="V21" i="1"/>
  <c r="V14" i="1"/>
  <c r="V40" i="1"/>
  <c r="V20" i="1"/>
  <c r="V12" i="1"/>
  <c r="V16" i="1"/>
  <c r="V3" i="1"/>
  <c r="V11" i="1"/>
  <c r="V28" i="1"/>
  <c r="V15" i="1"/>
  <c r="V13" i="1"/>
  <c r="V8" i="1"/>
  <c r="V5" i="1"/>
  <c r="U17" i="1"/>
  <c r="U11" i="1"/>
  <c r="U3" i="1"/>
  <c r="U9" i="1"/>
  <c r="U28" i="1"/>
  <c r="U30" i="1"/>
  <c r="U20" i="1"/>
  <c r="U12" i="1"/>
  <c r="U13" i="1"/>
  <c r="U24" i="1"/>
  <c r="U16" i="1"/>
  <c r="U34" i="1"/>
  <c r="U25" i="1"/>
  <c r="U5" i="1"/>
  <c r="U10" i="1"/>
  <c r="U18" i="1"/>
  <c r="U14" i="1"/>
  <c r="U21" i="1"/>
  <c r="U15" i="1"/>
  <c r="S35" i="1"/>
  <c r="S13" i="1"/>
  <c r="S32" i="1"/>
  <c r="X32" i="1" s="1"/>
  <c r="S16" i="1"/>
  <c r="R35" i="1"/>
  <c r="R3" i="1"/>
  <c r="O16" i="1"/>
  <c r="O35" i="1"/>
  <c r="O3" i="1"/>
  <c r="N3" i="1"/>
  <c r="N35" i="1"/>
  <c r="N30" i="1"/>
  <c r="M16" i="1"/>
  <c r="Y32" i="1"/>
  <c r="Z32" i="1" s="1"/>
  <c r="J16" i="1"/>
  <c r="I2" i="1"/>
  <c r="A1" i="8"/>
  <c r="Y33" i="1"/>
  <c r="Z33" i="1" s="1"/>
  <c r="T27" i="1"/>
  <c r="S27" i="1"/>
  <c r="Q27" i="1"/>
  <c r="P27" i="1"/>
  <c r="N27" i="1"/>
  <c r="M27" i="1"/>
  <c r="K27" i="1"/>
  <c r="J27" i="1"/>
  <c r="I27" i="1"/>
  <c r="H27" i="1"/>
  <c r="G27" i="1"/>
  <c r="F27" i="1"/>
  <c r="E27" i="1"/>
  <c r="D27" i="1"/>
  <c r="T31" i="1"/>
  <c r="Q31" i="1"/>
  <c r="M31" i="1"/>
  <c r="I31" i="1"/>
  <c r="H31" i="1"/>
  <c r="G31" i="1"/>
  <c r="F31" i="1"/>
  <c r="E31" i="1"/>
  <c r="D31" i="1"/>
  <c r="T36" i="1"/>
  <c r="S36" i="1"/>
  <c r="R36" i="1"/>
  <c r="Q36" i="1"/>
  <c r="O36" i="1"/>
  <c r="N36" i="1"/>
  <c r="M36" i="1"/>
  <c r="L36" i="1"/>
  <c r="K36" i="1"/>
  <c r="I36" i="1"/>
  <c r="H36" i="1"/>
  <c r="G36" i="1"/>
  <c r="F36" i="1"/>
  <c r="E36" i="1"/>
  <c r="T5" i="1"/>
  <c r="S5" i="1"/>
  <c r="R5" i="1"/>
  <c r="Q5" i="1"/>
  <c r="O5" i="1"/>
  <c r="N5" i="1"/>
  <c r="M5" i="1"/>
  <c r="L5" i="1"/>
  <c r="I5" i="1"/>
  <c r="H5" i="1"/>
  <c r="G5" i="1"/>
  <c r="F5" i="1"/>
  <c r="E5" i="1"/>
  <c r="D5" i="1"/>
  <c r="H18" i="9"/>
  <c r="E17" i="9"/>
  <c r="E37" i="9"/>
  <c r="H40" i="9"/>
  <c r="H38" i="9"/>
  <c r="B35" i="9" s="1"/>
  <c r="E35" i="9"/>
  <c r="T38" i="1"/>
  <c r="J38" i="1"/>
  <c r="H38" i="1"/>
  <c r="G38" i="1"/>
  <c r="F38" i="1"/>
  <c r="E38" i="1"/>
  <c r="D38" i="1"/>
  <c r="D24" i="1"/>
  <c r="T24" i="1"/>
  <c r="S24" i="1"/>
  <c r="R24" i="1"/>
  <c r="Q24" i="1"/>
  <c r="P24" i="1"/>
  <c r="O24" i="1"/>
  <c r="N24" i="1"/>
  <c r="M24" i="1"/>
  <c r="L24" i="1"/>
  <c r="K24" i="1"/>
  <c r="J24" i="1"/>
  <c r="H24" i="1"/>
  <c r="G24" i="1"/>
  <c r="F24" i="1"/>
  <c r="E24" i="1"/>
  <c r="H48" i="9"/>
  <c r="E47" i="9"/>
  <c r="T12" i="1"/>
  <c r="M12" i="1"/>
  <c r="T14" i="1"/>
  <c r="S14" i="1"/>
  <c r="Q14" i="1"/>
  <c r="P14" i="1"/>
  <c r="O14" i="1"/>
  <c r="N14" i="1"/>
  <c r="M14" i="1"/>
  <c r="L14" i="1"/>
  <c r="K14" i="1"/>
  <c r="J14" i="1"/>
  <c r="I14" i="1"/>
  <c r="H14" i="1"/>
  <c r="G14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F25" i="1"/>
  <c r="Q17" i="1"/>
  <c r="O17" i="1"/>
  <c r="M17" i="1"/>
  <c r="I17" i="1"/>
  <c r="G17" i="1"/>
  <c r="T18" i="1"/>
  <c r="S18" i="1"/>
  <c r="R18" i="1"/>
  <c r="Q18" i="1"/>
  <c r="Q21" i="1"/>
  <c r="L21" i="1"/>
  <c r="P26" i="1"/>
  <c r="H26" i="1"/>
  <c r="G26" i="1"/>
  <c r="T40" i="1"/>
  <c r="S40" i="1"/>
  <c r="N40" i="1"/>
  <c r="M40" i="1"/>
  <c r="K40" i="1"/>
  <c r="J40" i="1"/>
  <c r="I40" i="1"/>
  <c r="H40" i="1"/>
  <c r="G40" i="1"/>
  <c r="T37" i="1"/>
  <c r="S37" i="1"/>
  <c r="Q37" i="1"/>
  <c r="P37" i="1"/>
  <c r="O37" i="1"/>
  <c r="P15" i="1"/>
  <c r="T6" i="1"/>
  <c r="Q6" i="1"/>
  <c r="O6" i="1"/>
  <c r="I6" i="1"/>
  <c r="R22" i="1"/>
  <c r="M22" i="1"/>
  <c r="H22" i="1"/>
  <c r="O29" i="1"/>
  <c r="E25" i="1"/>
  <c r="D25" i="1"/>
  <c r="X28" i="1" l="1"/>
  <c r="Y28" i="1"/>
  <c r="Z28" i="1" s="1"/>
  <c r="B47" i="9"/>
  <c r="B48" i="9"/>
  <c r="C16" i="1" s="1"/>
  <c r="J2" i="1"/>
  <c r="A1" i="11" s="1"/>
  <c r="A1" i="10"/>
  <c r="H79" i="9"/>
  <c r="E78" i="9"/>
  <c r="H37" i="9"/>
  <c r="B37" i="9" s="1"/>
  <c r="E34" i="9"/>
  <c r="E22" i="9"/>
  <c r="H25" i="9"/>
  <c r="K2" i="1" l="1"/>
  <c r="F10" i="1"/>
  <c r="F8" i="1"/>
  <c r="F11" i="1"/>
  <c r="F18" i="1"/>
  <c r="F19" i="1"/>
  <c r="F6" i="1"/>
  <c r="F26" i="1"/>
  <c r="F12" i="1"/>
  <c r="F37" i="1"/>
  <c r="F14" i="1"/>
  <c r="F4" i="1"/>
  <c r="F40" i="1"/>
  <c r="F29" i="1"/>
  <c r="F22" i="1"/>
  <c r="F9" i="1"/>
  <c r="F21" i="1"/>
  <c r="F20" i="1"/>
  <c r="F15" i="1"/>
  <c r="F17" i="1"/>
  <c r="F7" i="1"/>
  <c r="J52" i="24"/>
  <c r="I52" i="24"/>
  <c r="H52" i="24"/>
  <c r="G52" i="24"/>
  <c r="F52" i="24"/>
  <c r="J51" i="24"/>
  <c r="I51" i="24"/>
  <c r="H51" i="24"/>
  <c r="G51" i="24"/>
  <c r="F51" i="24"/>
  <c r="J50" i="24"/>
  <c r="I50" i="24"/>
  <c r="H50" i="24"/>
  <c r="G50" i="24"/>
  <c r="F50" i="24"/>
  <c r="J49" i="24"/>
  <c r="I49" i="24"/>
  <c r="H49" i="24"/>
  <c r="G49" i="24"/>
  <c r="F49" i="24"/>
  <c r="J48" i="24"/>
  <c r="I48" i="24"/>
  <c r="H48" i="24"/>
  <c r="G48" i="24"/>
  <c r="F48" i="24"/>
  <c r="J47" i="24"/>
  <c r="I47" i="24"/>
  <c r="H47" i="24"/>
  <c r="G47" i="24"/>
  <c r="F47" i="24"/>
  <c r="J46" i="24"/>
  <c r="I46" i="24"/>
  <c r="H46" i="24"/>
  <c r="G46" i="24"/>
  <c r="F46" i="24"/>
  <c r="J45" i="24"/>
  <c r="I45" i="24"/>
  <c r="H45" i="24"/>
  <c r="G45" i="24"/>
  <c r="F45" i="24"/>
  <c r="J44" i="24"/>
  <c r="I44" i="24"/>
  <c r="H44" i="24"/>
  <c r="G44" i="24"/>
  <c r="F44" i="24"/>
  <c r="J43" i="24"/>
  <c r="I43" i="24"/>
  <c r="H43" i="24"/>
  <c r="G43" i="24"/>
  <c r="F43" i="24"/>
  <c r="J42" i="24"/>
  <c r="I42" i="24"/>
  <c r="H42" i="24"/>
  <c r="G42" i="24"/>
  <c r="F42" i="24"/>
  <c r="J41" i="24"/>
  <c r="I41" i="24"/>
  <c r="H41" i="24"/>
  <c r="G41" i="24"/>
  <c r="F41" i="24"/>
  <c r="J40" i="24"/>
  <c r="I40" i="24"/>
  <c r="H40" i="24"/>
  <c r="G40" i="24"/>
  <c r="F40" i="24"/>
  <c r="J39" i="24"/>
  <c r="I39" i="24"/>
  <c r="H39" i="24"/>
  <c r="G39" i="24"/>
  <c r="F39" i="24"/>
  <c r="J38" i="24"/>
  <c r="I38" i="24"/>
  <c r="H38" i="24"/>
  <c r="G38" i="24"/>
  <c r="F38" i="24"/>
  <c r="J37" i="24"/>
  <c r="I37" i="24"/>
  <c r="H37" i="24"/>
  <c r="G37" i="24"/>
  <c r="F37" i="24"/>
  <c r="J36" i="24"/>
  <c r="I36" i="24"/>
  <c r="H36" i="24"/>
  <c r="G36" i="24"/>
  <c r="F36" i="24"/>
  <c r="J35" i="24"/>
  <c r="I35" i="24"/>
  <c r="H35" i="24"/>
  <c r="G35" i="24"/>
  <c r="F35" i="24"/>
  <c r="J34" i="24"/>
  <c r="I34" i="24"/>
  <c r="H34" i="24"/>
  <c r="G34" i="24"/>
  <c r="F34" i="24"/>
  <c r="J33" i="24"/>
  <c r="I33" i="24"/>
  <c r="H33" i="24"/>
  <c r="G33" i="24"/>
  <c r="F33" i="24"/>
  <c r="J32" i="24"/>
  <c r="I32" i="24"/>
  <c r="H32" i="24"/>
  <c r="G32" i="24"/>
  <c r="F32" i="24"/>
  <c r="J31" i="24"/>
  <c r="I31" i="24"/>
  <c r="H31" i="24"/>
  <c r="G31" i="24"/>
  <c r="F31" i="24"/>
  <c r="J30" i="24"/>
  <c r="I30" i="24"/>
  <c r="H30" i="24"/>
  <c r="G30" i="24"/>
  <c r="F30" i="24"/>
  <c r="J29" i="24"/>
  <c r="I29" i="24"/>
  <c r="H29" i="24"/>
  <c r="G29" i="24"/>
  <c r="F29" i="24"/>
  <c r="J28" i="24"/>
  <c r="I28" i="24"/>
  <c r="H28" i="24"/>
  <c r="G28" i="24"/>
  <c r="F28" i="24"/>
  <c r="J27" i="24"/>
  <c r="I27" i="24"/>
  <c r="H27" i="24"/>
  <c r="G27" i="24"/>
  <c r="F27" i="24"/>
  <c r="J26" i="24"/>
  <c r="I26" i="24"/>
  <c r="H26" i="24"/>
  <c r="G26" i="24"/>
  <c r="F26" i="24"/>
  <c r="J25" i="24"/>
  <c r="I25" i="24"/>
  <c r="H25" i="24"/>
  <c r="G25" i="24"/>
  <c r="F25" i="24"/>
  <c r="I24" i="24"/>
  <c r="J24" i="24" s="1"/>
  <c r="H24" i="24"/>
  <c r="G24" i="24"/>
  <c r="F24" i="24"/>
  <c r="H23" i="24"/>
  <c r="G23" i="24"/>
  <c r="F23" i="24"/>
  <c r="I23" i="24" s="1"/>
  <c r="J23" i="24" s="1"/>
  <c r="G20" i="24"/>
  <c r="F20" i="24"/>
  <c r="G22" i="24"/>
  <c r="F22" i="24"/>
  <c r="G10" i="24"/>
  <c r="F10" i="24"/>
  <c r="G6" i="24"/>
  <c r="F6" i="24"/>
  <c r="G9" i="24"/>
  <c r="F9" i="24"/>
  <c r="G3" i="24"/>
  <c r="F3" i="24"/>
  <c r="G7" i="24"/>
  <c r="F7" i="24"/>
  <c r="G17" i="24"/>
  <c r="F17" i="24"/>
  <c r="G21" i="24"/>
  <c r="F21" i="24"/>
  <c r="G19" i="24"/>
  <c r="F19" i="24"/>
  <c r="G16" i="24"/>
  <c r="F16" i="24"/>
  <c r="G13" i="24"/>
  <c r="F13" i="24"/>
  <c r="G12" i="24"/>
  <c r="F12" i="24"/>
  <c r="G8" i="24"/>
  <c r="F8" i="24"/>
  <c r="G14" i="24"/>
  <c r="F14" i="24"/>
  <c r="G5" i="24"/>
  <c r="F5" i="24"/>
  <c r="G15" i="24"/>
  <c r="F15" i="24"/>
  <c r="G4" i="24"/>
  <c r="F4" i="24"/>
  <c r="G11" i="24"/>
  <c r="F11" i="24"/>
  <c r="J55" i="24"/>
  <c r="J54" i="24"/>
  <c r="J53" i="24"/>
  <c r="I55" i="24"/>
  <c r="H55" i="24"/>
  <c r="G55" i="24"/>
  <c r="F55" i="24"/>
  <c r="D55" i="24"/>
  <c r="I54" i="24"/>
  <c r="H54" i="24"/>
  <c r="G54" i="24"/>
  <c r="F54" i="24"/>
  <c r="D54" i="24"/>
  <c r="I53" i="24"/>
  <c r="H53" i="24"/>
  <c r="G53" i="24"/>
  <c r="F53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0" i="24"/>
  <c r="D22" i="24"/>
  <c r="D10" i="24"/>
  <c r="D6" i="24"/>
  <c r="D9" i="24"/>
  <c r="D3" i="24"/>
  <c r="D7" i="24"/>
  <c r="D17" i="24"/>
  <c r="D21" i="24"/>
  <c r="D19" i="24"/>
  <c r="D16" i="24"/>
  <c r="D13" i="24"/>
  <c r="D12" i="24"/>
  <c r="D8" i="24"/>
  <c r="D14" i="24"/>
  <c r="D5" i="24"/>
  <c r="D15" i="24"/>
  <c r="D4" i="24"/>
  <c r="D11" i="24"/>
  <c r="G18" i="24"/>
  <c r="F18" i="24"/>
  <c r="D18" i="24"/>
  <c r="A4" i="23"/>
  <c r="B16" i="23"/>
  <c r="A3" i="23"/>
  <c r="A6" i="23" s="1"/>
  <c r="E12" i="1"/>
  <c r="D12" i="1"/>
  <c r="H66" i="9"/>
  <c r="E65" i="9"/>
  <c r="H65" i="9"/>
  <c r="E64" i="9"/>
  <c r="E96" i="9"/>
  <c r="E92" i="9"/>
  <c r="E91" i="9"/>
  <c r="E90" i="9"/>
  <c r="E89" i="9"/>
  <c r="E88" i="9"/>
  <c r="E87" i="9"/>
  <c r="E86" i="9"/>
  <c r="E85" i="9"/>
  <c r="E83" i="9"/>
  <c r="E84" i="9"/>
  <c r="E81" i="9"/>
  <c r="E80" i="9"/>
  <c r="E79" i="9"/>
  <c r="E77" i="9"/>
  <c r="E76" i="9"/>
  <c r="E75" i="9"/>
  <c r="E74" i="9"/>
  <c r="E73" i="9"/>
  <c r="E72" i="9"/>
  <c r="E70" i="9"/>
  <c r="E67" i="9"/>
  <c r="E66" i="9"/>
  <c r="E63" i="9"/>
  <c r="E62" i="9"/>
  <c r="E61" i="9"/>
  <c r="E60" i="9"/>
  <c r="E59" i="9"/>
  <c r="E58" i="9"/>
  <c r="E57" i="9"/>
  <c r="E56" i="9"/>
  <c r="E55" i="9"/>
  <c r="E54" i="9"/>
  <c r="E52" i="9"/>
  <c r="E51" i="9"/>
  <c r="E50" i="9"/>
  <c r="E49" i="9"/>
  <c r="E43" i="9"/>
  <c r="E42" i="9"/>
  <c r="E40" i="9"/>
  <c r="E39" i="9"/>
  <c r="E38" i="9"/>
  <c r="E36" i="9"/>
  <c r="E32" i="9"/>
  <c r="E31" i="9"/>
  <c r="E30" i="9"/>
  <c r="E29" i="9"/>
  <c r="E28" i="9"/>
  <c r="E27" i="9"/>
  <c r="E26" i="9"/>
  <c r="E25" i="9"/>
  <c r="E24" i="9"/>
  <c r="E23" i="9"/>
  <c r="E21" i="9"/>
  <c r="E19" i="9"/>
  <c r="E18" i="9"/>
  <c r="E45" i="9"/>
  <c r="E44" i="9"/>
  <c r="E82" i="9"/>
  <c r="E16" i="9"/>
  <c r="E15" i="9"/>
  <c r="E13" i="9"/>
  <c r="E11" i="9"/>
  <c r="E10" i="9"/>
  <c r="E9" i="9"/>
  <c r="E8" i="9"/>
  <c r="E7" i="9"/>
  <c r="E6" i="9"/>
  <c r="E5" i="9"/>
  <c r="H96" i="9"/>
  <c r="B96" i="9" s="1"/>
  <c r="C39" i="1" s="1"/>
  <c r="H92" i="9"/>
  <c r="B92" i="9" s="1"/>
  <c r="H91" i="9"/>
  <c r="B91" i="9" s="1"/>
  <c r="H90" i="9"/>
  <c r="B90" i="9" s="1"/>
  <c r="H89" i="9"/>
  <c r="B89" i="9" s="1"/>
  <c r="H88" i="9"/>
  <c r="B88" i="9" s="1"/>
  <c r="H87" i="9"/>
  <c r="B87" i="9" s="1"/>
  <c r="H86" i="9"/>
  <c r="B86" i="9" s="1"/>
  <c r="H85" i="9"/>
  <c r="B85" i="9" s="1"/>
  <c r="H84" i="9"/>
  <c r="H83" i="9"/>
  <c r="H82" i="9"/>
  <c r="H81" i="9"/>
  <c r="H80" i="9"/>
  <c r="B79" i="9" s="1"/>
  <c r="H78" i="9"/>
  <c r="H77" i="9"/>
  <c r="H76" i="9"/>
  <c r="H75" i="9"/>
  <c r="H74" i="9"/>
  <c r="H73" i="9"/>
  <c r="B72" i="9" s="1"/>
  <c r="H71" i="9"/>
  <c r="H70" i="9"/>
  <c r="H67" i="9"/>
  <c r="B66" i="9" s="1"/>
  <c r="H64" i="9"/>
  <c r="H63" i="9"/>
  <c r="H62" i="9"/>
  <c r="H61" i="9"/>
  <c r="H60" i="9"/>
  <c r="H59" i="9"/>
  <c r="H58" i="9"/>
  <c r="H57" i="9"/>
  <c r="H56" i="9"/>
  <c r="H55" i="9"/>
  <c r="B54" i="9" s="1"/>
  <c r="H53" i="9"/>
  <c r="H52" i="9"/>
  <c r="B52" i="9" s="1"/>
  <c r="H51" i="9"/>
  <c r="H50" i="9"/>
  <c r="B49" i="9" s="1"/>
  <c r="H46" i="9"/>
  <c r="H45" i="9"/>
  <c r="H43" i="9"/>
  <c r="H42" i="9"/>
  <c r="H41" i="9"/>
  <c r="H39" i="9"/>
  <c r="B36" i="9" s="1"/>
  <c r="H34" i="9"/>
  <c r="B34" i="9" s="1"/>
  <c r="H33" i="9"/>
  <c r="H32" i="9"/>
  <c r="H31" i="9"/>
  <c r="H30" i="9"/>
  <c r="H29" i="9"/>
  <c r="H28" i="9"/>
  <c r="H27" i="9"/>
  <c r="H26" i="9"/>
  <c r="B23" i="9" s="1"/>
  <c r="H24" i="9"/>
  <c r="H22" i="9"/>
  <c r="B22" i="9" s="1"/>
  <c r="H21" i="9"/>
  <c r="H20" i="9"/>
  <c r="B45" i="9" s="1"/>
  <c r="H19" i="9"/>
  <c r="B44" i="9" s="1"/>
  <c r="H17" i="9"/>
  <c r="H16" i="9"/>
  <c r="B16" i="9" s="1"/>
  <c r="H15" i="9"/>
  <c r="B15" i="9" s="1"/>
  <c r="C27" i="1" s="1"/>
  <c r="H14" i="9"/>
  <c r="B14" i="9" s="1"/>
  <c r="H13" i="9"/>
  <c r="B13" i="9" s="1"/>
  <c r="C3" i="1" s="1"/>
  <c r="H11" i="9"/>
  <c r="B11" i="9" s="1"/>
  <c r="H10" i="9"/>
  <c r="B10" i="9" s="1"/>
  <c r="H9" i="9"/>
  <c r="B9" i="9" s="1"/>
  <c r="H8" i="9"/>
  <c r="B8" i="9" s="1"/>
  <c r="H7" i="9"/>
  <c r="B7" i="9" s="1"/>
  <c r="H6" i="9"/>
  <c r="B6" i="9" s="1"/>
  <c r="H5" i="9"/>
  <c r="B5" i="9" s="1"/>
  <c r="E9" i="1"/>
  <c r="D9" i="1"/>
  <c r="E14" i="1"/>
  <c r="D14" i="1"/>
  <c r="E6" i="1"/>
  <c r="D6" i="1"/>
  <c r="E19" i="1"/>
  <c r="D19" i="1"/>
  <c r="E40" i="1"/>
  <c r="D40" i="1"/>
  <c r="E18" i="1"/>
  <c r="D18" i="1"/>
  <c r="E11" i="1"/>
  <c r="D11" i="1"/>
  <c r="G2" i="26"/>
  <c r="F2" i="26" s="1"/>
  <c r="G10" i="9"/>
  <c r="I10" i="9" s="1"/>
  <c r="G42" i="9"/>
  <c r="I42" i="9" s="1"/>
  <c r="G43" i="9"/>
  <c r="I43" i="9" s="1"/>
  <c r="G46" i="9"/>
  <c r="I46" i="9" s="1"/>
  <c r="G57" i="9"/>
  <c r="I57" i="9" s="1"/>
  <c r="G58" i="9"/>
  <c r="I58" i="9" s="1"/>
  <c r="G71" i="9"/>
  <c r="I71" i="9" s="1"/>
  <c r="G74" i="9"/>
  <c r="I74" i="9" s="1"/>
  <c r="E3" i="9"/>
  <c r="H3" i="9"/>
  <c r="B3" i="9" s="1"/>
  <c r="D22" i="1"/>
  <c r="E22" i="1"/>
  <c r="D20" i="1"/>
  <c r="E20" i="1"/>
  <c r="D29" i="1"/>
  <c r="E29" i="1"/>
  <c r="D7" i="1"/>
  <c r="E7" i="1"/>
  <c r="D21" i="1"/>
  <c r="E21" i="1"/>
  <c r="D8" i="1"/>
  <c r="E8" i="1"/>
  <c r="D4" i="1"/>
  <c r="E4" i="1"/>
  <c r="D37" i="1"/>
  <c r="E37" i="1"/>
  <c r="D23" i="1"/>
  <c r="E23" i="1"/>
  <c r="D17" i="1"/>
  <c r="E17" i="1"/>
  <c r="D10" i="1"/>
  <c r="E10" i="1"/>
  <c r="D26" i="1"/>
  <c r="E26" i="1"/>
  <c r="D15" i="1"/>
  <c r="E15" i="1"/>
  <c r="G7" i="9"/>
  <c r="I7" i="9" s="1"/>
  <c r="B58" i="9" l="1"/>
  <c r="B62" i="9"/>
  <c r="B75" i="9"/>
  <c r="C31" i="1" s="1"/>
  <c r="B80" i="9"/>
  <c r="C12" i="1" s="1"/>
  <c r="B51" i="9"/>
  <c r="B56" i="9"/>
  <c r="B60" i="9"/>
  <c r="B73" i="9"/>
  <c r="C8" i="1" s="1"/>
  <c r="B77" i="9"/>
  <c r="B84" i="9"/>
  <c r="B82" i="9"/>
  <c r="B17" i="9"/>
  <c r="C30" i="1" s="1"/>
  <c r="B43" i="9"/>
  <c r="B46" i="9"/>
  <c r="C33" i="1" s="1"/>
  <c r="B53" i="9"/>
  <c r="B50" i="9"/>
  <c r="B55" i="9"/>
  <c r="B57" i="9"/>
  <c r="B59" i="9"/>
  <c r="B61" i="9"/>
  <c r="B63" i="9"/>
  <c r="B67" i="9"/>
  <c r="B74" i="9"/>
  <c r="B76" i="9"/>
  <c r="B81" i="9"/>
  <c r="B78" i="9"/>
  <c r="B70" i="9"/>
  <c r="B71" i="9"/>
  <c r="C35" i="1" s="1"/>
  <c r="B24" i="9"/>
  <c r="C26" i="1"/>
  <c r="B42" i="9"/>
  <c r="C23" i="1"/>
  <c r="B64" i="9"/>
  <c r="B65" i="9"/>
  <c r="B31" i="9"/>
  <c r="C38" i="1" s="1"/>
  <c r="B33" i="9"/>
  <c r="C13" i="1" s="1"/>
  <c r="B39" i="9"/>
  <c r="B41" i="9"/>
  <c r="C36" i="1" s="1"/>
  <c r="B19" i="9"/>
  <c r="B25" i="9"/>
  <c r="B27" i="9"/>
  <c r="B29" i="9"/>
  <c r="B18" i="9"/>
  <c r="B20" i="9"/>
  <c r="C32" i="1" s="1"/>
  <c r="C14" i="1"/>
  <c r="B21" i="9"/>
  <c r="B26" i="9"/>
  <c r="B28" i="9"/>
  <c r="B30" i="9"/>
  <c r="B32" i="9"/>
  <c r="B38" i="9"/>
  <c r="C20" i="1" s="1"/>
  <c r="B40" i="9"/>
  <c r="B83" i="9"/>
  <c r="G73" i="9"/>
  <c r="I73" i="9" s="1"/>
  <c r="G26" i="9"/>
  <c r="I26" i="9" s="1"/>
  <c r="G24" i="9"/>
  <c r="I24" i="9" s="1"/>
  <c r="G37" i="9"/>
  <c r="I37" i="9" s="1"/>
  <c r="G34" i="9"/>
  <c r="I34" i="9" s="1"/>
  <c r="G38" i="9"/>
  <c r="I38" i="9" s="1"/>
  <c r="G75" i="9"/>
  <c r="I75" i="9" s="1"/>
  <c r="G15" i="9"/>
  <c r="I15" i="9" s="1"/>
  <c r="G12" i="9"/>
  <c r="I12" i="9" s="1"/>
  <c r="G20" i="9"/>
  <c r="I20" i="9" s="1"/>
  <c r="L2" i="1"/>
  <c r="M2" i="1" s="1"/>
  <c r="N2" i="1" s="1"/>
  <c r="A1" i="12"/>
  <c r="H20" i="24"/>
  <c r="I20" i="24" s="1"/>
  <c r="J20" i="24" s="1"/>
  <c r="H10" i="24"/>
  <c r="I10" i="24" s="1"/>
  <c r="J10" i="24" s="1"/>
  <c r="H6" i="24"/>
  <c r="I6" i="24" s="1"/>
  <c r="J6" i="24" s="1"/>
  <c r="H22" i="24"/>
  <c r="I22" i="24" s="1"/>
  <c r="J22" i="24" s="1"/>
  <c r="W35" i="1" s="1"/>
  <c r="X35" i="1" s="1"/>
  <c r="G78" i="9"/>
  <c r="I78" i="9" s="1"/>
  <c r="G32" i="9"/>
  <c r="I32" i="9" s="1"/>
  <c r="G4" i="9"/>
  <c r="I4" i="9" s="1"/>
  <c r="G44" i="9"/>
  <c r="I44" i="9" s="1"/>
  <c r="G65" i="9"/>
  <c r="I65" i="9" s="1"/>
  <c r="G47" i="9"/>
  <c r="I47" i="9" s="1"/>
  <c r="G72" i="9"/>
  <c r="I72" i="9" s="1"/>
  <c r="G79" i="9"/>
  <c r="I79" i="9" s="1"/>
  <c r="C18" i="1"/>
  <c r="C4" i="1"/>
  <c r="C6" i="1"/>
  <c r="C7" i="1"/>
  <c r="G9" i="9"/>
  <c r="I9" i="9" s="1"/>
  <c r="G13" i="9"/>
  <c r="I13" i="9" s="1"/>
  <c r="G3" i="9"/>
  <c r="I3" i="9" s="1"/>
  <c r="C21" i="1"/>
  <c r="G67" i="9"/>
  <c r="I67" i="9" s="1"/>
  <c r="G16" i="9"/>
  <c r="I16" i="9" s="1"/>
  <c r="G22" i="9"/>
  <c r="I22" i="9" s="1"/>
  <c r="G21" i="9"/>
  <c r="I21" i="9" s="1"/>
  <c r="G84" i="9"/>
  <c r="I84" i="9" s="1"/>
  <c r="G50" i="9"/>
  <c r="I50" i="9" s="1"/>
  <c r="G82" i="9"/>
  <c r="I82" i="9" s="1"/>
  <c r="G28" i="9"/>
  <c r="I28" i="9" s="1"/>
  <c r="G27" i="9"/>
  <c r="I27" i="9" s="1"/>
  <c r="G35" i="9"/>
  <c r="I35" i="9" s="1"/>
  <c r="G59" i="9"/>
  <c r="I59" i="9" s="1"/>
  <c r="G80" i="9"/>
  <c r="I80" i="9" s="1"/>
  <c r="G88" i="9"/>
  <c r="I88" i="9" s="1"/>
  <c r="G87" i="9"/>
  <c r="I87" i="9" s="1"/>
  <c r="G63" i="9"/>
  <c r="I63" i="9" s="1"/>
  <c r="G91" i="9"/>
  <c r="I91" i="9" s="1"/>
  <c r="C15" i="1"/>
  <c r="G70" i="9"/>
  <c r="I70" i="9" s="1"/>
  <c r="G89" i="9"/>
  <c r="I89" i="9" s="1"/>
  <c r="G30" i="9"/>
  <c r="I30" i="9" s="1"/>
  <c r="G92" i="9"/>
  <c r="I92" i="9" s="1"/>
  <c r="G53" i="9"/>
  <c r="I53" i="9" s="1"/>
  <c r="G17" i="9"/>
  <c r="I17" i="9" s="1"/>
  <c r="G45" i="9"/>
  <c r="I45" i="9" s="1"/>
  <c r="G6" i="9"/>
  <c r="I6" i="9" s="1"/>
  <c r="G8" i="9"/>
  <c r="I8" i="9" s="1"/>
  <c r="G83" i="9"/>
  <c r="I83" i="9" s="1"/>
  <c r="G29" i="9"/>
  <c r="I29" i="9" s="1"/>
  <c r="G39" i="9"/>
  <c r="I39" i="9" s="1"/>
  <c r="S19" i="1"/>
  <c r="C11" i="23"/>
  <c r="C10" i="23"/>
  <c r="C13" i="23"/>
  <c r="C15" i="23"/>
  <c r="P10" i="1"/>
  <c r="G81" i="9"/>
  <c r="I81" i="9" s="1"/>
  <c r="T29" i="1"/>
  <c r="T20" i="1"/>
  <c r="T8" i="1"/>
  <c r="T21" i="1"/>
  <c r="T26" i="1"/>
  <c r="S7" i="1"/>
  <c r="Q20" i="1"/>
  <c r="R31" i="1"/>
  <c r="P31" i="1"/>
  <c r="P9" i="1"/>
  <c r="P21" i="1"/>
  <c r="G41" i="9"/>
  <c r="I41" i="9" s="1"/>
  <c r="G64" i="9"/>
  <c r="I64" i="9" s="1"/>
  <c r="G66" i="9"/>
  <c r="I66" i="9" s="1"/>
  <c r="P29" i="1"/>
  <c r="P23" i="1"/>
  <c r="M6" i="1"/>
  <c r="H8" i="24"/>
  <c r="I8" i="24" s="1"/>
  <c r="J8" i="24" s="1"/>
  <c r="W5" i="1" s="1"/>
  <c r="H13" i="24"/>
  <c r="I13" i="24" s="1"/>
  <c r="J13" i="24" s="1"/>
  <c r="H19" i="24"/>
  <c r="I19" i="24" s="1"/>
  <c r="J19" i="24" s="1"/>
  <c r="H7" i="24"/>
  <c r="I7" i="24" s="1"/>
  <c r="J7" i="24" s="1"/>
  <c r="W23" i="1" s="1"/>
  <c r="H11" i="24"/>
  <c r="I11" i="24" s="1"/>
  <c r="J11" i="24" s="1"/>
  <c r="H15" i="24"/>
  <c r="I15" i="24" s="1"/>
  <c r="J15" i="24" s="1"/>
  <c r="W8" i="1" s="1"/>
  <c r="H14" i="24"/>
  <c r="I14" i="24" s="1"/>
  <c r="J14" i="24" s="1"/>
  <c r="W31" i="1" s="1"/>
  <c r="H12" i="24"/>
  <c r="I12" i="24" s="1"/>
  <c r="J12" i="24" s="1"/>
  <c r="H16" i="24"/>
  <c r="I16" i="24" s="1"/>
  <c r="J16" i="24" s="1"/>
  <c r="H9" i="24"/>
  <c r="I9" i="24" s="1"/>
  <c r="J9" i="24" s="1"/>
  <c r="H3" i="24"/>
  <c r="I3" i="24" s="1"/>
  <c r="J3" i="24" s="1"/>
  <c r="W26" i="1" s="1"/>
  <c r="H21" i="24"/>
  <c r="I21" i="24" s="1"/>
  <c r="J21" i="24" s="1"/>
  <c r="H17" i="24"/>
  <c r="I17" i="24" s="1"/>
  <c r="J17" i="24" s="1"/>
  <c r="W12" i="1" s="1"/>
  <c r="H5" i="24"/>
  <c r="I5" i="24" s="1"/>
  <c r="J5" i="24" s="1"/>
  <c r="H4" i="24"/>
  <c r="I4" i="24" s="1"/>
  <c r="J4" i="24" s="1"/>
  <c r="H18" i="24"/>
  <c r="I18" i="24" s="1"/>
  <c r="J18" i="24" s="1"/>
  <c r="T7" i="1"/>
  <c r="T15" i="1"/>
  <c r="T10" i="1"/>
  <c r="T11" i="1"/>
  <c r="T4" i="1"/>
  <c r="T19" i="1"/>
  <c r="T22" i="1"/>
  <c r="T17" i="1"/>
  <c r="T9" i="1"/>
  <c r="S15" i="1"/>
  <c r="S38" i="1"/>
  <c r="S17" i="1"/>
  <c r="S8" i="1"/>
  <c r="S10" i="1"/>
  <c r="S20" i="1"/>
  <c r="S21" i="1"/>
  <c r="S12" i="1"/>
  <c r="S29" i="1"/>
  <c r="S22" i="1"/>
  <c r="S26" i="1"/>
  <c r="S11" i="1"/>
  <c r="S4" i="1"/>
  <c r="S6" i="1"/>
  <c r="S31" i="1"/>
  <c r="S9" i="1"/>
  <c r="R19" i="1"/>
  <c r="R14" i="1"/>
  <c r="R26" i="1"/>
  <c r="R40" i="1"/>
  <c r="R15" i="1"/>
  <c r="R29" i="1"/>
  <c r="R10" i="1"/>
  <c r="R23" i="1"/>
  <c r="R37" i="1"/>
  <c r="R17" i="1"/>
  <c r="R38" i="1"/>
  <c r="R9" i="1"/>
  <c r="R6" i="1"/>
  <c r="R4" i="1"/>
  <c r="R12" i="1"/>
  <c r="R11" i="1"/>
  <c r="R27" i="1"/>
  <c r="R20" i="1"/>
  <c r="R8" i="1"/>
  <c r="R21" i="1"/>
  <c r="Q22" i="1"/>
  <c r="Q26" i="1"/>
  <c r="Q10" i="1"/>
  <c r="Q38" i="1"/>
  <c r="Q23" i="1"/>
  <c r="Q12" i="1"/>
  <c r="Q29" i="1"/>
  <c r="Q4" i="1"/>
  <c r="Q11" i="1"/>
  <c r="Q19" i="1"/>
  <c r="Q15" i="1"/>
  <c r="Q40" i="1"/>
  <c r="Q8" i="1"/>
  <c r="Q9" i="1"/>
  <c r="P22" i="1"/>
  <c r="P20" i="1"/>
  <c r="P40" i="1"/>
  <c r="P5" i="1"/>
  <c r="P12" i="1"/>
  <c r="P11" i="1"/>
  <c r="P19" i="1"/>
  <c r="P17" i="1"/>
  <c r="P8" i="1"/>
  <c r="P38" i="1"/>
  <c r="P36" i="1"/>
  <c r="P4" i="1"/>
  <c r="P18" i="1"/>
  <c r="P6" i="1"/>
  <c r="O27" i="1"/>
  <c r="O38" i="1"/>
  <c r="O4" i="1"/>
  <c r="O21" i="1"/>
  <c r="O23" i="1"/>
  <c r="O9" i="1"/>
  <c r="O26" i="1"/>
  <c r="O11" i="1"/>
  <c r="O10" i="1"/>
  <c r="O12" i="1"/>
  <c r="O40" i="1"/>
  <c r="O31" i="1"/>
  <c r="O19" i="1"/>
  <c r="O22" i="1"/>
  <c r="O15" i="1"/>
  <c r="O18" i="1"/>
  <c r="O8" i="1"/>
  <c r="O20" i="1"/>
  <c r="N31" i="1"/>
  <c r="N8" i="1"/>
  <c r="N10" i="1"/>
  <c r="N18" i="1"/>
  <c r="N11" i="1"/>
  <c r="N23" i="1"/>
  <c r="N17" i="1"/>
  <c r="N15" i="1"/>
  <c r="N37" i="1"/>
  <c r="N26" i="1"/>
  <c r="N38" i="1"/>
  <c r="N4" i="1"/>
  <c r="N6" i="1"/>
  <c r="N21" i="1"/>
  <c r="N22" i="1"/>
  <c r="N19" i="1"/>
  <c r="N9" i="1"/>
  <c r="N12" i="1"/>
  <c r="N29" i="1"/>
  <c r="N20" i="1"/>
  <c r="M21" i="1"/>
  <c r="M4" i="1"/>
  <c r="M20" i="1"/>
  <c r="M29" i="1"/>
  <c r="M18" i="1"/>
  <c r="M11" i="1"/>
  <c r="M8" i="1"/>
  <c r="M26" i="1"/>
  <c r="M15" i="1"/>
  <c r="M38" i="1"/>
  <c r="M23" i="1"/>
  <c r="M10" i="1"/>
  <c r="M19" i="1"/>
  <c r="M37" i="1"/>
  <c r="M9" i="1"/>
  <c r="K10" i="1"/>
  <c r="K31" i="1"/>
  <c r="G11" i="9"/>
  <c r="I11" i="9" s="1"/>
  <c r="K18" i="1"/>
  <c r="J37" i="1"/>
  <c r="L17" i="1"/>
  <c r="L7" i="1"/>
  <c r="L4" i="1"/>
  <c r="L40" i="1"/>
  <c r="L29" i="1"/>
  <c r="L19" i="1"/>
  <c r="L22" i="1"/>
  <c r="L26" i="1"/>
  <c r="L18" i="1"/>
  <c r="L10" i="1"/>
  <c r="L12" i="1"/>
  <c r="L11" i="1"/>
  <c r="L27" i="1"/>
  <c r="X27" i="1" s="1"/>
  <c r="L6" i="1"/>
  <c r="L8" i="1"/>
  <c r="L31" i="1"/>
  <c r="L15" i="1"/>
  <c r="L9" i="1"/>
  <c r="L38" i="1"/>
  <c r="L20" i="1"/>
  <c r="L37" i="1"/>
  <c r="K6" i="1"/>
  <c r="K17" i="1"/>
  <c r="K15" i="1"/>
  <c r="K21" i="1"/>
  <c r="K19" i="1"/>
  <c r="K22" i="1"/>
  <c r="K26" i="1"/>
  <c r="K7" i="1"/>
  <c r="K37" i="1"/>
  <c r="K11" i="1"/>
  <c r="K38" i="1"/>
  <c r="K8" i="1"/>
  <c r="K12" i="1"/>
  <c r="K5" i="1"/>
  <c r="K20" i="1"/>
  <c r="K29" i="1"/>
  <c r="K9" i="1"/>
  <c r="K4" i="1"/>
  <c r="J17" i="1"/>
  <c r="G77" i="9"/>
  <c r="I77" i="9" s="1"/>
  <c r="J6" i="1"/>
  <c r="G10" i="1"/>
  <c r="G33" i="9"/>
  <c r="I33" i="9" s="1"/>
  <c r="G60" i="9"/>
  <c r="I60" i="9" s="1"/>
  <c r="C12" i="23"/>
  <c r="G85" i="9"/>
  <c r="I85" i="9" s="1"/>
  <c r="G18" i="9"/>
  <c r="I18" i="9" s="1"/>
  <c r="J8" i="1"/>
  <c r="G11" i="1"/>
  <c r="C10" i="1"/>
  <c r="C5" i="1"/>
  <c r="G55" i="9"/>
  <c r="I55" i="9" s="1"/>
  <c r="J18" i="1"/>
  <c r="G61" i="9"/>
  <c r="I61" i="9" s="1"/>
  <c r="J9" i="1"/>
  <c r="J21" i="1"/>
  <c r="G7" i="1"/>
  <c r="J10" i="1"/>
  <c r="J29" i="1"/>
  <c r="G52" i="9"/>
  <c r="I52" i="9" s="1"/>
  <c r="G19" i="9"/>
  <c r="I19" i="9" s="1"/>
  <c r="G31" i="9"/>
  <c r="I31" i="9" s="1"/>
  <c r="G14" i="9"/>
  <c r="I14" i="9" s="1"/>
  <c r="C16" i="23"/>
  <c r="J22" i="1"/>
  <c r="J20" i="1"/>
  <c r="J36" i="1"/>
  <c r="G9" i="1"/>
  <c r="G76" i="9"/>
  <c r="I76" i="9" s="1"/>
  <c r="J15" i="1"/>
  <c r="G51" i="9"/>
  <c r="I51" i="9" s="1"/>
  <c r="G62" i="9"/>
  <c r="I62" i="9" s="1"/>
  <c r="G86" i="9"/>
  <c r="I86" i="9" s="1"/>
  <c r="C14" i="23"/>
  <c r="G40" i="9"/>
  <c r="I40" i="9" s="1"/>
  <c r="C17" i="1"/>
  <c r="J11" i="1"/>
  <c r="J12" i="1"/>
  <c r="J26" i="1"/>
  <c r="G12" i="1"/>
  <c r="J7" i="1"/>
  <c r="J31" i="1"/>
  <c r="J19" i="1"/>
  <c r="J5" i="1"/>
  <c r="J4" i="1"/>
  <c r="G90" i="9"/>
  <c r="I90" i="9" s="1"/>
  <c r="G48" i="9"/>
  <c r="I48" i="9" s="1"/>
  <c r="G56" i="9"/>
  <c r="I56" i="9" s="1"/>
  <c r="C22" i="1"/>
  <c r="C24" i="1"/>
  <c r="I18" i="1"/>
  <c r="I8" i="1"/>
  <c r="I29" i="1"/>
  <c r="I21" i="1"/>
  <c r="I20" i="1"/>
  <c r="I24" i="1"/>
  <c r="I38" i="1"/>
  <c r="I26" i="1"/>
  <c r="I19" i="1"/>
  <c r="I4" i="1"/>
  <c r="I37" i="1"/>
  <c r="I12" i="1"/>
  <c r="I11" i="1"/>
  <c r="I15" i="1"/>
  <c r="I9" i="1"/>
  <c r="I22" i="1"/>
  <c r="I7" i="1"/>
  <c r="I10" i="1"/>
  <c r="C11" i="1"/>
  <c r="C9" i="1"/>
  <c r="C25" i="1"/>
  <c r="C19" i="1"/>
  <c r="C29" i="1"/>
  <c r="C37" i="1"/>
  <c r="H29" i="1"/>
  <c r="H9" i="1"/>
  <c r="H10" i="1"/>
  <c r="H18" i="1"/>
  <c r="H7" i="1"/>
  <c r="H21" i="1"/>
  <c r="H11" i="1"/>
  <c r="H8" i="1"/>
  <c r="H4" i="1"/>
  <c r="H19" i="1"/>
  <c r="H17" i="1"/>
  <c r="H20" i="1"/>
  <c r="H6" i="1"/>
  <c r="H15" i="1"/>
  <c r="H37" i="1"/>
  <c r="H12" i="1"/>
  <c r="G18" i="1"/>
  <c r="G8" i="1"/>
  <c r="G37" i="1"/>
  <c r="G4" i="1"/>
  <c r="G6" i="1"/>
  <c r="G22" i="1"/>
  <c r="G15" i="1"/>
  <c r="G29" i="1"/>
  <c r="G20" i="1"/>
  <c r="G19" i="1"/>
  <c r="G21" i="1"/>
  <c r="G25" i="1"/>
  <c r="G5" i="9"/>
  <c r="I5" i="9" s="1"/>
  <c r="G25" i="9"/>
  <c r="I25" i="9" s="1"/>
  <c r="G96" i="9"/>
  <c r="I96" i="9" s="1"/>
  <c r="W21" i="1" l="1"/>
  <c r="X5" i="1"/>
  <c r="W15" i="1"/>
  <c r="W7" i="1"/>
  <c r="W10" i="1"/>
  <c r="X10" i="1" s="1"/>
  <c r="W14" i="1"/>
  <c r="X14" i="1" s="1"/>
  <c r="W17" i="1"/>
  <c r="W6" i="1"/>
  <c r="X6" i="1" s="1"/>
  <c r="W9" i="1"/>
  <c r="W39" i="1"/>
  <c r="W4" i="1"/>
  <c r="W13" i="1"/>
  <c r="W24" i="1"/>
  <c r="X24" i="1" s="1"/>
  <c r="W19" i="1"/>
  <c r="X19" i="1" s="1"/>
  <c r="W25" i="1"/>
  <c r="X25" i="1" s="1"/>
  <c r="W11" i="1"/>
  <c r="X11" i="1" s="1"/>
  <c r="W20" i="1"/>
  <c r="X20" i="1" s="1"/>
  <c r="W18" i="1"/>
  <c r="Y18" i="1" s="1"/>
  <c r="Z18" i="1" s="1"/>
  <c r="W3" i="1"/>
  <c r="Y3" i="1" s="1"/>
  <c r="Z3" i="1" s="1"/>
  <c r="W16" i="1"/>
  <c r="X16" i="1" s="1"/>
  <c r="X37" i="1"/>
  <c r="C40" i="1"/>
  <c r="C28" i="1"/>
  <c r="X18" i="1"/>
  <c r="X40" i="1"/>
  <c r="X31" i="1"/>
  <c r="X12" i="1"/>
  <c r="X38" i="1"/>
  <c r="X36" i="1"/>
  <c r="X9" i="1"/>
  <c r="X22" i="1"/>
  <c r="X4" i="1"/>
  <c r="X21" i="1"/>
  <c r="X17" i="1"/>
  <c r="X15" i="1"/>
  <c r="X26" i="1"/>
  <c r="X8" i="1"/>
  <c r="X29" i="1"/>
  <c r="A1" i="13"/>
  <c r="Y24" i="1"/>
  <c r="Z24" i="1" s="1"/>
  <c r="Y35" i="1"/>
  <c r="Z35" i="1" s="1"/>
  <c r="W34" i="1"/>
  <c r="X34" i="1" s="1"/>
  <c r="W30" i="1"/>
  <c r="Y27" i="1"/>
  <c r="Z27" i="1" s="1"/>
  <c r="Y31" i="1"/>
  <c r="Z31" i="1" s="1"/>
  <c r="Y40" i="1"/>
  <c r="Z40" i="1" s="1"/>
  <c r="Y5" i="1"/>
  <c r="Z5" i="1" s="1"/>
  <c r="Y29" i="1"/>
  <c r="Z29" i="1" s="1"/>
  <c r="Y36" i="1"/>
  <c r="Z36" i="1" s="1"/>
  <c r="Y25" i="1"/>
  <c r="Z25" i="1" s="1"/>
  <c r="Y21" i="1"/>
  <c r="Z21" i="1" s="1"/>
  <c r="Y10" i="1"/>
  <c r="Z10" i="1" s="1"/>
  <c r="Y38" i="1"/>
  <c r="Z38" i="1" s="1"/>
  <c r="Y26" i="1"/>
  <c r="Z26" i="1" s="1"/>
  <c r="Y22" i="1"/>
  <c r="Z22" i="1" s="1"/>
  <c r="Y12" i="1"/>
  <c r="Z12" i="1" s="1"/>
  <c r="Y8" i="1"/>
  <c r="Z8" i="1" s="1"/>
  <c r="Y9" i="1"/>
  <c r="Z9" i="1" s="1"/>
  <c r="Y17" i="1"/>
  <c r="Z17" i="1" s="1"/>
  <c r="Y4" i="1"/>
  <c r="Z4" i="1" s="1"/>
  <c r="Y20" i="1"/>
  <c r="Z20" i="1" s="1"/>
  <c r="Y37" i="1"/>
  <c r="Z37" i="1" s="1"/>
  <c r="Y15" i="1"/>
  <c r="Z15" i="1" s="1"/>
  <c r="X3" i="1" l="1"/>
  <c r="Y16" i="1"/>
  <c r="Z16" i="1" s="1"/>
  <c r="Y19" i="1"/>
  <c r="Z19" i="1" s="1"/>
  <c r="Y6" i="1"/>
  <c r="Z6" i="1" s="1"/>
  <c r="Y11" i="1"/>
  <c r="Y14" i="1"/>
  <c r="Z14" i="1" s="1"/>
  <c r="X13" i="1"/>
  <c r="Y13" i="1"/>
  <c r="Z13" i="1" s="1"/>
  <c r="X39" i="1"/>
  <c r="Y39" i="1"/>
  <c r="Z39" i="1" s="1"/>
  <c r="Y30" i="1"/>
  <c r="Z30" i="1" s="1"/>
  <c r="X30" i="1"/>
  <c r="A1" i="14"/>
  <c r="W42" i="1"/>
  <c r="Y34" i="1"/>
  <c r="Z34" i="1" s="1"/>
  <c r="F23" i="1"/>
  <c r="F42" i="1" s="1"/>
  <c r="V42" i="1"/>
  <c r="U42" i="1"/>
  <c r="T23" i="1"/>
  <c r="S23" i="1"/>
  <c r="R7" i="1"/>
  <c r="R42" i="1" s="1"/>
  <c r="Q7" i="1"/>
  <c r="Q42" i="1" s="1"/>
  <c r="P7" i="1"/>
  <c r="P42" i="1" s="1"/>
  <c r="O7" i="1"/>
  <c r="O42" i="1" s="1"/>
  <c r="N7" i="1"/>
  <c r="N42" i="1" s="1"/>
  <c r="M7" i="1"/>
  <c r="Z11" i="1"/>
  <c r="X7" i="1" l="1"/>
  <c r="T42" i="1"/>
  <c r="O2" i="1"/>
  <c r="A1" i="15"/>
  <c r="H23" i="1"/>
  <c r="H42" i="1" s="1"/>
  <c r="G23" i="1"/>
  <c r="G42" i="1" s="1"/>
  <c r="J23" i="1"/>
  <c r="J42" i="1" s="1"/>
  <c r="L23" i="1"/>
  <c r="L42" i="1" s="1"/>
  <c r="K23" i="1"/>
  <c r="K42" i="1" s="1"/>
  <c r="I23" i="1"/>
  <c r="I42" i="1" s="1"/>
  <c r="S42" i="1"/>
  <c r="M42" i="1"/>
  <c r="Y7" i="1"/>
  <c r="Z7" i="1" s="1"/>
  <c r="X23" i="1" l="1"/>
  <c r="P2" i="1"/>
  <c r="A1" i="16"/>
  <c r="X42" i="1"/>
  <c r="Y23" i="1"/>
  <c r="Z23" i="1" s="1"/>
  <c r="Z42" i="1" s="1"/>
  <c r="A7" i="23" s="1"/>
  <c r="Q2" i="1" l="1"/>
  <c r="A1" i="17"/>
  <c r="Y42" i="1"/>
  <c r="D12" i="23"/>
  <c r="E12" i="23" s="1"/>
  <c r="D11" i="23"/>
  <c r="E11" i="23" s="1"/>
  <c r="D14" i="23"/>
  <c r="E14" i="23" s="1"/>
  <c r="D13" i="23"/>
  <c r="E13" i="23" s="1"/>
  <c r="D15" i="23"/>
  <c r="E15" i="23" s="1"/>
  <c r="D10" i="23"/>
  <c r="E10" i="23" s="1"/>
  <c r="R2" i="1" l="1"/>
  <c r="A1" i="18"/>
  <c r="D16" i="23"/>
  <c r="E16" i="23" s="1"/>
  <c r="S2" i="1" l="1"/>
  <c r="A1" i="19"/>
  <c r="T2" i="1" l="1"/>
  <c r="A1" i="20"/>
  <c r="U2" i="1" l="1"/>
  <c r="A1" i="21"/>
  <c r="V2" i="1" l="1"/>
  <c r="A1" i="22"/>
  <c r="W2" i="1" l="1"/>
  <c r="A1" i="24" s="1"/>
  <c r="A1" i="31"/>
</calcChain>
</file>

<file path=xl/sharedStrings.xml><?xml version="1.0" encoding="utf-8"?>
<sst xmlns="http://schemas.openxmlformats.org/spreadsheetml/2006/main" count="18217" uniqueCount="4204">
  <si>
    <t>Spieler</t>
  </si>
  <si>
    <t>Verein</t>
  </si>
  <si>
    <t>Passnr.</t>
  </si>
  <si>
    <t>Hesse, Peter</t>
  </si>
  <si>
    <t>Hobby</t>
  </si>
  <si>
    <t>Rade, Marcus</t>
  </si>
  <si>
    <t>Preißinger, Bernd</t>
  </si>
  <si>
    <t>Schmidtbauer, Günter</t>
  </si>
  <si>
    <t>Pkt. ges.</t>
  </si>
  <si>
    <t>Klein, Theo</t>
  </si>
  <si>
    <t>1. CGC</t>
  </si>
  <si>
    <t>Lüttenberg, Winfried</t>
  </si>
  <si>
    <t>Greiffendorf, Hellmut</t>
  </si>
  <si>
    <t>Jezierski, Marie-Luise</t>
  </si>
  <si>
    <t>Matthies, Bernd</t>
  </si>
  <si>
    <t>Matthies, Angelika</t>
  </si>
  <si>
    <t>ASW</t>
  </si>
  <si>
    <t>Hobby1</t>
  </si>
  <si>
    <t>Hobby3</t>
  </si>
  <si>
    <t>Hobby4</t>
  </si>
  <si>
    <t>Tabor, Peter</t>
  </si>
  <si>
    <t>Kat.</t>
  </si>
  <si>
    <t>SM2</t>
  </si>
  <si>
    <t>H</t>
  </si>
  <si>
    <t>SW2</t>
  </si>
  <si>
    <t>SM1</t>
  </si>
  <si>
    <t>Platz</t>
  </si>
  <si>
    <t>Punkte</t>
  </si>
  <si>
    <t>Urban, Volker</t>
  </si>
  <si>
    <t>Battling, Hendrik</t>
  </si>
  <si>
    <t>Urban, Dominic</t>
  </si>
  <si>
    <t>Blasek, Nicole</t>
  </si>
  <si>
    <t>Urban, Angela</t>
  </si>
  <si>
    <t>Lenk, Rolf</t>
  </si>
  <si>
    <t>NIE</t>
  </si>
  <si>
    <t>D</t>
  </si>
  <si>
    <t>SCHM</t>
  </si>
  <si>
    <t>KÖL</t>
  </si>
  <si>
    <t>SW1</t>
  </si>
  <si>
    <t>Goldau, Thorsten</t>
  </si>
  <si>
    <t>Grügelsberg, Marianne</t>
  </si>
  <si>
    <t>Lieber, Nicole</t>
  </si>
  <si>
    <t>Grügelsberg, Jürgen</t>
  </si>
  <si>
    <t>Hobby5</t>
  </si>
  <si>
    <t>Hobby6</t>
  </si>
  <si>
    <t>Hobby7</t>
  </si>
  <si>
    <t>Behrens, Stephan</t>
  </si>
  <si>
    <t>Dammann, Reinhold</t>
  </si>
  <si>
    <t>Börgmann, Brigitte</t>
  </si>
  <si>
    <t>Hein, Hans-Jörg</t>
  </si>
  <si>
    <t>Neufeld, Marvin</t>
  </si>
  <si>
    <t>Schmitt, Jürgen</t>
  </si>
  <si>
    <t>Kersch, Uwe</t>
  </si>
  <si>
    <t>Keuth, Marita</t>
  </si>
  <si>
    <t>Do-Bre</t>
  </si>
  <si>
    <t>fehlt?</t>
  </si>
  <si>
    <t>Hersch.</t>
  </si>
  <si>
    <t>Henseler, Rainer</t>
  </si>
  <si>
    <t>HEV</t>
  </si>
  <si>
    <t>BMC</t>
  </si>
  <si>
    <t>Skischalli, Frank</t>
  </si>
  <si>
    <t>Hobby10</t>
  </si>
  <si>
    <t>Puschner, Michael</t>
  </si>
  <si>
    <t>Tockner, Franz</t>
  </si>
  <si>
    <t>Buchholz, Ansgar</t>
  </si>
  <si>
    <t>Hobby11</t>
  </si>
  <si>
    <t>Lütje, Walter</t>
  </si>
  <si>
    <t>Lütje, Ursula</t>
  </si>
  <si>
    <t>Keruth, Ellen</t>
  </si>
  <si>
    <t>Koch, Ursula</t>
  </si>
  <si>
    <t>Tannheuser, Marcel</t>
  </si>
  <si>
    <t>Hobby13</t>
  </si>
  <si>
    <t>Hobby14</t>
  </si>
  <si>
    <t>Gels.</t>
  </si>
  <si>
    <t>Reese, Andreas</t>
  </si>
  <si>
    <t>Seifert, Stefan</t>
  </si>
  <si>
    <t>NEH</t>
  </si>
  <si>
    <t>Hettrich, Willi</t>
  </si>
  <si>
    <t>CAS</t>
  </si>
  <si>
    <t>Fritzenkötter, Dietmar</t>
  </si>
  <si>
    <t>Fritzenkötter, Margot</t>
  </si>
  <si>
    <t>Börgmann, Ulrich</t>
  </si>
  <si>
    <t>Niederdräing, Dieter</t>
  </si>
  <si>
    <t>Lange, Wilfried</t>
  </si>
  <si>
    <t>Gust, Klaus</t>
  </si>
  <si>
    <t>FEL</t>
  </si>
  <si>
    <t>Lange, Phillipp</t>
  </si>
  <si>
    <t>Gattner, Karsten</t>
  </si>
  <si>
    <t>Hobby15</t>
  </si>
  <si>
    <t>Dietzel, Gerhard</t>
  </si>
  <si>
    <t>Hobby16</t>
  </si>
  <si>
    <t>Hobby17</t>
  </si>
  <si>
    <t>Hobby18</t>
  </si>
  <si>
    <t>Ergebnisliste - Deckblatt</t>
  </si>
  <si>
    <t>Besondere Vorkommnisse:</t>
  </si>
  <si>
    <t>Anmerkungen des Turnierleiters:</t>
  </si>
  <si>
    <t>Für die Richtigkeit:</t>
  </si>
  <si>
    <t>Peter Tabor</t>
  </si>
  <si>
    <t>MGC "AS" Witten</t>
  </si>
  <si>
    <t>Schiedsgericht:</t>
  </si>
  <si>
    <t>Turnierleitung:</t>
  </si>
  <si>
    <t>Ausrichter:</t>
  </si>
  <si>
    <t>wechselnd, jeweils durch Aushang bekanntgegeben</t>
  </si>
  <si>
    <t>Runde 1</t>
  </si>
  <si>
    <t>Runde 2</t>
  </si>
  <si>
    <t>gewertet</t>
  </si>
  <si>
    <t>Kat</t>
  </si>
  <si>
    <t>PassNr</t>
  </si>
  <si>
    <t>Vorname</t>
  </si>
  <si>
    <t>Nachname</t>
  </si>
  <si>
    <t>VereinName</t>
  </si>
  <si>
    <t>Kennung</t>
  </si>
  <si>
    <t>hv</t>
  </si>
  <si>
    <t>Lothar</t>
  </si>
  <si>
    <t>Abele</t>
  </si>
  <si>
    <t>1. MGC Metzingen e.V.</t>
  </si>
  <si>
    <t>dv</t>
  </si>
  <si>
    <t>Birgit</t>
  </si>
  <si>
    <t>Abeling-Betzien</t>
  </si>
  <si>
    <t>BGC Diepholz e.V.</t>
  </si>
  <si>
    <t>Edgar</t>
  </si>
  <si>
    <t>Abelmann</t>
  </si>
  <si>
    <t>1. BGC Hannover e.V.</t>
  </si>
  <si>
    <t>ob</t>
  </si>
  <si>
    <t>Thomas</t>
  </si>
  <si>
    <t>Abendroth</t>
  </si>
  <si>
    <t>Reinickendorfer MGC e.V.</t>
  </si>
  <si>
    <t>hs</t>
  </si>
  <si>
    <t>Hendrik</t>
  </si>
  <si>
    <t>Ackermann</t>
  </si>
  <si>
    <t>Gabriele</t>
  </si>
  <si>
    <t>Adam</t>
  </si>
  <si>
    <t>MGC Felderbachtal 1964 e.V.</t>
  </si>
  <si>
    <t>Herbert</t>
  </si>
  <si>
    <t>og</t>
  </si>
  <si>
    <t>Astrid</t>
  </si>
  <si>
    <t>Adamczyk</t>
  </si>
  <si>
    <t>MGC Bad Homburg vdH e.V.</t>
  </si>
  <si>
    <t>ds</t>
  </si>
  <si>
    <t>Jasmin</t>
  </si>
  <si>
    <t>Michael</t>
  </si>
  <si>
    <t>Tim</t>
  </si>
  <si>
    <t>SG Arheilgen Abt. Bahnengolf</t>
  </si>
  <si>
    <t>Bernd</t>
  </si>
  <si>
    <t>Adamski</t>
  </si>
  <si>
    <t>MGC Rot-Weiß Wanne-Eickel e.V.</t>
  </si>
  <si>
    <t>Jürgen</t>
  </si>
  <si>
    <t>Adenau</t>
  </si>
  <si>
    <t>1.KGC Mönchengladbach e.V.</t>
  </si>
  <si>
    <t>Markus</t>
  </si>
  <si>
    <t>Affeld</t>
  </si>
  <si>
    <t>MSC Herscheid 1963 e.V.</t>
  </si>
  <si>
    <t>pa</t>
  </si>
  <si>
    <t>TSV Pfungstadt Abt. Bahnengolf e.V.</t>
  </si>
  <si>
    <t>Alan</t>
  </si>
  <si>
    <t>Ahmed</t>
  </si>
  <si>
    <t>MGC Bad Oldesloe e.V.</t>
  </si>
  <si>
    <t>Michel</t>
  </si>
  <si>
    <t>Pasi</t>
  </si>
  <si>
    <t>Aho</t>
  </si>
  <si>
    <t>BGC Neutraubling e.V.</t>
  </si>
  <si>
    <t>Mabel</t>
  </si>
  <si>
    <t>Ahrentropp</t>
  </si>
  <si>
    <t>HMC Büttgen e.V.</t>
  </si>
  <si>
    <t>dj</t>
  </si>
  <si>
    <t>Catharina</t>
  </si>
  <si>
    <t>Aichele</t>
  </si>
  <si>
    <t>BG Pfullingen</t>
  </si>
  <si>
    <t>Rainer</t>
  </si>
  <si>
    <t>Claudia</t>
  </si>
  <si>
    <t>Albrecht</t>
  </si>
  <si>
    <t>Sascha</t>
  </si>
  <si>
    <t>1. MGC 1970 Göttingen e.V.</t>
  </si>
  <si>
    <t>Nassim</t>
  </si>
  <si>
    <t>Alizadeh</t>
  </si>
  <si>
    <t>Miniaturgolf Sportclub Schriesheim e.V</t>
  </si>
  <si>
    <t>Bianca</t>
  </si>
  <si>
    <t>Allmüller</t>
  </si>
  <si>
    <t>1. MGC Epe 1978 e.V.</t>
  </si>
  <si>
    <t>1. BGC Celle von 1964 e.V.</t>
  </si>
  <si>
    <t>Peter</t>
  </si>
  <si>
    <t>Amberger</t>
  </si>
  <si>
    <t>Wolfgang</t>
  </si>
  <si>
    <t>Ament</t>
  </si>
  <si>
    <t>SV 1890 e.V. Dreieichenhain, Abt. Bahnengolf</t>
  </si>
  <si>
    <t>Justin</t>
  </si>
  <si>
    <t>Alexander</t>
  </si>
  <si>
    <t>Anders</t>
  </si>
  <si>
    <t>MGC Freizeitzentrum Biebertal</t>
  </si>
  <si>
    <t>Tino</t>
  </si>
  <si>
    <t>Uwe</t>
  </si>
  <si>
    <t>Andrejewski</t>
  </si>
  <si>
    <t>1. MGC Gelsenkirchen e.V.</t>
  </si>
  <si>
    <t>Andre</t>
  </si>
  <si>
    <t>Andresen</t>
  </si>
  <si>
    <t>BGC Kiel West e.V.</t>
  </si>
  <si>
    <t>Andrzejak</t>
  </si>
  <si>
    <t>hj</t>
  </si>
  <si>
    <t>Florian</t>
  </si>
  <si>
    <t>Angermaier</t>
  </si>
  <si>
    <t>MGC Bad Feilnbach e.V.</t>
  </si>
  <si>
    <t>Tanja</t>
  </si>
  <si>
    <t>Manfred</t>
  </si>
  <si>
    <t>Anlauff</t>
  </si>
  <si>
    <t>MC Ilvesheim e.V.</t>
  </si>
  <si>
    <t>Willi</t>
  </si>
  <si>
    <t>Appel</t>
  </si>
  <si>
    <t>Dieter</t>
  </si>
  <si>
    <t>Appelhans</t>
  </si>
  <si>
    <t>André</t>
  </si>
  <si>
    <t>Appelmann</t>
  </si>
  <si>
    <t>VfM Bottrop e.V.</t>
  </si>
  <si>
    <t>Ingo</t>
  </si>
  <si>
    <t>Arens</t>
  </si>
  <si>
    <t>BSC Ennepetal e.V.</t>
  </si>
  <si>
    <t>fa</t>
  </si>
  <si>
    <t>SSC Attendorn e.V.</t>
  </si>
  <si>
    <t>Christoph</t>
  </si>
  <si>
    <t>Arenz</t>
  </si>
  <si>
    <t>MSC Bad Godesberg e.V.</t>
  </si>
  <si>
    <t>Heinz Josef</t>
  </si>
  <si>
    <t>Helmut</t>
  </si>
  <si>
    <t>Arlt</t>
  </si>
  <si>
    <t>SV Glückauf 1901 Gebhardshagen e.V.</t>
  </si>
  <si>
    <t>Gerhard</t>
  </si>
  <si>
    <t>Arndt</t>
  </si>
  <si>
    <t>VfL Lohbrügge Abt. Bahnengolf</t>
  </si>
  <si>
    <t>Günter</t>
  </si>
  <si>
    <t>BGC Dormagen e.V.</t>
  </si>
  <si>
    <t>Franziska</t>
  </si>
  <si>
    <t>Arnold</t>
  </si>
  <si>
    <t>BGSV Bad Homburg</t>
  </si>
  <si>
    <t>Klaus</t>
  </si>
  <si>
    <t>Kurt</t>
  </si>
  <si>
    <t>MGC Murnau am Staffelsee e.V.</t>
  </si>
  <si>
    <t>Mark</t>
  </si>
  <si>
    <t>Sven</t>
  </si>
  <si>
    <t>MGC Wertheim 91 e.V.</t>
  </si>
  <si>
    <t>Marco</t>
  </si>
  <si>
    <t>Arnsberg</t>
  </si>
  <si>
    <t>MV Lankwitzer Dragons e.V.</t>
  </si>
  <si>
    <t>Stefan</t>
  </si>
  <si>
    <t>Arweiler</t>
  </si>
  <si>
    <t>Freizeit Club Bliesen e.V.</t>
  </si>
  <si>
    <t>Jörg</t>
  </si>
  <si>
    <t>Asmuß</t>
  </si>
  <si>
    <t>MGC Brunsbüttel e.V.</t>
  </si>
  <si>
    <t>Außerwinkler</t>
  </si>
  <si>
    <t>Aussieker</t>
  </si>
  <si>
    <t>BGSV Castrop e.V. 1961</t>
  </si>
  <si>
    <t>Manuela</t>
  </si>
  <si>
    <t>Aust</t>
  </si>
  <si>
    <t>1. MSC Wesel 6.6.1966 e.V.</t>
  </si>
  <si>
    <t>Anna</t>
  </si>
  <si>
    <t>Averbakh</t>
  </si>
  <si>
    <t>Axer</t>
  </si>
  <si>
    <t>BGSV Kerpen e.V.</t>
  </si>
  <si>
    <t>Patric</t>
  </si>
  <si>
    <t>Reiner</t>
  </si>
  <si>
    <t>BSV 82 Ohlsbach e.V.</t>
  </si>
  <si>
    <t>Axtner</t>
  </si>
  <si>
    <t>CGC Illertal Kellmünz</t>
  </si>
  <si>
    <t>Emily</t>
  </si>
  <si>
    <t>MGC Olympia Kiel e.V.</t>
  </si>
  <si>
    <t>Stjepan</t>
  </si>
  <si>
    <t>Babic</t>
  </si>
  <si>
    <t>BIG ASPERG e.V.</t>
  </si>
  <si>
    <t>Bach</t>
  </si>
  <si>
    <t>SSV Ulm 1846 Abt. Bahnengolf</t>
  </si>
  <si>
    <t>Christian</t>
  </si>
  <si>
    <t>Bachmann</t>
  </si>
  <si>
    <t>Sabine</t>
  </si>
  <si>
    <t>Elfriede</t>
  </si>
  <si>
    <t>Bader</t>
  </si>
  <si>
    <t>Robert</t>
  </si>
  <si>
    <t>Badtke</t>
  </si>
  <si>
    <t>BGC Bad Nenndorf e.V.</t>
  </si>
  <si>
    <t>Monika</t>
  </si>
  <si>
    <t>Torsten</t>
  </si>
  <si>
    <t>Badziong</t>
  </si>
  <si>
    <t>MSF Brilon e.V.</t>
  </si>
  <si>
    <t>Baer</t>
  </si>
  <si>
    <t>1. BGC Wesseling 1975 e.V.</t>
  </si>
  <si>
    <t>Bahr</t>
  </si>
  <si>
    <t>Bähr</t>
  </si>
  <si>
    <t>Niendorfer MC v. 1963 e.V.</t>
  </si>
  <si>
    <t>Hans</t>
  </si>
  <si>
    <t>Baier</t>
  </si>
  <si>
    <t>BGC Bad Mergentheim e.V.</t>
  </si>
  <si>
    <t>Sabrina</t>
  </si>
  <si>
    <t>Andrea</t>
  </si>
  <si>
    <t>Baierl</t>
  </si>
  <si>
    <t>MGC Ingolstadt e.V.</t>
  </si>
  <si>
    <t>Varyam-Mirza</t>
  </si>
  <si>
    <t>Baig</t>
  </si>
  <si>
    <t>MGC Wetzlar e.V.</t>
  </si>
  <si>
    <t>Karl-Heinz</t>
  </si>
  <si>
    <t>Bailer</t>
  </si>
  <si>
    <t>MGC 85 Bönnigheim</t>
  </si>
  <si>
    <t>Harald</t>
  </si>
  <si>
    <t>1. Bahnengolf-Club Singen e.V.</t>
  </si>
  <si>
    <t>Daniel</t>
  </si>
  <si>
    <t>Heinz</t>
  </si>
  <si>
    <t>Balbach</t>
  </si>
  <si>
    <t>MGC Unterschneidheim e.V.</t>
  </si>
  <si>
    <t>Balf</t>
  </si>
  <si>
    <t>BGC Uerdingen e.V.</t>
  </si>
  <si>
    <t>Balleininger</t>
  </si>
  <si>
    <t>1. MGC Bamberg e.V.</t>
  </si>
  <si>
    <t>Lyo</t>
  </si>
  <si>
    <t>Nicole</t>
  </si>
  <si>
    <t>Baltes</t>
  </si>
  <si>
    <t>1. MC Weinheim e.V.</t>
  </si>
  <si>
    <t>Roman</t>
  </si>
  <si>
    <t>Yvonne</t>
  </si>
  <si>
    <t>Andreas</t>
  </si>
  <si>
    <t>Baltruschat</t>
  </si>
  <si>
    <t>Gisela</t>
  </si>
  <si>
    <t>Balzer</t>
  </si>
  <si>
    <t>1. Porzer MGC Grün-Weiß 1969 e.V.</t>
  </si>
  <si>
    <t>Iris</t>
  </si>
  <si>
    <t>Hildegard</t>
  </si>
  <si>
    <t>Balzereit</t>
  </si>
  <si>
    <t>Max</t>
  </si>
  <si>
    <t>Dennis</t>
  </si>
  <si>
    <t>Bamberg</t>
  </si>
  <si>
    <t>1. MGC Saar 68 St. Ingbert e.V.</t>
  </si>
  <si>
    <t>1. MGC Mainz e.V.</t>
  </si>
  <si>
    <t>Werner</t>
  </si>
  <si>
    <t>MGF Ottobrunn e.V.</t>
  </si>
  <si>
    <t>Tobias</t>
  </si>
  <si>
    <t>Bär</t>
  </si>
  <si>
    <t>MGC Bad Hersfeld</t>
  </si>
  <si>
    <t>Barber</t>
  </si>
  <si>
    <t>MSV Würzburg-Löwenbrücke e.V.</t>
  </si>
  <si>
    <t>Jens</t>
  </si>
  <si>
    <t>Bardenhagen</t>
  </si>
  <si>
    <t>Bärenz</t>
  </si>
  <si>
    <t>Mario</t>
  </si>
  <si>
    <t>Barke</t>
  </si>
  <si>
    <t>1. Essener CGC "Blau-Gold" e.V.</t>
  </si>
  <si>
    <t>René</t>
  </si>
  <si>
    <t>Barlog</t>
  </si>
  <si>
    <t>Bochumer Minigolf-Club 1960 e.V.</t>
  </si>
  <si>
    <t>Hermann</t>
  </si>
  <si>
    <t>Barnstorf</t>
  </si>
  <si>
    <t>VfL Lüneburg Abt. Bahnengolf</t>
  </si>
  <si>
    <t>Bärsch</t>
  </si>
  <si>
    <t>1. BGC Leipzig e.V.</t>
  </si>
  <si>
    <t>Barth</t>
  </si>
  <si>
    <t>Susanne</t>
  </si>
  <si>
    <t>MCE Sindelfingen e.V.</t>
  </si>
  <si>
    <t>Patrick</t>
  </si>
  <si>
    <t>Bartholomä</t>
  </si>
  <si>
    <t>1. MGC Kassel 1964 e.V.</t>
  </si>
  <si>
    <t>Volker</t>
  </si>
  <si>
    <t>Bartmann</t>
  </si>
  <si>
    <t>Barz</t>
  </si>
  <si>
    <t>VfM e.V. Berlin</t>
  </si>
  <si>
    <t>Ralf</t>
  </si>
  <si>
    <t>Hans-Dieter</t>
  </si>
  <si>
    <t>1. MGV Spandau Berlin e.V.</t>
  </si>
  <si>
    <t>Ann-Kathrin</t>
  </si>
  <si>
    <t>Bastian</t>
  </si>
  <si>
    <t>BGC Bildstock e.V.</t>
  </si>
  <si>
    <t>Marianne</t>
  </si>
  <si>
    <t>Richard</t>
  </si>
  <si>
    <t>Bätge</t>
  </si>
  <si>
    <t>1. MGC Peine von 1965 e.V.</t>
  </si>
  <si>
    <t>Adrian</t>
  </si>
  <si>
    <t>Batschkus</t>
  </si>
  <si>
    <t>1. Münchener MGC e.V.</t>
  </si>
  <si>
    <t>Quirin</t>
  </si>
  <si>
    <t>Jan Hendrik</t>
  </si>
  <si>
    <t>Battling</t>
  </si>
  <si>
    <t>MGC "AS" Witten 1963 e.V.</t>
  </si>
  <si>
    <t>Franz</t>
  </si>
  <si>
    <t>1. MGC Mitterteich-Großbüchlberg</t>
  </si>
  <si>
    <t>Bätz</t>
  </si>
  <si>
    <t>Heinrich</t>
  </si>
  <si>
    <t>Bauer</t>
  </si>
  <si>
    <t>1. MGC München-Feldmoching e.V.</t>
  </si>
  <si>
    <t>Martin</t>
  </si>
  <si>
    <t>1. KC Homburg-Saar 1967 e.V.</t>
  </si>
  <si>
    <t>Bauerfeld</t>
  </si>
  <si>
    <t>Barbara</t>
  </si>
  <si>
    <t>Bauermeister</t>
  </si>
  <si>
    <t>Stephan</t>
  </si>
  <si>
    <t>Marcus</t>
  </si>
  <si>
    <t>Bauhofer</t>
  </si>
  <si>
    <t>BGC Heilbronn e.V.</t>
  </si>
  <si>
    <t>Oliver</t>
  </si>
  <si>
    <t>Baum</t>
  </si>
  <si>
    <t>TSV Salzgitter e.V. Abt. Bahnengolf</t>
  </si>
  <si>
    <t>Baumann</t>
  </si>
  <si>
    <t>Baumbach</t>
  </si>
  <si>
    <t>Baumer</t>
  </si>
  <si>
    <t>BGC Illertissen e.V.</t>
  </si>
  <si>
    <t>Baumgart</t>
  </si>
  <si>
    <t>Dirk</t>
  </si>
  <si>
    <t>Thorben</t>
  </si>
  <si>
    <t>MSK Neheim-Hüsten e.V.</t>
  </si>
  <si>
    <t>Michaela</t>
  </si>
  <si>
    <t>MGC Bad Salzuflen e.V.</t>
  </si>
  <si>
    <t>Bäurle</t>
  </si>
  <si>
    <t>Fabian</t>
  </si>
  <si>
    <t>Bayer</t>
  </si>
  <si>
    <t>Hubert</t>
  </si>
  <si>
    <t>1. BGC Landshut e.V.</t>
  </si>
  <si>
    <t>Jimmy</t>
  </si>
  <si>
    <t>Erich</t>
  </si>
  <si>
    <t>Beausencourt</t>
  </si>
  <si>
    <t>Minigolf-Club Diessen</t>
  </si>
  <si>
    <t>Deniz-Benett</t>
  </si>
  <si>
    <t>Beceriklier</t>
  </si>
  <si>
    <t>MGC Lippe-Detmold e.V.</t>
  </si>
  <si>
    <t>Becher</t>
  </si>
  <si>
    <t>MSK Olching e.V.</t>
  </si>
  <si>
    <t>Bernhard</t>
  </si>
  <si>
    <t>Beck</t>
  </si>
  <si>
    <t>Anna Lisa</t>
  </si>
  <si>
    <t>Becker</t>
  </si>
  <si>
    <t>Annegret</t>
  </si>
  <si>
    <t>Daniela</t>
  </si>
  <si>
    <t>MGC Heven e.V.</t>
  </si>
  <si>
    <t>Erika</t>
  </si>
  <si>
    <t>MGC Dortmund Syburg e.V.</t>
  </si>
  <si>
    <t>Gerd</t>
  </si>
  <si>
    <t>MGC Bad Soden-Salmünster</t>
  </si>
  <si>
    <t>Jan</t>
  </si>
  <si>
    <t>Karin</t>
  </si>
  <si>
    <t>Lars</t>
  </si>
  <si>
    <t>BGS Hardenberg-Pötter e.V.</t>
  </si>
  <si>
    <t>SG  Weiterstadt 1886 e.V.</t>
  </si>
  <si>
    <t>SSC Halver e.V.</t>
  </si>
  <si>
    <t>Noah</t>
  </si>
  <si>
    <t>Norbert</t>
  </si>
  <si>
    <t>Pascal</t>
  </si>
  <si>
    <t>1. BGC Wolfsburg</t>
  </si>
  <si>
    <t>Renate</t>
  </si>
  <si>
    <t>Rolf</t>
  </si>
  <si>
    <t>Timo</t>
  </si>
  <si>
    <t>MGC Schwaikheim e.V.</t>
  </si>
  <si>
    <t>Ursula</t>
  </si>
  <si>
    <t>1. MGC Mannheim 1968 e.V.</t>
  </si>
  <si>
    <t>Walter</t>
  </si>
  <si>
    <t>1. MGC Ludwigshafen e.V.</t>
  </si>
  <si>
    <t>BSV Inzlingen 1979 e.V.</t>
  </si>
  <si>
    <t>Beckert</t>
  </si>
  <si>
    <t>MSV 05 Bad Münder / Springe e.V.</t>
  </si>
  <si>
    <t>Beckmann</t>
  </si>
  <si>
    <t>Joachim</t>
  </si>
  <si>
    <t>Bednar</t>
  </si>
  <si>
    <t>Marvin</t>
  </si>
  <si>
    <t>Christiane</t>
  </si>
  <si>
    <t>Behrens</t>
  </si>
  <si>
    <t>BGC Goslar e.V.</t>
  </si>
  <si>
    <t>Gaby</t>
  </si>
  <si>
    <t>Beier</t>
  </si>
  <si>
    <t>MC "Möve" Cuxhaven-Sahlenburg e.V.</t>
  </si>
  <si>
    <t>Sylvia</t>
  </si>
  <si>
    <t>Beierle</t>
  </si>
  <si>
    <t>2. MGC Worms</t>
  </si>
  <si>
    <t>Beißwenger</t>
  </si>
  <si>
    <t>Hamburger MC von 1965 e.V.</t>
  </si>
  <si>
    <t>Hans-Jürgen</t>
  </si>
  <si>
    <t>Bellanger</t>
  </si>
  <si>
    <t>Martina</t>
  </si>
  <si>
    <t>Gerrit</t>
  </si>
  <si>
    <t>Below</t>
  </si>
  <si>
    <t>Belz</t>
  </si>
  <si>
    <t>MGC Dormagen-Brechten e.V.</t>
  </si>
  <si>
    <t>Wilfried</t>
  </si>
  <si>
    <t>Bemelmanns</t>
  </si>
  <si>
    <t>Lutz</t>
  </si>
  <si>
    <t>Bemmann</t>
  </si>
  <si>
    <t>BSV AOK Leipzig e.V.</t>
  </si>
  <si>
    <t>Beneking</t>
  </si>
  <si>
    <t>Marius</t>
  </si>
  <si>
    <t>Benkert</t>
  </si>
  <si>
    <t>MGC Ostheim / Rhön e.V.</t>
  </si>
  <si>
    <t>Holger</t>
  </si>
  <si>
    <t>Benn</t>
  </si>
  <si>
    <t>Katharina</t>
  </si>
  <si>
    <t>Friedhelm</t>
  </si>
  <si>
    <t>Benner</t>
  </si>
  <si>
    <t>Ber</t>
  </si>
  <si>
    <t>Elvira</t>
  </si>
  <si>
    <t>Minigolfclub Karlshagen e.V.</t>
  </si>
  <si>
    <t>Ber Jun.</t>
  </si>
  <si>
    <t>Bergauer</t>
  </si>
  <si>
    <t>BGSC Bochum 1978 e.V.</t>
  </si>
  <si>
    <t>1. CGC Blau-Gelb Grötzingen</t>
  </si>
  <si>
    <t>Berger</t>
  </si>
  <si>
    <t>Dominik</t>
  </si>
  <si>
    <t>Berghof</t>
  </si>
  <si>
    <t>SV Lurup Abt. Bahnengolf</t>
  </si>
  <si>
    <t>Bergmaier</t>
  </si>
  <si>
    <t>Horst</t>
  </si>
  <si>
    <t>Bergmann</t>
  </si>
  <si>
    <t>BSV 86 München e.V.</t>
  </si>
  <si>
    <t>MGC Millennium Lorsch e.V.</t>
  </si>
  <si>
    <t>Waltraut</t>
  </si>
  <si>
    <t>Bergsmann</t>
  </si>
  <si>
    <t>MGC Sulzfeld e.V.</t>
  </si>
  <si>
    <t>Beringhausen</t>
  </si>
  <si>
    <t>Franz-Josef</t>
  </si>
  <si>
    <t>Berkenkopf</t>
  </si>
  <si>
    <t>Bernard</t>
  </si>
  <si>
    <t>Berndt</t>
  </si>
  <si>
    <t>TSV Arendsee e.V.</t>
  </si>
  <si>
    <t>Berneit</t>
  </si>
  <si>
    <t>MSC Bensheim-Auerbach e.V.</t>
  </si>
  <si>
    <t>Frank</t>
  </si>
  <si>
    <t>Bernhardt</t>
  </si>
  <si>
    <t>1. MGC Tuttlingen e.V.</t>
  </si>
  <si>
    <t>Berschansky</t>
  </si>
  <si>
    <t>Beschorner</t>
  </si>
  <si>
    <t>Roland</t>
  </si>
  <si>
    <t>Best</t>
  </si>
  <si>
    <t>1. NMC Kelheim e.V.</t>
  </si>
  <si>
    <t>Bettger</t>
  </si>
  <si>
    <t>Betz</t>
  </si>
  <si>
    <t>BGC Bad Berneck e.V.</t>
  </si>
  <si>
    <t>Betzholz</t>
  </si>
  <si>
    <t>1. CKF Dudweiler e.V.</t>
  </si>
  <si>
    <t>Betzien</t>
  </si>
  <si>
    <t>Boto von</t>
  </si>
  <si>
    <t>Beuningen</t>
  </si>
  <si>
    <t>Beutin</t>
  </si>
  <si>
    <t>Beutler</t>
  </si>
  <si>
    <t>BGSC "Gut Schlag" Gladbeck e.V.</t>
  </si>
  <si>
    <t>Cordula</t>
  </si>
  <si>
    <t>Beutner</t>
  </si>
  <si>
    <t>MSG Kempten e.V.</t>
  </si>
  <si>
    <t>Hartmut</t>
  </si>
  <si>
    <t>Bever</t>
  </si>
  <si>
    <t>Bezler</t>
  </si>
  <si>
    <t>Siegfried</t>
  </si>
  <si>
    <t>Biastoch</t>
  </si>
  <si>
    <t>BGV Backumer Tal Herten e.V.</t>
  </si>
  <si>
    <t>Maik</t>
  </si>
  <si>
    <t>Biedron</t>
  </si>
  <si>
    <t>Malte</t>
  </si>
  <si>
    <t>Biegler</t>
  </si>
  <si>
    <t>Ole</t>
  </si>
  <si>
    <t>Biehl</t>
  </si>
  <si>
    <t>BGC Schweinfurt e.V.</t>
  </si>
  <si>
    <t>Bielak</t>
  </si>
  <si>
    <t>Bien</t>
  </si>
  <si>
    <t>Bieringer</t>
  </si>
  <si>
    <t>Biermann</t>
  </si>
  <si>
    <t>MC Tigers Künsebeck e.V.</t>
  </si>
  <si>
    <t>Biller</t>
  </si>
  <si>
    <t>Jonas</t>
  </si>
  <si>
    <t>Birkelbach</t>
  </si>
  <si>
    <t>Bischoff</t>
  </si>
  <si>
    <t>Nicolai</t>
  </si>
  <si>
    <t>Bissinger</t>
  </si>
  <si>
    <t>MGC Monrepos e.V.</t>
  </si>
  <si>
    <t>Bittner</t>
  </si>
  <si>
    <t>Peter Klaus</t>
  </si>
  <si>
    <t>Blasek</t>
  </si>
  <si>
    <t>1. MGC Köln 1961 e.V.</t>
  </si>
  <si>
    <t>Marc</t>
  </si>
  <si>
    <t>Bläsing</t>
  </si>
  <si>
    <t>Julia</t>
  </si>
  <si>
    <t>Bläsing-Drechsel</t>
  </si>
  <si>
    <t>Cornelia</t>
  </si>
  <si>
    <t>Rüdiger</t>
  </si>
  <si>
    <t>Blechert</t>
  </si>
  <si>
    <t>Gesa</t>
  </si>
  <si>
    <t>Blechschmidt</t>
  </si>
  <si>
    <t>Angelika</t>
  </si>
  <si>
    <t>Bleibinger</t>
  </si>
  <si>
    <t>Stefanie</t>
  </si>
  <si>
    <t>Blendermann</t>
  </si>
  <si>
    <t>Bless</t>
  </si>
  <si>
    <t>Kevin</t>
  </si>
  <si>
    <t>Achim</t>
  </si>
  <si>
    <t>KSV Baltrum e.V.</t>
  </si>
  <si>
    <t>Blöcker</t>
  </si>
  <si>
    <t>Blöckl</t>
  </si>
  <si>
    <t>Severin</t>
  </si>
  <si>
    <t>Blümer</t>
  </si>
  <si>
    <t>Hardy</t>
  </si>
  <si>
    <t>Blumhoff</t>
  </si>
  <si>
    <t>Bock</t>
  </si>
  <si>
    <t>Annemarie</t>
  </si>
  <si>
    <t>Bode</t>
  </si>
  <si>
    <t>Matthias</t>
  </si>
  <si>
    <t>MTV Seesen Abt. Bahnengolf</t>
  </si>
  <si>
    <t>Ulrich</t>
  </si>
  <si>
    <t>Hans-Jochen</t>
  </si>
  <si>
    <t>Boenisch</t>
  </si>
  <si>
    <t>BGC Northeim e.V.</t>
  </si>
  <si>
    <t>Bogdahn</t>
  </si>
  <si>
    <t>MC 62 Lüdenscheid e.V.</t>
  </si>
  <si>
    <t>MGC Ravensburg-Weingarten e.V.</t>
  </si>
  <si>
    <t>Ernst</t>
  </si>
  <si>
    <t>Böhm</t>
  </si>
  <si>
    <t>Bohnenkämper</t>
  </si>
  <si>
    <t>MGC Wuppertal-Ronsdorf 1967 e.V.</t>
  </si>
  <si>
    <t>Bojack</t>
  </si>
  <si>
    <t>Mike</t>
  </si>
  <si>
    <t>Bölle</t>
  </si>
  <si>
    <t>Kölner Miniatur Golf Club e.V.</t>
  </si>
  <si>
    <t>Anne</t>
  </si>
  <si>
    <t>Bollrich</t>
  </si>
  <si>
    <t>Margit</t>
  </si>
  <si>
    <t>Kornelia</t>
  </si>
  <si>
    <t>Boltze</t>
  </si>
  <si>
    <t>1. BGC Rodalben 1977 e.V.</t>
  </si>
  <si>
    <t>David</t>
  </si>
  <si>
    <t>Bomblies</t>
  </si>
  <si>
    <t>Björn</t>
  </si>
  <si>
    <t>Jean-Pierre</t>
  </si>
  <si>
    <t>Bonacker</t>
  </si>
  <si>
    <t>Bonder</t>
  </si>
  <si>
    <t>1. BGC Paderborn e.V.</t>
  </si>
  <si>
    <t>Bonenberger</t>
  </si>
  <si>
    <t>BGC Bremen e.V.</t>
  </si>
  <si>
    <t>Bonrath</t>
  </si>
  <si>
    <t>Heidi</t>
  </si>
  <si>
    <t>Bönsch</t>
  </si>
  <si>
    <t>KGC Bad Urach e.V.</t>
  </si>
  <si>
    <t>Boock</t>
  </si>
  <si>
    <t>Charlotte</t>
  </si>
  <si>
    <t>Boos</t>
  </si>
  <si>
    <t>Nils</t>
  </si>
  <si>
    <t>MGC Bad Bodendorf e.V.</t>
  </si>
  <si>
    <t>Ines</t>
  </si>
  <si>
    <t>Borggraefe</t>
  </si>
  <si>
    <t>Elisabeth</t>
  </si>
  <si>
    <t>Bork</t>
  </si>
  <si>
    <t>Gert</t>
  </si>
  <si>
    <t>Born</t>
  </si>
  <si>
    <t>Bornhöft</t>
  </si>
  <si>
    <t>Karl Heinz</t>
  </si>
  <si>
    <t>Bornkessel</t>
  </si>
  <si>
    <t>Elke</t>
  </si>
  <si>
    <t>Bort</t>
  </si>
  <si>
    <t>Marcel</t>
  </si>
  <si>
    <t>Gudrun</t>
  </si>
  <si>
    <t>Sarah</t>
  </si>
  <si>
    <t>Bosen</t>
  </si>
  <si>
    <t>1. MGSV Netphen e.V.</t>
  </si>
  <si>
    <t>Bosse</t>
  </si>
  <si>
    <t>Bothe</t>
  </si>
  <si>
    <t>Helga</t>
  </si>
  <si>
    <t>Bothmann</t>
  </si>
  <si>
    <t>Bott</t>
  </si>
  <si>
    <t>Steven</t>
  </si>
  <si>
    <t>Böttcher</t>
  </si>
  <si>
    <t>Wilhelm</t>
  </si>
  <si>
    <t>VfB Osnabrück e.V.</t>
  </si>
  <si>
    <t>Brack</t>
  </si>
  <si>
    <t>Jannick</t>
  </si>
  <si>
    <t>Bracken</t>
  </si>
  <si>
    <t>Brand</t>
  </si>
  <si>
    <t>Brandes</t>
  </si>
  <si>
    <t>Brandl</t>
  </si>
  <si>
    <t>Brandner</t>
  </si>
  <si>
    <t>Brandstettner</t>
  </si>
  <si>
    <t>Brandt</t>
  </si>
  <si>
    <t>Judith</t>
  </si>
  <si>
    <t>CGC Rauschenberg e.V.</t>
  </si>
  <si>
    <t>Ralph</t>
  </si>
  <si>
    <t>Preetzer TSV von 1861 e.V. Abt. Minigolf</t>
  </si>
  <si>
    <t>Carola</t>
  </si>
  <si>
    <t>Braschler</t>
  </si>
  <si>
    <t>1. MGC Hechingen</t>
  </si>
  <si>
    <t>Felix</t>
  </si>
  <si>
    <t>Brassait</t>
  </si>
  <si>
    <t>SC Gut Heil Neumünster e.V.</t>
  </si>
  <si>
    <t>Bräuer</t>
  </si>
  <si>
    <t>MGC Marl 1960 e.V.</t>
  </si>
  <si>
    <t>Diana</t>
  </si>
  <si>
    <t>Udo</t>
  </si>
  <si>
    <t>Ute</t>
  </si>
  <si>
    <t>Brigitte</t>
  </si>
  <si>
    <t>Braun</t>
  </si>
  <si>
    <t>1. BGC München e.V.</t>
  </si>
  <si>
    <t>Friedrich</t>
  </si>
  <si>
    <t>Jette</t>
  </si>
  <si>
    <t>Thorsten</t>
  </si>
  <si>
    <t>Wolfram</t>
  </si>
  <si>
    <t>Braungart Zink</t>
  </si>
  <si>
    <t>Minigolfunion Neviges-Odenthal 1968 e.V.</t>
  </si>
  <si>
    <t>Bert</t>
  </si>
  <si>
    <t>Brause</t>
  </si>
  <si>
    <t>Julian</t>
  </si>
  <si>
    <t>Brechelt</t>
  </si>
  <si>
    <t>Alois</t>
  </si>
  <si>
    <t>Benjamin</t>
  </si>
  <si>
    <t>Brechtel</t>
  </si>
  <si>
    <t>Breckenkamp</t>
  </si>
  <si>
    <t>Bredel</t>
  </si>
  <si>
    <t>Anika</t>
  </si>
  <si>
    <t>Breidenbach</t>
  </si>
  <si>
    <t>MGC Bergisch Gladbach Gierath e.V.</t>
  </si>
  <si>
    <t>Breitkopf</t>
  </si>
  <si>
    <t>MGSC Wernau e.V.</t>
  </si>
  <si>
    <t>Breitling</t>
  </si>
  <si>
    <t>Luca</t>
  </si>
  <si>
    <t>Breme</t>
  </si>
  <si>
    <t>Sami</t>
  </si>
  <si>
    <t>H. Bernd</t>
  </si>
  <si>
    <t>Bremer</t>
  </si>
  <si>
    <t>Bremicker</t>
  </si>
  <si>
    <t>Brendel</t>
  </si>
  <si>
    <t>Brethack</t>
  </si>
  <si>
    <t>Brieger</t>
  </si>
  <si>
    <t>Briele</t>
  </si>
  <si>
    <t>Briese</t>
  </si>
  <si>
    <t>Brille</t>
  </si>
  <si>
    <t>Britte</t>
  </si>
  <si>
    <t>Britz</t>
  </si>
  <si>
    <t>Carsten</t>
  </si>
  <si>
    <t>Brocks</t>
  </si>
  <si>
    <t>Knut</t>
  </si>
  <si>
    <t>Brodersen</t>
  </si>
  <si>
    <t>Josef</t>
  </si>
  <si>
    <t>Brodesser</t>
  </si>
  <si>
    <t>Bettina</t>
  </si>
  <si>
    <t>Brökemeier</t>
  </si>
  <si>
    <t>Bromberger</t>
  </si>
  <si>
    <t>Brommer</t>
  </si>
  <si>
    <t>TG Höchberg von 1862 Bahnengolf e.V.</t>
  </si>
  <si>
    <t>Viola</t>
  </si>
  <si>
    <t>Bronsart</t>
  </si>
  <si>
    <t>TV Trappenkamp e.V. - Minigolf -</t>
  </si>
  <si>
    <t>Christopher</t>
  </si>
  <si>
    <t>Brown</t>
  </si>
  <si>
    <t>Fleur</t>
  </si>
  <si>
    <t>Brozek</t>
  </si>
  <si>
    <t>Brüchert</t>
  </si>
  <si>
    <t>Brunckhorst</t>
  </si>
  <si>
    <t>Brune</t>
  </si>
  <si>
    <t>Günther</t>
  </si>
  <si>
    <t>Brunner</t>
  </si>
  <si>
    <t>MPF Hardt e.V.</t>
  </si>
  <si>
    <t>Otto</t>
  </si>
  <si>
    <t>Brust</t>
  </si>
  <si>
    <t>Bublitz</t>
  </si>
  <si>
    <t>Wolf</t>
  </si>
  <si>
    <t>Büchele</t>
  </si>
  <si>
    <t>Buchert</t>
  </si>
  <si>
    <t>Ansgar</t>
  </si>
  <si>
    <t>Buchholz</t>
  </si>
  <si>
    <t>Jennifer</t>
  </si>
  <si>
    <t>Buchner</t>
  </si>
  <si>
    <t>Buckentin</t>
  </si>
  <si>
    <t>Büdenbender</t>
  </si>
  <si>
    <t>Eberhard</t>
  </si>
  <si>
    <t>Buknakowski</t>
  </si>
  <si>
    <t>1. MGC Lohfelden 1997 e.V.</t>
  </si>
  <si>
    <t>Paul</t>
  </si>
  <si>
    <t>Bunse</t>
  </si>
  <si>
    <t>Yannick</t>
  </si>
  <si>
    <t>Burdorf</t>
  </si>
  <si>
    <t>Burgard</t>
  </si>
  <si>
    <t>Norman</t>
  </si>
  <si>
    <t>Burgdorf</t>
  </si>
  <si>
    <t>Burger</t>
  </si>
  <si>
    <t>Burk</t>
  </si>
  <si>
    <t>Burkert</t>
  </si>
  <si>
    <t>MGF Magdeburg 1995 e.V.</t>
  </si>
  <si>
    <t>Sabine Monika</t>
  </si>
  <si>
    <t>Burkhart</t>
  </si>
  <si>
    <t>MSV Bad Kreuznach</t>
  </si>
  <si>
    <t>Roswitha</t>
  </si>
  <si>
    <t>Burmeister</t>
  </si>
  <si>
    <t>Burmester</t>
  </si>
  <si>
    <t>Christin Sophie</t>
  </si>
  <si>
    <t>Busch</t>
  </si>
  <si>
    <t>BGV Bergisch Land 1962 / 63 e.V.</t>
  </si>
  <si>
    <t>Simona</t>
  </si>
  <si>
    <t>Verena</t>
  </si>
  <si>
    <t>Philip</t>
  </si>
  <si>
    <t>Busche</t>
  </si>
  <si>
    <t>Büscher</t>
  </si>
  <si>
    <t>Buser</t>
  </si>
  <si>
    <t>Büsgen</t>
  </si>
  <si>
    <t>Buske</t>
  </si>
  <si>
    <t>Butkereit</t>
  </si>
  <si>
    <t>MGC Traben-Trarbach</t>
  </si>
  <si>
    <t>Erwin</t>
  </si>
  <si>
    <t>Butscher</t>
  </si>
  <si>
    <t>Butter</t>
  </si>
  <si>
    <t>SC Bastion Rot Weiß Lippstadt e.V.</t>
  </si>
  <si>
    <t>Sebastian</t>
  </si>
  <si>
    <t>Büttner</t>
  </si>
  <si>
    <t>MGF Hammer e.V.</t>
  </si>
  <si>
    <t>Raffaele</t>
  </si>
  <si>
    <t>Canceniella</t>
  </si>
  <si>
    <t>Caspar</t>
  </si>
  <si>
    <t>Andree</t>
  </si>
  <si>
    <t>Cech</t>
  </si>
  <si>
    <t>BGSV Aßlar 1987 e.V.</t>
  </si>
  <si>
    <t>Danny</t>
  </si>
  <si>
    <t>Christ</t>
  </si>
  <si>
    <t>Henning</t>
  </si>
  <si>
    <t>Christiansen</t>
  </si>
  <si>
    <t>Ramona</t>
  </si>
  <si>
    <t>Christmann</t>
  </si>
  <si>
    <t>Steffi</t>
  </si>
  <si>
    <t>Chrobock</t>
  </si>
  <si>
    <t>MGC Einbeck</t>
  </si>
  <si>
    <t>Edmund</t>
  </si>
  <si>
    <t>Cieslik</t>
  </si>
  <si>
    <t>Marlies</t>
  </si>
  <si>
    <t>Citi</t>
  </si>
  <si>
    <t>KGC  Waldstadion Frankfurt am Main</t>
  </si>
  <si>
    <t>Clasen</t>
  </si>
  <si>
    <t>Aylin</t>
  </si>
  <si>
    <t>Clemens</t>
  </si>
  <si>
    <t>Isabella</t>
  </si>
  <si>
    <t>Leni</t>
  </si>
  <si>
    <t>Cöln</t>
  </si>
  <si>
    <t>BGC Schloß Paffendorf e.V.</t>
  </si>
  <si>
    <t>Corinth</t>
  </si>
  <si>
    <t>Cortese</t>
  </si>
  <si>
    <t>1. MGC Paderborn e.V.</t>
  </si>
  <si>
    <t>Crass</t>
  </si>
  <si>
    <t>Crettat</t>
  </si>
  <si>
    <t>Harm</t>
  </si>
  <si>
    <t>Croppenstedt</t>
  </si>
  <si>
    <t>Tempelhofer MV Berlin e.V.</t>
  </si>
  <si>
    <t>Corinna</t>
  </si>
  <si>
    <t>Crößmann</t>
  </si>
  <si>
    <t>Czernoch</t>
  </si>
  <si>
    <t>MSC Blau-Weiß 2003 München e.V.</t>
  </si>
  <si>
    <t>Hans-Dirk</t>
  </si>
  <si>
    <t>Czerwek</t>
  </si>
  <si>
    <t>Czeslik</t>
  </si>
  <si>
    <t>Dachwald</t>
  </si>
  <si>
    <t>Dageförde</t>
  </si>
  <si>
    <t>Dahl</t>
  </si>
  <si>
    <t>Denise</t>
  </si>
  <si>
    <t>Dahrendorf</t>
  </si>
  <si>
    <t>Petra</t>
  </si>
  <si>
    <t>Reinhold</t>
  </si>
  <si>
    <t>Dammann</t>
  </si>
  <si>
    <t>Dams</t>
  </si>
  <si>
    <t>Dassek</t>
  </si>
  <si>
    <t>SC Olympia Dortmund e.V.</t>
  </si>
  <si>
    <t>Daub</t>
  </si>
  <si>
    <t>Daubertshäuser</t>
  </si>
  <si>
    <t>Christa</t>
  </si>
  <si>
    <t>Daukant</t>
  </si>
  <si>
    <t>Dautert</t>
  </si>
  <si>
    <t>Debes</t>
  </si>
  <si>
    <t>Deck</t>
  </si>
  <si>
    <t>Jochen</t>
  </si>
  <si>
    <t>Dedeleit</t>
  </si>
  <si>
    <t>MGC Friedrichshafen e.V.</t>
  </si>
  <si>
    <t>Deeg</t>
  </si>
  <si>
    <t>Deepen</t>
  </si>
  <si>
    <t>Dehne</t>
  </si>
  <si>
    <t>Deider</t>
  </si>
  <si>
    <t>Ottmar</t>
  </si>
  <si>
    <t>Deißner</t>
  </si>
  <si>
    <t>Rene</t>
  </si>
  <si>
    <t>Dejoks</t>
  </si>
  <si>
    <t>Delasbe</t>
  </si>
  <si>
    <t>Dellinger</t>
  </si>
  <si>
    <t>Annika</t>
  </si>
  <si>
    <t>Dellmann</t>
  </si>
  <si>
    <t>Maximilian</t>
  </si>
  <si>
    <t>Marko</t>
  </si>
  <si>
    <t>Depke</t>
  </si>
  <si>
    <t>Detering</t>
  </si>
  <si>
    <t>Heinz-Werner</t>
  </si>
  <si>
    <t>Detlof</t>
  </si>
  <si>
    <t>Maren</t>
  </si>
  <si>
    <t>Erik</t>
  </si>
  <si>
    <t>Dettmer</t>
  </si>
  <si>
    <t>Deutschmann</t>
  </si>
  <si>
    <t>Dewor</t>
  </si>
  <si>
    <t>Deya</t>
  </si>
  <si>
    <t>Dickes</t>
  </si>
  <si>
    <t>Robin</t>
  </si>
  <si>
    <t>Diedrich</t>
  </si>
  <si>
    <t>Diehl</t>
  </si>
  <si>
    <t>Diehm</t>
  </si>
  <si>
    <t>Diener</t>
  </si>
  <si>
    <t>Manuel</t>
  </si>
  <si>
    <t>Georg</t>
  </si>
  <si>
    <t>Dietzel</t>
  </si>
  <si>
    <t>Veronika</t>
  </si>
  <si>
    <t>Anton</t>
  </si>
  <si>
    <t>Dillinger</t>
  </si>
  <si>
    <t>Dippel</t>
  </si>
  <si>
    <t>Dippelhofer</t>
  </si>
  <si>
    <t>Dirksmeyer</t>
  </si>
  <si>
    <t>Dirlmeier</t>
  </si>
  <si>
    <t>Dittrich</t>
  </si>
  <si>
    <t>BGC 90 Ottobrunn e.V.</t>
  </si>
  <si>
    <t>MGC putter Künzell 1970 e.V.</t>
  </si>
  <si>
    <t>Djezri</t>
  </si>
  <si>
    <t>Johannes</t>
  </si>
  <si>
    <t>Dochat</t>
  </si>
  <si>
    <t>Gerlinde</t>
  </si>
  <si>
    <t>Doering</t>
  </si>
  <si>
    <t>Britta</t>
  </si>
  <si>
    <t>Dohmen</t>
  </si>
  <si>
    <t>Döhner</t>
  </si>
  <si>
    <t>Doktor</t>
  </si>
  <si>
    <t>Dietmar</t>
  </si>
  <si>
    <t>Dolde</t>
  </si>
  <si>
    <t>Doleys</t>
  </si>
  <si>
    <t>Fred</t>
  </si>
  <si>
    <t>Doll</t>
  </si>
  <si>
    <t>Dolp</t>
  </si>
  <si>
    <t>Donath</t>
  </si>
  <si>
    <t>Margot</t>
  </si>
  <si>
    <t>Donnig</t>
  </si>
  <si>
    <t>Donsbach</t>
  </si>
  <si>
    <t>Piroschka</t>
  </si>
  <si>
    <t>Dorfmeister</t>
  </si>
  <si>
    <t>Dörheit</t>
  </si>
  <si>
    <t>Elbhavelland e.V., Abt. Minigolfsport</t>
  </si>
  <si>
    <t>Kai</t>
  </si>
  <si>
    <t>Dorner</t>
  </si>
  <si>
    <t>Dornick</t>
  </si>
  <si>
    <t>Zita</t>
  </si>
  <si>
    <t>Dosch</t>
  </si>
  <si>
    <t>Dostert</t>
  </si>
  <si>
    <t>Ulrike</t>
  </si>
  <si>
    <t>Dowidat</t>
  </si>
  <si>
    <t>MGV Ansbach e.V.</t>
  </si>
  <si>
    <t>Drautzburg</t>
  </si>
  <si>
    <t>Clementine</t>
  </si>
  <si>
    <t>Drebert</t>
  </si>
  <si>
    <t>Klaus-Dieter</t>
  </si>
  <si>
    <t>Drechsler</t>
  </si>
  <si>
    <t>Dreger</t>
  </si>
  <si>
    <t>Burkhard</t>
  </si>
  <si>
    <t>Dreischer</t>
  </si>
  <si>
    <t>Drenkelforth</t>
  </si>
  <si>
    <t>Drescher</t>
  </si>
  <si>
    <t>Dresel</t>
  </si>
  <si>
    <t>Drewes</t>
  </si>
  <si>
    <t>Dreyer</t>
  </si>
  <si>
    <t>SC Bad Münder Abt. Bahnengolf</t>
  </si>
  <si>
    <t>Drobik</t>
  </si>
  <si>
    <t>Droste</t>
  </si>
  <si>
    <t>Drostel</t>
  </si>
  <si>
    <t>1. Minigolf-Club Rheinhausen e.V.</t>
  </si>
  <si>
    <t>Duensing</t>
  </si>
  <si>
    <t>Dullau</t>
  </si>
  <si>
    <t>Winfried</t>
  </si>
  <si>
    <t>Dümmler</t>
  </si>
  <si>
    <t>Heike</t>
  </si>
  <si>
    <t>Dunker</t>
  </si>
  <si>
    <t>Durm</t>
  </si>
  <si>
    <t>Dürr</t>
  </si>
  <si>
    <t>TV Niederstetten 1862 e.V.  Abt. Minigolf</t>
  </si>
  <si>
    <t>Duzella</t>
  </si>
  <si>
    <t>SGC Hagen e.V.</t>
  </si>
  <si>
    <t>Dzäbel</t>
  </si>
  <si>
    <t>Gregoria</t>
  </si>
  <si>
    <t>Marc Anthony</t>
  </si>
  <si>
    <t>Siegbert</t>
  </si>
  <si>
    <t>Eberhardt</t>
  </si>
  <si>
    <t>Eberle</t>
  </si>
  <si>
    <t>Alfred</t>
  </si>
  <si>
    <t>Ebert</t>
  </si>
  <si>
    <t>Marie-Luise</t>
  </si>
  <si>
    <t>Ebi</t>
  </si>
  <si>
    <t>MGF Hilzingen 80 e.V.</t>
  </si>
  <si>
    <t>Sandra</t>
  </si>
  <si>
    <t>Hans-Joachim</t>
  </si>
  <si>
    <t>Eckerle</t>
  </si>
  <si>
    <t>Eckert</t>
  </si>
  <si>
    <t>Philipp</t>
  </si>
  <si>
    <t>Eckloff</t>
  </si>
  <si>
    <t>Eckstein</t>
  </si>
  <si>
    <t>MGC Wolnzach e.V.</t>
  </si>
  <si>
    <t>Sonja</t>
  </si>
  <si>
    <t>Edelmann</t>
  </si>
  <si>
    <t>Efinger</t>
  </si>
  <si>
    <t>Egger</t>
  </si>
  <si>
    <t>Irene</t>
  </si>
  <si>
    <t>Ehlebracht</t>
  </si>
  <si>
    <t>Ehlert</t>
  </si>
  <si>
    <t>Ehm</t>
  </si>
  <si>
    <t>Marion</t>
  </si>
  <si>
    <t>Ehrenberg</t>
  </si>
  <si>
    <t>MGC "Stahlquelle" Bad Bocklet</t>
  </si>
  <si>
    <t>Gerda</t>
  </si>
  <si>
    <t>Ehresmann</t>
  </si>
  <si>
    <t>Volkmar</t>
  </si>
  <si>
    <t>Ehrhardt</t>
  </si>
  <si>
    <t>Ehrlich</t>
  </si>
  <si>
    <t>Ehrnstraßer</t>
  </si>
  <si>
    <t>Eichert</t>
  </si>
  <si>
    <t>1. MGC Ladenburg e.V.</t>
  </si>
  <si>
    <t>Bärbel</t>
  </si>
  <si>
    <t>Eichhof</t>
  </si>
  <si>
    <t>Eichhorn</t>
  </si>
  <si>
    <t>Eigenbrod</t>
  </si>
  <si>
    <t>Jana</t>
  </si>
  <si>
    <t>Eilert</t>
  </si>
  <si>
    <t>Sigrid</t>
  </si>
  <si>
    <t>Frauke</t>
  </si>
  <si>
    <t>Eilts</t>
  </si>
  <si>
    <t>Dominikus</t>
  </si>
  <si>
    <t>Eisele</t>
  </si>
  <si>
    <t>Eisenberger</t>
  </si>
  <si>
    <t>OMGC Ingolstadt e.V.</t>
  </si>
  <si>
    <t>Eiserfey</t>
  </si>
  <si>
    <t>Eisermann</t>
  </si>
  <si>
    <t>Eisleben</t>
  </si>
  <si>
    <t>Ekholm</t>
  </si>
  <si>
    <t>Karim</t>
  </si>
  <si>
    <t>El Gharbi</t>
  </si>
  <si>
    <t>Elbert</t>
  </si>
  <si>
    <t>Nikolei</t>
  </si>
  <si>
    <t>Elich</t>
  </si>
  <si>
    <t>Eller</t>
  </si>
  <si>
    <t>Harry</t>
  </si>
  <si>
    <t>Ellhoff</t>
  </si>
  <si>
    <t>Elliot</t>
  </si>
  <si>
    <t>Gerald</t>
  </si>
  <si>
    <t>Elmer</t>
  </si>
  <si>
    <t>Elst</t>
  </si>
  <si>
    <t>Emmendörffer</t>
  </si>
  <si>
    <t>Hannelore</t>
  </si>
  <si>
    <t>Endres</t>
  </si>
  <si>
    <t>1. FMGC Lichtenfels 1961 e.V.</t>
  </si>
  <si>
    <t>Engel</t>
  </si>
  <si>
    <t>Engelbracht</t>
  </si>
  <si>
    <t>Olaf</t>
  </si>
  <si>
    <t>Engelmann</t>
  </si>
  <si>
    <t>Engels</t>
  </si>
  <si>
    <t>Christina</t>
  </si>
  <si>
    <t>Engesser</t>
  </si>
  <si>
    <t>Heiner</t>
  </si>
  <si>
    <t>Entelmann</t>
  </si>
  <si>
    <t>MGV Bremen e.V.</t>
  </si>
  <si>
    <t>Bruno</t>
  </si>
  <si>
    <t>Eresch</t>
  </si>
  <si>
    <t>Erfurth</t>
  </si>
  <si>
    <t>Isolde</t>
  </si>
  <si>
    <t>Erhard</t>
  </si>
  <si>
    <t>BGC Rheinau-Freistett e.V.</t>
  </si>
  <si>
    <t>Erhart</t>
  </si>
  <si>
    <t>Erlbruch</t>
  </si>
  <si>
    <t>Ernstberger</t>
  </si>
  <si>
    <t>Ertl</t>
  </si>
  <si>
    <t>Johanna</t>
  </si>
  <si>
    <t>Eschmann</t>
  </si>
  <si>
    <t>Esser</t>
  </si>
  <si>
    <t>Essig</t>
  </si>
  <si>
    <t>Alessandro</t>
  </si>
  <si>
    <t>Essler</t>
  </si>
  <si>
    <t>1. Duisburger Minigolf Club 1962 e.V.</t>
  </si>
  <si>
    <t>Ferdinand</t>
  </si>
  <si>
    <t>Ingeborg</t>
  </si>
  <si>
    <t>Etienne</t>
  </si>
  <si>
    <t>Theo</t>
  </si>
  <si>
    <t>Ewald</t>
  </si>
  <si>
    <t>Exner</t>
  </si>
  <si>
    <t>Fabry</t>
  </si>
  <si>
    <t>Fabrytzek</t>
  </si>
  <si>
    <t>Kirsten</t>
  </si>
  <si>
    <t>Fahrenkrog</t>
  </si>
  <si>
    <t>Falge</t>
  </si>
  <si>
    <t>Fallenbüchel</t>
  </si>
  <si>
    <t>Christel</t>
  </si>
  <si>
    <t>Fander</t>
  </si>
  <si>
    <t>Faßbender</t>
  </si>
  <si>
    <t>Fassl</t>
  </si>
  <si>
    <t>Faust</t>
  </si>
  <si>
    <t>Fechter</t>
  </si>
  <si>
    <t>Federici</t>
  </si>
  <si>
    <t>Feld</t>
  </si>
  <si>
    <t>Fellenberg</t>
  </si>
  <si>
    <t>Kerstin</t>
  </si>
  <si>
    <t>Fellmann</t>
  </si>
  <si>
    <t>Kilian</t>
  </si>
  <si>
    <t>Ferstl</t>
  </si>
  <si>
    <t>Prisca</t>
  </si>
  <si>
    <t>Christine</t>
  </si>
  <si>
    <t>Feucht</t>
  </si>
  <si>
    <t>1. Berliner Miniaturgolf-Sportclub e.V. 1960</t>
  </si>
  <si>
    <t>Fiedler</t>
  </si>
  <si>
    <t>Filgertshofer</t>
  </si>
  <si>
    <t>Findewirth</t>
  </si>
  <si>
    <t>Finette</t>
  </si>
  <si>
    <t>Moritz</t>
  </si>
  <si>
    <t>Fingerle</t>
  </si>
  <si>
    <t>Fink</t>
  </si>
  <si>
    <t>Nikolas</t>
  </si>
  <si>
    <t>Finsterer-Robnik</t>
  </si>
  <si>
    <t>Fischbach</t>
  </si>
  <si>
    <t>Fischbeck</t>
  </si>
  <si>
    <t>Patricia</t>
  </si>
  <si>
    <t>Albert</t>
  </si>
  <si>
    <t>Fischer</t>
  </si>
  <si>
    <t>Alexandra</t>
  </si>
  <si>
    <t>Annette</t>
  </si>
  <si>
    <t>1. MGC Süßen e.V.</t>
  </si>
  <si>
    <t>Kai-Erik</t>
  </si>
  <si>
    <t>Lukas</t>
  </si>
  <si>
    <t>Uta</t>
  </si>
  <si>
    <t>Flick</t>
  </si>
  <si>
    <t>Flohe</t>
  </si>
  <si>
    <t>Flohrschütz</t>
  </si>
  <si>
    <t>Urs</t>
  </si>
  <si>
    <t>Nico Sebastian</t>
  </si>
  <si>
    <t>Föllmer</t>
  </si>
  <si>
    <t>Forsberg</t>
  </si>
  <si>
    <t>Förster</t>
  </si>
  <si>
    <t>Förstner</t>
  </si>
  <si>
    <t>Foy</t>
  </si>
  <si>
    <t>Frahm</t>
  </si>
  <si>
    <t>Fynn</t>
  </si>
  <si>
    <t>MGV Eibenstock</t>
  </si>
  <si>
    <t>Franke</t>
  </si>
  <si>
    <t>Vanessa</t>
  </si>
  <si>
    <t>Frech</t>
  </si>
  <si>
    <t>Fregin</t>
  </si>
  <si>
    <t>Frenzl</t>
  </si>
  <si>
    <t>Rebecca</t>
  </si>
  <si>
    <t>Freßmann</t>
  </si>
  <si>
    <t>Anja</t>
  </si>
  <si>
    <t>Maurice</t>
  </si>
  <si>
    <t>Freund</t>
  </si>
  <si>
    <t>Nico</t>
  </si>
  <si>
    <t>Freundt</t>
  </si>
  <si>
    <t>Frick</t>
  </si>
  <si>
    <t>Fricke</t>
  </si>
  <si>
    <t>Fricker</t>
  </si>
  <si>
    <t>Biskirchener BGV e.V.</t>
  </si>
  <si>
    <t>Torben</t>
  </si>
  <si>
    <t>Friedrichs</t>
  </si>
  <si>
    <t>Friesacher</t>
  </si>
  <si>
    <t>Friese</t>
  </si>
  <si>
    <t>Reinhard</t>
  </si>
  <si>
    <t>Hans-Peter</t>
  </si>
  <si>
    <t>Fritsch</t>
  </si>
  <si>
    <t>Fritz</t>
  </si>
  <si>
    <t>Fritzenkötter</t>
  </si>
  <si>
    <t>Thies</t>
  </si>
  <si>
    <t>MGC Heringen 1997 e.V.</t>
  </si>
  <si>
    <t>Fröhner</t>
  </si>
  <si>
    <t>Fuchs</t>
  </si>
  <si>
    <t>Angela</t>
  </si>
  <si>
    <t>Fugazza</t>
  </si>
  <si>
    <t>Fuhrmann</t>
  </si>
  <si>
    <t>Fütterer</t>
  </si>
  <si>
    <t>Minigolf Wölfe Rheinstetten 02</t>
  </si>
  <si>
    <t>Gabriel</t>
  </si>
  <si>
    <t>Simon</t>
  </si>
  <si>
    <t>Gade</t>
  </si>
  <si>
    <t>Gallas</t>
  </si>
  <si>
    <t>Rafael</t>
  </si>
  <si>
    <t>Gallego Lange</t>
  </si>
  <si>
    <t>Ellen</t>
  </si>
  <si>
    <t>Galleinus</t>
  </si>
  <si>
    <t>Karl</t>
  </si>
  <si>
    <t>Gallus</t>
  </si>
  <si>
    <t>Galz</t>
  </si>
  <si>
    <t>Ganz</t>
  </si>
  <si>
    <t>Garbe</t>
  </si>
  <si>
    <t>Garbers</t>
  </si>
  <si>
    <t>Garden</t>
  </si>
  <si>
    <t>Gareis</t>
  </si>
  <si>
    <t>Garke</t>
  </si>
  <si>
    <t>Chris</t>
  </si>
  <si>
    <t>Garte</t>
  </si>
  <si>
    <t>Gasch</t>
  </si>
  <si>
    <t>Gase</t>
  </si>
  <si>
    <t>Gaute</t>
  </si>
  <si>
    <t>Gawlowski</t>
  </si>
  <si>
    <t>Sylvester</t>
  </si>
  <si>
    <t>Falk</t>
  </si>
  <si>
    <t>Gebauer</t>
  </si>
  <si>
    <t>Gebhardt</t>
  </si>
  <si>
    <t>MSV Berliner Bär e.V.</t>
  </si>
  <si>
    <t>Kirstin</t>
  </si>
  <si>
    <t>Gefreyer</t>
  </si>
  <si>
    <t>Emanuel</t>
  </si>
  <si>
    <t>Gehrendorf</t>
  </si>
  <si>
    <t>Alina</t>
  </si>
  <si>
    <t>Gehrke</t>
  </si>
  <si>
    <t>Eva</t>
  </si>
  <si>
    <t>Geiger</t>
  </si>
  <si>
    <t>Sören</t>
  </si>
  <si>
    <t>Geissler</t>
  </si>
  <si>
    <t>Geist</t>
  </si>
  <si>
    <t>Gellermann</t>
  </si>
  <si>
    <t>Georgi</t>
  </si>
  <si>
    <t>Gerbert</t>
  </si>
  <si>
    <t>Gerdeisen</t>
  </si>
  <si>
    <t>1. BGC Garmisch-Partenkirchen</t>
  </si>
  <si>
    <t>Gerhardt</t>
  </si>
  <si>
    <t>Gerlach</t>
  </si>
  <si>
    <t>Gerling</t>
  </si>
  <si>
    <t>BGC Hamm 1959 e.V.</t>
  </si>
  <si>
    <t>Gerwert</t>
  </si>
  <si>
    <t>MGF Waldshut 74 e.V.</t>
  </si>
  <si>
    <t>Gesell</t>
  </si>
  <si>
    <t>Heinz-Theo</t>
  </si>
  <si>
    <t>Giegel</t>
  </si>
  <si>
    <t>Gillen</t>
  </si>
  <si>
    <t>Giller</t>
  </si>
  <si>
    <t>Hans Peter</t>
  </si>
  <si>
    <t>Gimmler</t>
  </si>
  <si>
    <t>TSV 1848 Flöha</t>
  </si>
  <si>
    <t>Ginal</t>
  </si>
  <si>
    <t>Dimitri</t>
  </si>
  <si>
    <t>Gkotses</t>
  </si>
  <si>
    <t>Glaser</t>
  </si>
  <si>
    <t>Gläser</t>
  </si>
  <si>
    <t>Glück</t>
  </si>
  <si>
    <t>Göbel</t>
  </si>
  <si>
    <t>Tina</t>
  </si>
  <si>
    <t>Gohl</t>
  </si>
  <si>
    <t>Goihl</t>
  </si>
  <si>
    <t>Goitowski</t>
  </si>
  <si>
    <t>Gold</t>
  </si>
  <si>
    <t>Silke</t>
  </si>
  <si>
    <t>Heiko</t>
  </si>
  <si>
    <t>Golder</t>
  </si>
  <si>
    <t>Goldschmidt</t>
  </si>
  <si>
    <t>Heribert</t>
  </si>
  <si>
    <t>Golka</t>
  </si>
  <si>
    <t>Goresch</t>
  </si>
  <si>
    <t>Görgen</t>
  </si>
  <si>
    <t>Gorges</t>
  </si>
  <si>
    <t>Görtz-Fräßle</t>
  </si>
  <si>
    <t>Gose</t>
  </si>
  <si>
    <t>Gothmann</t>
  </si>
  <si>
    <t>Götter</t>
  </si>
  <si>
    <t>Gotthard</t>
  </si>
  <si>
    <t>Runa Sophia</t>
  </si>
  <si>
    <t>Gottke</t>
  </si>
  <si>
    <t>Göttmann</t>
  </si>
  <si>
    <t>Götz</t>
  </si>
  <si>
    <t>Graage</t>
  </si>
  <si>
    <t>Gräber</t>
  </si>
  <si>
    <t>Gräble</t>
  </si>
  <si>
    <t>Grabrucker</t>
  </si>
  <si>
    <t>Stephanie</t>
  </si>
  <si>
    <t>Graeber</t>
  </si>
  <si>
    <t>Roger</t>
  </si>
  <si>
    <t>Graf</t>
  </si>
  <si>
    <t>Gräf</t>
  </si>
  <si>
    <t>Graf von Mainberg</t>
  </si>
  <si>
    <t>Gramer</t>
  </si>
  <si>
    <t>Grande</t>
  </si>
  <si>
    <t>Granz</t>
  </si>
  <si>
    <t>Gerno</t>
  </si>
  <si>
    <t>Grapengeter</t>
  </si>
  <si>
    <t>Gras</t>
  </si>
  <si>
    <t>Lucas</t>
  </si>
  <si>
    <t>Graumann</t>
  </si>
  <si>
    <t>Eicke</t>
  </si>
  <si>
    <t>Greh</t>
  </si>
  <si>
    <t>Greiffendorf</t>
  </si>
  <si>
    <t>Hellmut</t>
  </si>
  <si>
    <t>Gremm</t>
  </si>
  <si>
    <t>Gress</t>
  </si>
  <si>
    <t>Griegel</t>
  </si>
  <si>
    <t>Gries</t>
  </si>
  <si>
    <t>Grigo</t>
  </si>
  <si>
    <t>Grimm</t>
  </si>
  <si>
    <t>Wolf-Dieter</t>
  </si>
  <si>
    <t>Grimme</t>
  </si>
  <si>
    <t>Grobe</t>
  </si>
  <si>
    <t>Ronald</t>
  </si>
  <si>
    <t>Groenewoud</t>
  </si>
  <si>
    <t>Grohse</t>
  </si>
  <si>
    <t>Frederick</t>
  </si>
  <si>
    <t>Grombein</t>
  </si>
  <si>
    <t>Gromm</t>
  </si>
  <si>
    <t>Groneberg</t>
  </si>
  <si>
    <t>Friederike</t>
  </si>
  <si>
    <t>Gronski</t>
  </si>
  <si>
    <t>Emil</t>
  </si>
  <si>
    <t>Ina</t>
  </si>
  <si>
    <t>Grosse</t>
  </si>
  <si>
    <t>Bertold</t>
  </si>
  <si>
    <t>Großmann</t>
  </si>
  <si>
    <t>Rosemarie</t>
  </si>
  <si>
    <t>Groteböhmer</t>
  </si>
  <si>
    <t>Gruber</t>
  </si>
  <si>
    <t>Grübl</t>
  </si>
  <si>
    <t>Sieglinde</t>
  </si>
  <si>
    <t>Grügelsberg</t>
  </si>
  <si>
    <t>Grün</t>
  </si>
  <si>
    <t>Gründer</t>
  </si>
  <si>
    <t>Steffen</t>
  </si>
  <si>
    <t>Adolf</t>
  </si>
  <si>
    <t>Grüne</t>
  </si>
  <si>
    <t>Grunert</t>
  </si>
  <si>
    <t>Eveline</t>
  </si>
  <si>
    <t>Grüning</t>
  </si>
  <si>
    <t>Luisa-Marie</t>
  </si>
  <si>
    <t>Grüninger</t>
  </si>
  <si>
    <t>Grunt</t>
  </si>
  <si>
    <t>Gruschka</t>
  </si>
  <si>
    <t>Beatriz</t>
  </si>
  <si>
    <t>Grüßinger</t>
  </si>
  <si>
    <t>Grützner</t>
  </si>
  <si>
    <t>Grzeski</t>
  </si>
  <si>
    <t>Grzyb-Bonsack</t>
  </si>
  <si>
    <t>Guddat</t>
  </si>
  <si>
    <t>Gulz</t>
  </si>
  <si>
    <t>Gundermann</t>
  </si>
  <si>
    <t>Rudolf</t>
  </si>
  <si>
    <t>Guni</t>
  </si>
  <si>
    <t>Gust</t>
  </si>
  <si>
    <t>Gut</t>
  </si>
  <si>
    <t>Guth</t>
  </si>
  <si>
    <t>Güth</t>
  </si>
  <si>
    <t>Guttroff</t>
  </si>
  <si>
    <t>Haag</t>
  </si>
  <si>
    <t>Haas</t>
  </si>
  <si>
    <t>1. BGC Bad Füssing e.V.</t>
  </si>
  <si>
    <t>Felicitas</t>
  </si>
  <si>
    <t>Haberl</t>
  </si>
  <si>
    <t>Lena</t>
  </si>
  <si>
    <t>Hablitzel</t>
  </si>
  <si>
    <t>Habrich</t>
  </si>
  <si>
    <t>Hackel</t>
  </si>
  <si>
    <t>Hackenberg</t>
  </si>
  <si>
    <t>Hackfurt</t>
  </si>
  <si>
    <t>Haeger</t>
  </si>
  <si>
    <t>Hägele</t>
  </si>
  <si>
    <t>Leo</t>
  </si>
  <si>
    <t>Hagenlüke</t>
  </si>
  <si>
    <t>Hahn</t>
  </si>
  <si>
    <t>Timon</t>
  </si>
  <si>
    <t>Haid</t>
  </si>
  <si>
    <t>Haidl</t>
  </si>
  <si>
    <t>Hainz</t>
  </si>
  <si>
    <t>Hainzl</t>
  </si>
  <si>
    <t>Hake</t>
  </si>
  <si>
    <t>Halbauer</t>
  </si>
  <si>
    <t>Haller</t>
  </si>
  <si>
    <t>Hallhuber</t>
  </si>
  <si>
    <t>Halscheidt</t>
  </si>
  <si>
    <t>Halstein</t>
  </si>
  <si>
    <t>Marina</t>
  </si>
  <si>
    <t>Hammann</t>
  </si>
  <si>
    <t>Melanie</t>
  </si>
  <si>
    <t>Hammerschmidt</t>
  </si>
  <si>
    <t>Dagmar</t>
  </si>
  <si>
    <t>Hammon</t>
  </si>
  <si>
    <t>Handtke</t>
  </si>
  <si>
    <t>Hanisch</t>
  </si>
  <si>
    <t>Hänke</t>
  </si>
  <si>
    <t>MC Flora Elmshorn e.V.</t>
  </si>
  <si>
    <t>Hanker</t>
  </si>
  <si>
    <t>Johann</t>
  </si>
  <si>
    <t>Hann</t>
  </si>
  <si>
    <t>Hannausek</t>
  </si>
  <si>
    <t>Hannemann-Schmidhuber</t>
  </si>
  <si>
    <t>Hannmann</t>
  </si>
  <si>
    <t>Hansel</t>
  </si>
  <si>
    <t>Hansen</t>
  </si>
  <si>
    <t>Hansmeier</t>
  </si>
  <si>
    <t>Hansper</t>
  </si>
  <si>
    <t>Tom</t>
  </si>
  <si>
    <t>Hänßgen</t>
  </si>
  <si>
    <t>Hänßler</t>
  </si>
  <si>
    <t>Hardt</t>
  </si>
  <si>
    <t>Häring</t>
  </si>
  <si>
    <t>Armin</t>
  </si>
  <si>
    <t>Härle</t>
  </si>
  <si>
    <t>Harmening</t>
  </si>
  <si>
    <t>Harms</t>
  </si>
  <si>
    <t>Härtel</t>
  </si>
  <si>
    <t>Hartenbach</t>
  </si>
  <si>
    <t>Gustav</t>
  </si>
  <si>
    <t>Hartfuhs</t>
  </si>
  <si>
    <t>Hartl</t>
  </si>
  <si>
    <t>Härtl</t>
  </si>
  <si>
    <t>Hartlein</t>
  </si>
  <si>
    <t>Hartmaier</t>
  </si>
  <si>
    <t>Hartmann</t>
  </si>
  <si>
    <t>Rochus</t>
  </si>
  <si>
    <t>Haschberger</t>
  </si>
  <si>
    <t>Hasenberg</t>
  </si>
  <si>
    <t>Hasenclever</t>
  </si>
  <si>
    <t>Hasenfuss</t>
  </si>
  <si>
    <t>Natascha</t>
  </si>
  <si>
    <t>Haß</t>
  </si>
  <si>
    <t>Hasse</t>
  </si>
  <si>
    <t>Hasselwander</t>
  </si>
  <si>
    <t>Agni</t>
  </si>
  <si>
    <t>Hau</t>
  </si>
  <si>
    <t>Haubeil</t>
  </si>
  <si>
    <t>Haubner</t>
  </si>
  <si>
    <t>Haubold</t>
  </si>
  <si>
    <t>Karlheinz</t>
  </si>
  <si>
    <t>Haucke</t>
  </si>
  <si>
    <t>Timm</t>
  </si>
  <si>
    <t>Hauer</t>
  </si>
  <si>
    <t>Maike</t>
  </si>
  <si>
    <t>Haupt</t>
  </si>
  <si>
    <t>Marita</t>
  </si>
  <si>
    <t>Haupter</t>
  </si>
  <si>
    <t>Hauschke</t>
  </si>
  <si>
    <t>Häuserer</t>
  </si>
  <si>
    <t>Häusler</t>
  </si>
  <si>
    <t>Hauth</t>
  </si>
  <si>
    <t>Carina</t>
  </si>
  <si>
    <t>Hebbeln</t>
  </si>
  <si>
    <t>Laura</t>
  </si>
  <si>
    <t>Christin</t>
  </si>
  <si>
    <t>Hecken</t>
  </si>
  <si>
    <t>MC Neuwied</t>
  </si>
  <si>
    <t>Ludwig</t>
  </si>
  <si>
    <t>Heer</t>
  </si>
  <si>
    <t>Laila</t>
  </si>
  <si>
    <t>Heerich</t>
  </si>
  <si>
    <t>Heese</t>
  </si>
  <si>
    <t>Hefner</t>
  </si>
  <si>
    <t>Heger</t>
  </si>
  <si>
    <t>Heidler</t>
  </si>
  <si>
    <t>Heiliger</t>
  </si>
  <si>
    <t>Heilmann</t>
  </si>
  <si>
    <t>Hein</t>
  </si>
  <si>
    <t>Hans-Jörg</t>
  </si>
  <si>
    <t>Karsten</t>
  </si>
  <si>
    <t>Heine</t>
  </si>
  <si>
    <t>Heinel</t>
  </si>
  <si>
    <t>1. MSC Hamburg-Neu Wulmstorf</t>
  </si>
  <si>
    <t>Hans-Werner</t>
  </si>
  <si>
    <t>Heinisch</t>
  </si>
  <si>
    <t>Vincent</t>
  </si>
  <si>
    <t>Heintze</t>
  </si>
  <si>
    <t>Doris</t>
  </si>
  <si>
    <t>Heinze</t>
  </si>
  <si>
    <t>Ingmar</t>
  </si>
  <si>
    <t>Heipel</t>
  </si>
  <si>
    <t>Anke</t>
  </si>
  <si>
    <t>Heise</t>
  </si>
  <si>
    <t>Regina</t>
  </si>
  <si>
    <t>Heisel</t>
  </si>
  <si>
    <t>Heisterklaus</t>
  </si>
  <si>
    <t>Helfmann</t>
  </si>
  <si>
    <t>Helken</t>
  </si>
  <si>
    <t>Helldörfer</t>
  </si>
  <si>
    <t>Heller</t>
  </si>
  <si>
    <t>Oswald</t>
  </si>
  <si>
    <t>Hellmich</t>
  </si>
  <si>
    <t>Hellwig</t>
  </si>
  <si>
    <t>Sibylle</t>
  </si>
  <si>
    <t>Helmes</t>
  </si>
  <si>
    <t>Helmschmidt</t>
  </si>
  <si>
    <t>Hemmelmann</t>
  </si>
  <si>
    <t>Hemmerling</t>
  </si>
  <si>
    <t>Hengstler</t>
  </si>
  <si>
    <t>Henkel</t>
  </si>
  <si>
    <t>Henne</t>
  </si>
  <si>
    <t>Hennies</t>
  </si>
  <si>
    <t>Simone</t>
  </si>
  <si>
    <t>Hennig-Becker</t>
  </si>
  <si>
    <t>Henschke</t>
  </si>
  <si>
    <t>Hense</t>
  </si>
  <si>
    <t>Ingrid</t>
  </si>
  <si>
    <t>Annika Sophia</t>
  </si>
  <si>
    <t>Hensel</t>
  </si>
  <si>
    <t>Henseler</t>
  </si>
  <si>
    <t>Hentschel</t>
  </si>
  <si>
    <t>Henze</t>
  </si>
  <si>
    <t>Herbich</t>
  </si>
  <si>
    <t>Herbig</t>
  </si>
  <si>
    <t>Herdemann</t>
  </si>
  <si>
    <t>Herfurt</t>
  </si>
  <si>
    <t>Hergesell</t>
  </si>
  <si>
    <t>Herrmann</t>
  </si>
  <si>
    <t>Otmar</t>
  </si>
  <si>
    <t>Hertzberg</t>
  </si>
  <si>
    <t>Herzberger</t>
  </si>
  <si>
    <t>Herzer</t>
  </si>
  <si>
    <t>Frederik</t>
  </si>
  <si>
    <t>Herzic</t>
  </si>
  <si>
    <t>Hagen</t>
  </si>
  <si>
    <t>Herzog</t>
  </si>
  <si>
    <t>Hesker</t>
  </si>
  <si>
    <t>Hess</t>
  </si>
  <si>
    <t>Hesse</t>
  </si>
  <si>
    <t>Hess-Struchen</t>
  </si>
  <si>
    <t>Hettrich</t>
  </si>
  <si>
    <t>Heublein</t>
  </si>
  <si>
    <t>Silvia</t>
  </si>
  <si>
    <t>Heuer</t>
  </si>
  <si>
    <t>Heuser</t>
  </si>
  <si>
    <t>Hewel</t>
  </si>
  <si>
    <t>Marliese</t>
  </si>
  <si>
    <t>Hey</t>
  </si>
  <si>
    <t>Heyber</t>
  </si>
  <si>
    <t>Heydenreich</t>
  </si>
  <si>
    <t>Heyder</t>
  </si>
  <si>
    <t>Heydt</t>
  </si>
  <si>
    <t>Hans Bernd</t>
  </si>
  <si>
    <t>Heyer</t>
  </si>
  <si>
    <t>Heynen</t>
  </si>
  <si>
    <t>Hickert</t>
  </si>
  <si>
    <t>Hiepp</t>
  </si>
  <si>
    <t>Hilbert</t>
  </si>
  <si>
    <t>Hildebrandt</t>
  </si>
  <si>
    <t>Hildenbrand</t>
  </si>
  <si>
    <t>Hans-Georg</t>
  </si>
  <si>
    <t>Hilgenberg</t>
  </si>
  <si>
    <t>Hillebrecht</t>
  </si>
  <si>
    <t>Hilpert</t>
  </si>
  <si>
    <t>Hilß</t>
  </si>
  <si>
    <t>Hiltner</t>
  </si>
  <si>
    <t>Hinsel</t>
  </si>
  <si>
    <t>Raphael</t>
  </si>
  <si>
    <t>Hintermeier</t>
  </si>
  <si>
    <t>Hirle</t>
  </si>
  <si>
    <t>Hisserich</t>
  </si>
  <si>
    <t>Hoch</t>
  </si>
  <si>
    <t>Raimund</t>
  </si>
  <si>
    <t>Hoefig</t>
  </si>
  <si>
    <t>Höferlin</t>
  </si>
  <si>
    <t>Hoffmann</t>
  </si>
  <si>
    <t>Helmut-Karl</t>
  </si>
  <si>
    <t>Klaus-Peter</t>
  </si>
  <si>
    <t>Höfler</t>
  </si>
  <si>
    <t>Hofmann</t>
  </si>
  <si>
    <t>ASV Pegnitz, Abt. Minigolf</t>
  </si>
  <si>
    <t>Annalena</t>
  </si>
  <si>
    <t>Hohenadler</t>
  </si>
  <si>
    <t>Tamara</t>
  </si>
  <si>
    <t>Hohmann</t>
  </si>
  <si>
    <t>Edgard</t>
  </si>
  <si>
    <t>Höhmann</t>
  </si>
  <si>
    <t>Hohmeier</t>
  </si>
  <si>
    <t>Hohn</t>
  </si>
  <si>
    <t>Hohnke</t>
  </si>
  <si>
    <t>Höhnke</t>
  </si>
  <si>
    <t>Hoiss</t>
  </si>
  <si>
    <t>Holderberg</t>
  </si>
  <si>
    <t>Holtz</t>
  </si>
  <si>
    <t>Holtzmann</t>
  </si>
  <si>
    <t>Holzenthal</t>
  </si>
  <si>
    <t>Homey</t>
  </si>
  <si>
    <t>Honerkamp</t>
  </si>
  <si>
    <t>Hönicke</t>
  </si>
  <si>
    <t>Ronny</t>
  </si>
  <si>
    <t>Ludger</t>
  </si>
  <si>
    <t>Honnacker</t>
  </si>
  <si>
    <t>Honnef</t>
  </si>
  <si>
    <t>Hoogen</t>
  </si>
  <si>
    <t>Hoose</t>
  </si>
  <si>
    <t>Höötmann</t>
  </si>
  <si>
    <t>Höpfner</t>
  </si>
  <si>
    <t>TSV Kücknitz Abt. Bahnengolf</t>
  </si>
  <si>
    <t>Höpner</t>
  </si>
  <si>
    <t>Hopp</t>
  </si>
  <si>
    <t>Hoppe</t>
  </si>
  <si>
    <t>Hopperdietzel</t>
  </si>
  <si>
    <t>Horbas</t>
  </si>
  <si>
    <t>Horeis</t>
  </si>
  <si>
    <t>Hörl</t>
  </si>
  <si>
    <t>Horn</t>
  </si>
  <si>
    <t>Hornberger</t>
  </si>
  <si>
    <t>Edwin</t>
  </si>
  <si>
    <t>Hörnlen</t>
  </si>
  <si>
    <t>Horsinka</t>
  </si>
  <si>
    <t>Valentin</t>
  </si>
  <si>
    <t>Hoyer</t>
  </si>
  <si>
    <t>Eric</t>
  </si>
  <si>
    <t>Huber</t>
  </si>
  <si>
    <t>Hubrecht</t>
  </si>
  <si>
    <t>Hudman</t>
  </si>
  <si>
    <t>Hufnagl</t>
  </si>
  <si>
    <t>Hufschmidt</t>
  </si>
  <si>
    <t>Huhn</t>
  </si>
  <si>
    <t>Hühne</t>
  </si>
  <si>
    <t>Marcell</t>
  </si>
  <si>
    <t>Humbek</t>
  </si>
  <si>
    <t>Sascha-Nico</t>
  </si>
  <si>
    <t>Jeanette</t>
  </si>
  <si>
    <t>Humbek-Hönicke</t>
  </si>
  <si>
    <t>Sybille</t>
  </si>
  <si>
    <t>Humburg</t>
  </si>
  <si>
    <t>Hundsdorf</t>
  </si>
  <si>
    <t>Hunte</t>
  </si>
  <si>
    <t>Hupfloher</t>
  </si>
  <si>
    <t>Hupka</t>
  </si>
  <si>
    <t>Hüppen</t>
  </si>
  <si>
    <t>Anna-Maria</t>
  </si>
  <si>
    <t>Hürter</t>
  </si>
  <si>
    <t>Huse</t>
  </si>
  <si>
    <t>Hüsges</t>
  </si>
  <si>
    <t>Hütter</t>
  </si>
  <si>
    <t>Anneliese</t>
  </si>
  <si>
    <t>Hutzler</t>
  </si>
  <si>
    <t>Hylak</t>
  </si>
  <si>
    <t>Reinhild</t>
  </si>
  <si>
    <t>Iffland</t>
  </si>
  <si>
    <t>Ihrlich</t>
  </si>
  <si>
    <t>Ill</t>
  </si>
  <si>
    <t>Elfi</t>
  </si>
  <si>
    <t>Inck</t>
  </si>
  <si>
    <t>Alwine</t>
  </si>
  <si>
    <t>Ingenston</t>
  </si>
  <si>
    <t>Rose-Marie</t>
  </si>
  <si>
    <t>Ipach</t>
  </si>
  <si>
    <t>Isenbiel</t>
  </si>
  <si>
    <t>Isop</t>
  </si>
  <si>
    <t>Isselmann</t>
  </si>
  <si>
    <t>Itjen</t>
  </si>
  <si>
    <t>Itter</t>
  </si>
  <si>
    <t>Ittner</t>
  </si>
  <si>
    <t>Izelle</t>
  </si>
  <si>
    <t>Jablonowski</t>
  </si>
  <si>
    <t>Jesko</t>
  </si>
  <si>
    <t>Jachens</t>
  </si>
  <si>
    <t>Jachert</t>
  </si>
  <si>
    <t>Jäck</t>
  </si>
  <si>
    <t>Jacobi</t>
  </si>
  <si>
    <t>Jacobs</t>
  </si>
  <si>
    <t>Jaenichen</t>
  </si>
  <si>
    <t>VFB 21 Neugattersleben e. V.</t>
  </si>
  <si>
    <t>Jäger</t>
  </si>
  <si>
    <t>Jahr</t>
  </si>
  <si>
    <t>Konrad</t>
  </si>
  <si>
    <t>Jahrmärker</t>
  </si>
  <si>
    <t>Jäink</t>
  </si>
  <si>
    <t>Rudi</t>
  </si>
  <si>
    <t>Jakab</t>
  </si>
  <si>
    <t>Jakob</t>
  </si>
  <si>
    <t>Jakoby</t>
  </si>
  <si>
    <t>Jakubeit</t>
  </si>
  <si>
    <t>Jänicke</t>
  </si>
  <si>
    <t>Jansen</t>
  </si>
  <si>
    <t>Janßen</t>
  </si>
  <si>
    <t>Jarosch</t>
  </si>
  <si>
    <t>Jarzembowski</t>
  </si>
  <si>
    <t>Jasper</t>
  </si>
  <si>
    <t>Jatho</t>
  </si>
  <si>
    <t>Jauernek</t>
  </si>
  <si>
    <t>Jeckel</t>
  </si>
  <si>
    <t>Jecny</t>
  </si>
  <si>
    <t>Jensen</t>
  </si>
  <si>
    <t>Jentschke</t>
  </si>
  <si>
    <t>Jeschke</t>
  </si>
  <si>
    <t>Jeske</t>
  </si>
  <si>
    <t>Jezierski</t>
  </si>
  <si>
    <t>Joachimsthaler</t>
  </si>
  <si>
    <t>Jockel</t>
  </si>
  <si>
    <t>Jöhrens</t>
  </si>
  <si>
    <t>Jooß</t>
  </si>
  <si>
    <t>Jung</t>
  </si>
  <si>
    <t>VfB Limbach 2000 e.V.</t>
  </si>
  <si>
    <t>Lieselotte</t>
  </si>
  <si>
    <t>Jüngling</t>
  </si>
  <si>
    <t>Jungwirth</t>
  </si>
  <si>
    <t>Junkermann</t>
  </si>
  <si>
    <t>Jürgens</t>
  </si>
  <si>
    <t>Jürgensen</t>
  </si>
  <si>
    <t>Jürs</t>
  </si>
  <si>
    <t>Just</t>
  </si>
  <si>
    <t>Jütte</t>
  </si>
  <si>
    <t>Käckenmester</t>
  </si>
  <si>
    <t>Kaestner</t>
  </si>
  <si>
    <t>Kaiser</t>
  </si>
  <si>
    <t>Kaisr</t>
  </si>
  <si>
    <t>Kalb</t>
  </si>
  <si>
    <t>Kalhöfer</t>
  </si>
  <si>
    <t>Inge</t>
  </si>
  <si>
    <t>Kalisch</t>
  </si>
  <si>
    <t>Kalka</t>
  </si>
  <si>
    <t>Antje</t>
  </si>
  <si>
    <t>Kalkbrenner</t>
  </si>
  <si>
    <t>Kampe</t>
  </si>
  <si>
    <t>Kampmann</t>
  </si>
  <si>
    <t>Kampschulte</t>
  </si>
  <si>
    <t>Jan-Kevin</t>
  </si>
  <si>
    <t>Kantor</t>
  </si>
  <si>
    <t>Vera</t>
  </si>
  <si>
    <t>Kapelle-Schürings</t>
  </si>
  <si>
    <t>Kapke</t>
  </si>
  <si>
    <t>Helge</t>
  </si>
  <si>
    <t>Karas</t>
  </si>
  <si>
    <t>Karcher</t>
  </si>
  <si>
    <t>Karduck</t>
  </si>
  <si>
    <t>Karlitschek</t>
  </si>
  <si>
    <t>Karpa</t>
  </si>
  <si>
    <t>Detlef</t>
  </si>
  <si>
    <t>Kasburg</t>
  </si>
  <si>
    <t>Kaspar</t>
  </si>
  <si>
    <t>Kaßner</t>
  </si>
  <si>
    <t>Kastner</t>
  </si>
  <si>
    <t>Kegel</t>
  </si>
  <si>
    <t>Kehl</t>
  </si>
  <si>
    <t>Kehr</t>
  </si>
  <si>
    <t>Kehrer</t>
  </si>
  <si>
    <t>Chantal</t>
  </si>
  <si>
    <t>Keiper</t>
  </si>
  <si>
    <t>1. MGC Oberthal e.V.</t>
  </si>
  <si>
    <t>Kelch</t>
  </si>
  <si>
    <t>Keller</t>
  </si>
  <si>
    <t>Toni</t>
  </si>
  <si>
    <t>Kellner</t>
  </si>
  <si>
    <t>Kemler</t>
  </si>
  <si>
    <t>Kempa</t>
  </si>
  <si>
    <t>Kempf</t>
  </si>
  <si>
    <t>Kemsies</t>
  </si>
  <si>
    <t>Regine</t>
  </si>
  <si>
    <t>Keppler</t>
  </si>
  <si>
    <t>Kerk</t>
  </si>
  <si>
    <t>Kersting</t>
  </si>
  <si>
    <t>Kesting</t>
  </si>
  <si>
    <t>Kiefer</t>
  </si>
  <si>
    <t>Kiehl</t>
  </si>
  <si>
    <t>Kiesling</t>
  </si>
  <si>
    <t>Detlev</t>
  </si>
  <si>
    <t>Kiesow</t>
  </si>
  <si>
    <t>Kießling</t>
  </si>
  <si>
    <t>Killmaier</t>
  </si>
  <si>
    <t>Thilo</t>
  </si>
  <si>
    <t>Kindermann</t>
  </si>
  <si>
    <t>Jörg Rainer</t>
  </si>
  <si>
    <t>Kindt</t>
  </si>
  <si>
    <t>Kinnemann</t>
  </si>
  <si>
    <t>Kirchhofer</t>
  </si>
  <si>
    <t>Kirchhoff-Freund</t>
  </si>
  <si>
    <t>Kirgasser</t>
  </si>
  <si>
    <t>Kirner</t>
  </si>
  <si>
    <t>Kirpal</t>
  </si>
  <si>
    <t>Kirschke</t>
  </si>
  <si>
    <t>Rotraud</t>
  </si>
  <si>
    <t>Kirstein</t>
  </si>
  <si>
    <t>Kisel</t>
  </si>
  <si>
    <t>Kissenkötter</t>
  </si>
  <si>
    <t>Kitzeder</t>
  </si>
  <si>
    <t>Klann</t>
  </si>
  <si>
    <t>Klär</t>
  </si>
  <si>
    <t>Kläsgen</t>
  </si>
  <si>
    <t>Oleg</t>
  </si>
  <si>
    <t>Klassen</t>
  </si>
  <si>
    <t>Liana</t>
  </si>
  <si>
    <t>Hannes</t>
  </si>
  <si>
    <t>Klee</t>
  </si>
  <si>
    <t>Kleiber</t>
  </si>
  <si>
    <t>Klein</t>
  </si>
  <si>
    <t>Heinz Günter</t>
  </si>
  <si>
    <t>Bernward</t>
  </si>
  <si>
    <t>Kleiner</t>
  </si>
  <si>
    <t>Lennart</t>
  </si>
  <si>
    <t>Tristan</t>
  </si>
  <si>
    <t>Kleist</t>
  </si>
  <si>
    <t>Klemm</t>
  </si>
  <si>
    <t>Klemps</t>
  </si>
  <si>
    <t>Kleyer</t>
  </si>
  <si>
    <t>Kling</t>
  </si>
  <si>
    <t>Klipp</t>
  </si>
  <si>
    <t>Klöckener</t>
  </si>
  <si>
    <t>Lauro</t>
  </si>
  <si>
    <t>Klöhn</t>
  </si>
  <si>
    <t>Kloke</t>
  </si>
  <si>
    <t>Klosek</t>
  </si>
  <si>
    <t>Klotz</t>
  </si>
  <si>
    <t>Kluge</t>
  </si>
  <si>
    <t>Knapp</t>
  </si>
  <si>
    <t>Knauer</t>
  </si>
  <si>
    <t>Knäulein</t>
  </si>
  <si>
    <t>Knetsch</t>
  </si>
  <si>
    <t>Corina</t>
  </si>
  <si>
    <t>Knezevic</t>
  </si>
  <si>
    <t>Vanessea</t>
  </si>
  <si>
    <t>Katja</t>
  </si>
  <si>
    <t>Kniesch</t>
  </si>
  <si>
    <t>Knietsch</t>
  </si>
  <si>
    <t>Teresa</t>
  </si>
  <si>
    <t>Knippschild</t>
  </si>
  <si>
    <t>Knoblauch</t>
  </si>
  <si>
    <t>Knoll</t>
  </si>
  <si>
    <t>Knorr</t>
  </si>
  <si>
    <t>Gunter</t>
  </si>
  <si>
    <t>Knothe</t>
  </si>
  <si>
    <t>Knott</t>
  </si>
  <si>
    <t>Knüppel</t>
  </si>
  <si>
    <t>Knust</t>
  </si>
  <si>
    <t>Kobbe</t>
  </si>
  <si>
    <t>Kober</t>
  </si>
  <si>
    <t>Köberle</t>
  </si>
  <si>
    <t>Alice</t>
  </si>
  <si>
    <t>Kobisch</t>
  </si>
  <si>
    <t>Koböck</t>
  </si>
  <si>
    <t>Koch</t>
  </si>
  <si>
    <t>Kocks</t>
  </si>
  <si>
    <t>Kofler</t>
  </si>
  <si>
    <t>Kohfeld</t>
  </si>
  <si>
    <t>Kohl</t>
  </si>
  <si>
    <t>Kohler</t>
  </si>
  <si>
    <t>Köhler</t>
  </si>
  <si>
    <t>Kohlhaas</t>
  </si>
  <si>
    <t>Kohlhage</t>
  </si>
  <si>
    <t>Kohnke</t>
  </si>
  <si>
    <t>Koll</t>
  </si>
  <si>
    <t>Magnus</t>
  </si>
  <si>
    <t>Komurka</t>
  </si>
  <si>
    <t>Könemann</t>
  </si>
  <si>
    <t>Konieczny</t>
  </si>
  <si>
    <t>Beate</t>
  </si>
  <si>
    <t>König</t>
  </si>
  <si>
    <t>Könnecke</t>
  </si>
  <si>
    <t>Konschak</t>
  </si>
  <si>
    <t>Konstanzer</t>
  </si>
  <si>
    <t>Körner</t>
  </si>
  <si>
    <t>Koslowski</t>
  </si>
  <si>
    <t>Kosmowski</t>
  </si>
  <si>
    <t>Kostack</t>
  </si>
  <si>
    <t>Lia</t>
  </si>
  <si>
    <t>Kothe</t>
  </si>
  <si>
    <t>Köttel</t>
  </si>
  <si>
    <t>Kowatsch</t>
  </si>
  <si>
    <t>Koziol</t>
  </si>
  <si>
    <t>Kraas</t>
  </si>
  <si>
    <t>Kristin</t>
  </si>
  <si>
    <t>Kraft-Efinger</t>
  </si>
  <si>
    <t>Kramer</t>
  </si>
  <si>
    <t>Krämer</t>
  </si>
  <si>
    <t>Mathias</t>
  </si>
  <si>
    <t>Krane</t>
  </si>
  <si>
    <t>Melissa</t>
  </si>
  <si>
    <t>Kraus</t>
  </si>
  <si>
    <t>Krause</t>
  </si>
  <si>
    <t>Krauß</t>
  </si>
  <si>
    <t>Selina</t>
  </si>
  <si>
    <t>Krauss</t>
  </si>
  <si>
    <t>Silvio</t>
  </si>
  <si>
    <t>Krautheuser</t>
  </si>
  <si>
    <t>Krawutschke</t>
  </si>
  <si>
    <t>Krebs</t>
  </si>
  <si>
    <t>Kreider-Roser</t>
  </si>
  <si>
    <t>Kreisheimer</t>
  </si>
  <si>
    <t>Kreitz</t>
  </si>
  <si>
    <t>Kreutter</t>
  </si>
  <si>
    <t>Kreuzer</t>
  </si>
  <si>
    <t>Kreuzer-Morgenstern</t>
  </si>
  <si>
    <t>Gertrud</t>
  </si>
  <si>
    <t>Krieger</t>
  </si>
  <si>
    <t>Kritsch</t>
  </si>
  <si>
    <t>David-Alexander</t>
  </si>
  <si>
    <t>Kröger</t>
  </si>
  <si>
    <t>Krohmer</t>
  </si>
  <si>
    <t>MGF 77 Sickenhausen e.V.</t>
  </si>
  <si>
    <t>Helene</t>
  </si>
  <si>
    <t>Kröll</t>
  </si>
  <si>
    <t>Kronenberg</t>
  </si>
  <si>
    <t>Kronschnabl</t>
  </si>
  <si>
    <t>Susann</t>
  </si>
  <si>
    <t>Kroßa</t>
  </si>
  <si>
    <t>Dietger</t>
  </si>
  <si>
    <t>Krost</t>
  </si>
  <si>
    <t>Krug</t>
  </si>
  <si>
    <t>Krüger</t>
  </si>
  <si>
    <t>Krull</t>
  </si>
  <si>
    <t>Krumay</t>
  </si>
  <si>
    <t>Krumm</t>
  </si>
  <si>
    <t>Kruse</t>
  </si>
  <si>
    <t>Krusenbaum</t>
  </si>
  <si>
    <t>Krux</t>
  </si>
  <si>
    <t>Kube</t>
  </si>
  <si>
    <t>Kübler</t>
  </si>
  <si>
    <t>Kubzda</t>
  </si>
  <si>
    <t>Jannik</t>
  </si>
  <si>
    <t>Kuchenbuch</t>
  </si>
  <si>
    <t>Kücükalemdar</t>
  </si>
  <si>
    <t>Kühbauch</t>
  </si>
  <si>
    <t>Kuhl</t>
  </si>
  <si>
    <t>Magdalena</t>
  </si>
  <si>
    <t>Kuhlenberg</t>
  </si>
  <si>
    <t>Giuseppe</t>
  </si>
  <si>
    <t>Kühmstädt</t>
  </si>
  <si>
    <t>Kuhn</t>
  </si>
  <si>
    <t>Dustin</t>
  </si>
  <si>
    <t>Kuhnert</t>
  </si>
  <si>
    <t>Küll</t>
  </si>
  <si>
    <t>Kullick</t>
  </si>
  <si>
    <t>Kullmann</t>
  </si>
  <si>
    <t>Kulse</t>
  </si>
  <si>
    <t>Kunert</t>
  </si>
  <si>
    <t>Kunimünch</t>
  </si>
  <si>
    <t>Jens-Michael</t>
  </si>
  <si>
    <t>Künnecke</t>
  </si>
  <si>
    <t>Kunstmann</t>
  </si>
  <si>
    <t>Kuntermann</t>
  </si>
  <si>
    <t>Kuntz</t>
  </si>
  <si>
    <t>Kuntze</t>
  </si>
  <si>
    <t>Lisa</t>
  </si>
  <si>
    <t>Kunz</t>
  </si>
  <si>
    <t>Künzel</t>
  </si>
  <si>
    <t>Kurtz</t>
  </si>
  <si>
    <t>Kurz</t>
  </si>
  <si>
    <t>Kuschel</t>
  </si>
  <si>
    <t>Kuß</t>
  </si>
  <si>
    <t>Kussnereit</t>
  </si>
  <si>
    <t>Kuttig</t>
  </si>
  <si>
    <t>Laber</t>
  </si>
  <si>
    <t>Lachmayer</t>
  </si>
  <si>
    <t>Denis</t>
  </si>
  <si>
    <t>Ilka</t>
  </si>
  <si>
    <t>Lagerquist</t>
  </si>
  <si>
    <t>Lahann</t>
  </si>
  <si>
    <t>Lais</t>
  </si>
  <si>
    <t>Lammers</t>
  </si>
  <si>
    <t>Lampert</t>
  </si>
  <si>
    <t>Landefeld</t>
  </si>
  <si>
    <t>Landl</t>
  </si>
  <si>
    <t>Lanfer</t>
  </si>
  <si>
    <t>Lang</t>
  </si>
  <si>
    <t>Lange</t>
  </si>
  <si>
    <t>Maria</t>
  </si>
  <si>
    <t>Marlene</t>
  </si>
  <si>
    <t>Phillipp</t>
  </si>
  <si>
    <t>Langemann</t>
  </si>
  <si>
    <t>Langenbacher</t>
  </si>
  <si>
    <t>Viktor</t>
  </si>
  <si>
    <t>Langer</t>
  </si>
  <si>
    <t>Waldemar</t>
  </si>
  <si>
    <t>Langfeld</t>
  </si>
  <si>
    <t>Langner</t>
  </si>
  <si>
    <t>Janina</t>
  </si>
  <si>
    <t>Laskowski</t>
  </si>
  <si>
    <t>Lassen</t>
  </si>
  <si>
    <t>Lauber-Selka</t>
  </si>
  <si>
    <t>Lauble</t>
  </si>
  <si>
    <t>Ekkehard</t>
  </si>
  <si>
    <t>Lauer</t>
  </si>
  <si>
    <t>Laurenz</t>
  </si>
  <si>
    <t>Laux</t>
  </si>
  <si>
    <t>Galina</t>
  </si>
  <si>
    <t>Lebedeva</t>
  </si>
  <si>
    <t>Ilona</t>
  </si>
  <si>
    <t>Lechler</t>
  </si>
  <si>
    <t>Hans-Josef</t>
  </si>
  <si>
    <t>Lefkes</t>
  </si>
  <si>
    <t>Valentino</t>
  </si>
  <si>
    <t>Legisa</t>
  </si>
  <si>
    <t>Lehmann</t>
  </si>
  <si>
    <t>Leickel</t>
  </si>
  <si>
    <t>Leidlein</t>
  </si>
  <si>
    <t>Leist</t>
  </si>
  <si>
    <t>Lemanczyk</t>
  </si>
  <si>
    <t>Lemke</t>
  </si>
  <si>
    <t>Lemm</t>
  </si>
  <si>
    <t>Anglique</t>
  </si>
  <si>
    <t>Lempenauer</t>
  </si>
  <si>
    <t>Lendner</t>
  </si>
  <si>
    <t>Lenertz</t>
  </si>
  <si>
    <t>Lenk</t>
  </si>
  <si>
    <t>Axel</t>
  </si>
  <si>
    <t>Lenz</t>
  </si>
  <si>
    <t>Lenz-Fregin</t>
  </si>
  <si>
    <t>Lepa</t>
  </si>
  <si>
    <t>Lerch</t>
  </si>
  <si>
    <t>Leske</t>
  </si>
  <si>
    <t>Irena</t>
  </si>
  <si>
    <t>Lesnik</t>
  </si>
  <si>
    <t>Less</t>
  </si>
  <si>
    <t>Leßner</t>
  </si>
  <si>
    <t>Letzel</t>
  </si>
  <si>
    <t>Leuchtenberger</t>
  </si>
  <si>
    <t>Hans-Winfried</t>
  </si>
  <si>
    <t>Leuthäußer</t>
  </si>
  <si>
    <t>Lewin</t>
  </si>
  <si>
    <t>Liberoudis</t>
  </si>
  <si>
    <t>Jan Peter</t>
  </si>
  <si>
    <t>Lichtenberg</t>
  </si>
  <si>
    <t>Lichterfeld</t>
  </si>
  <si>
    <t>Lieb</t>
  </si>
  <si>
    <t>Lieber</t>
  </si>
  <si>
    <t>Liebetrau</t>
  </si>
  <si>
    <t>Liebig</t>
  </si>
  <si>
    <t>Liedhegener</t>
  </si>
  <si>
    <t>Limbacher</t>
  </si>
  <si>
    <t>Limpius</t>
  </si>
  <si>
    <t>Lindauer</t>
  </si>
  <si>
    <t>Lindemann</t>
  </si>
  <si>
    <t>Mareike</t>
  </si>
  <si>
    <t>Lindenberg</t>
  </si>
  <si>
    <t>Lindner</t>
  </si>
  <si>
    <t>Gisbert</t>
  </si>
  <si>
    <t>Lingemann</t>
  </si>
  <si>
    <t>Osnabrücker M.-C. von 1963 e.V.</t>
  </si>
  <si>
    <t>Jacqueline</t>
  </si>
  <si>
    <t>Betina</t>
  </si>
  <si>
    <t>Linke</t>
  </si>
  <si>
    <t>Matti</t>
  </si>
  <si>
    <t>Linker</t>
  </si>
  <si>
    <t>Lippert</t>
  </si>
  <si>
    <t>Lischke</t>
  </si>
  <si>
    <t>Littmann</t>
  </si>
  <si>
    <t>MGS Hildesheim e.V.</t>
  </si>
  <si>
    <t>Löbel</t>
  </si>
  <si>
    <t>Elena</t>
  </si>
  <si>
    <t>Lödige</t>
  </si>
  <si>
    <t>Loewe</t>
  </si>
  <si>
    <t>Löffler</t>
  </si>
  <si>
    <t>Hajo</t>
  </si>
  <si>
    <t>Lohe</t>
  </si>
  <si>
    <t>Lohmann</t>
  </si>
  <si>
    <t>Milene-Marie</t>
  </si>
  <si>
    <t>Lohmeyer</t>
  </si>
  <si>
    <t>Lohn</t>
  </si>
  <si>
    <t>Liane</t>
  </si>
  <si>
    <t>Lohöfener</t>
  </si>
  <si>
    <t>Löhr</t>
  </si>
  <si>
    <t>Löhrlein</t>
  </si>
  <si>
    <t>Loibl</t>
  </si>
  <si>
    <t>Lojewski</t>
  </si>
  <si>
    <t>Lorch</t>
  </si>
  <si>
    <t>Lorenz</t>
  </si>
  <si>
    <t>Sigrid Anni</t>
  </si>
  <si>
    <t>Hans-Herbert</t>
  </si>
  <si>
    <t>Lorgie</t>
  </si>
  <si>
    <t>Losch</t>
  </si>
  <si>
    <t>Löschmann</t>
  </si>
  <si>
    <t>Löwer</t>
  </si>
  <si>
    <t>Lück</t>
  </si>
  <si>
    <t>Luckei</t>
  </si>
  <si>
    <t>Lugauer</t>
  </si>
  <si>
    <t>Lührs</t>
  </si>
  <si>
    <t>Lukat</t>
  </si>
  <si>
    <t>Lumma</t>
  </si>
  <si>
    <t>Luther</t>
  </si>
  <si>
    <t>Lüttenberg</t>
  </si>
  <si>
    <t>Luttmann</t>
  </si>
  <si>
    <t>Hugo</t>
  </si>
  <si>
    <t>Luz</t>
  </si>
  <si>
    <t>Maar</t>
  </si>
  <si>
    <t>Maaß</t>
  </si>
  <si>
    <t>Friedel</t>
  </si>
  <si>
    <t>Maesel</t>
  </si>
  <si>
    <t>Magin</t>
  </si>
  <si>
    <t>Maier</t>
  </si>
  <si>
    <t>Niklas</t>
  </si>
  <si>
    <t>Maierhofer</t>
  </si>
  <si>
    <t>Maldei</t>
  </si>
  <si>
    <t>Malirs</t>
  </si>
  <si>
    <t>Mally</t>
  </si>
  <si>
    <t>Mandel</t>
  </si>
  <si>
    <t>Manderscheid</t>
  </si>
  <si>
    <t>Manthey</t>
  </si>
  <si>
    <t>Manz</t>
  </si>
  <si>
    <t>Marburger</t>
  </si>
  <si>
    <t>Marinello</t>
  </si>
  <si>
    <t>Märkl</t>
  </si>
  <si>
    <t>Leif</t>
  </si>
  <si>
    <t>Markmann</t>
  </si>
  <si>
    <t>Marschall</t>
  </si>
  <si>
    <t>Marterer</t>
  </si>
  <si>
    <t>Marterer-Schleser</t>
  </si>
  <si>
    <t>Martinez Moreno</t>
  </si>
  <si>
    <t>Marx</t>
  </si>
  <si>
    <t>Marzian</t>
  </si>
  <si>
    <t>Maschotta</t>
  </si>
  <si>
    <t>Matejka</t>
  </si>
  <si>
    <t>Matern</t>
  </si>
  <si>
    <t>Materne</t>
  </si>
  <si>
    <t>Mathes</t>
  </si>
  <si>
    <t>Matthes</t>
  </si>
  <si>
    <t>Matthies</t>
  </si>
  <si>
    <t>Mau</t>
  </si>
  <si>
    <t>Mauél</t>
  </si>
  <si>
    <t>Raik</t>
  </si>
  <si>
    <t>Mauersberger</t>
  </si>
  <si>
    <t>Maul</t>
  </si>
  <si>
    <t>Claus</t>
  </si>
  <si>
    <t>Maurer</t>
  </si>
  <si>
    <t>Mauser</t>
  </si>
  <si>
    <t>Maute</t>
  </si>
  <si>
    <t>May</t>
  </si>
  <si>
    <t>Mayer</t>
  </si>
  <si>
    <t>Mayerhofer</t>
  </si>
  <si>
    <t>Mazzoli</t>
  </si>
  <si>
    <t>Meffert</t>
  </si>
  <si>
    <t>Mehl</t>
  </si>
  <si>
    <t>Mehlhorn</t>
  </si>
  <si>
    <t>Meier</t>
  </si>
  <si>
    <t>Meierkord</t>
  </si>
  <si>
    <t>Hiltraut</t>
  </si>
  <si>
    <t>Meissner</t>
  </si>
  <si>
    <t>Meißner</t>
  </si>
  <si>
    <t>Meister</t>
  </si>
  <si>
    <t>Meixner</t>
  </si>
  <si>
    <t>Silas</t>
  </si>
  <si>
    <t>Melzer</t>
  </si>
  <si>
    <t>Memminger</t>
  </si>
  <si>
    <t>Desirée</t>
  </si>
  <si>
    <t>Mende</t>
  </si>
  <si>
    <t>Mendyk</t>
  </si>
  <si>
    <t>Menzel</t>
  </si>
  <si>
    <t>Merges</t>
  </si>
  <si>
    <t>Mertens</t>
  </si>
  <si>
    <t>Mertsch</t>
  </si>
  <si>
    <t>Methner</t>
  </si>
  <si>
    <t>Mette</t>
  </si>
  <si>
    <t>Mettler</t>
  </si>
  <si>
    <t>Meyer</t>
  </si>
  <si>
    <t>Monique</t>
  </si>
  <si>
    <t>Michenfelder</t>
  </si>
  <si>
    <t>Michna</t>
  </si>
  <si>
    <t>Mielenz</t>
  </si>
  <si>
    <t>Mießner</t>
  </si>
  <si>
    <t>Mildenberger</t>
  </si>
  <si>
    <t>Millhoff</t>
  </si>
  <si>
    <t>Minuth</t>
  </si>
  <si>
    <t>Hanna</t>
  </si>
  <si>
    <t>Missonnier</t>
  </si>
  <si>
    <t>Mitscher</t>
  </si>
  <si>
    <t>Mitschke</t>
  </si>
  <si>
    <t>Mittelhammer</t>
  </si>
  <si>
    <t>Mitterle</t>
  </si>
  <si>
    <t>Mix</t>
  </si>
  <si>
    <t>Möbis</t>
  </si>
  <si>
    <t>Möbs</t>
  </si>
  <si>
    <t>Möck</t>
  </si>
  <si>
    <t>Möckel</t>
  </si>
  <si>
    <t>Jutta</t>
  </si>
  <si>
    <t>Möhler</t>
  </si>
  <si>
    <t>Mohr</t>
  </si>
  <si>
    <t>Mois</t>
  </si>
  <si>
    <t>Moll</t>
  </si>
  <si>
    <t>Möller</t>
  </si>
  <si>
    <t>Egon</t>
  </si>
  <si>
    <t>Friedrich-Wilhelm</t>
  </si>
  <si>
    <t>Karel jr.</t>
  </si>
  <si>
    <t>Molnár</t>
  </si>
  <si>
    <t>Mombauer</t>
  </si>
  <si>
    <t>Mönning</t>
  </si>
  <si>
    <t>Montberg</t>
  </si>
  <si>
    <t>Montes</t>
  </si>
  <si>
    <t>Mordhorst</t>
  </si>
  <si>
    <t>Morgenstern</t>
  </si>
  <si>
    <t>Morhardt</t>
  </si>
  <si>
    <t>Mörixbauer</t>
  </si>
  <si>
    <t>Morsch</t>
  </si>
  <si>
    <t>Morschick</t>
  </si>
  <si>
    <t>Mosch</t>
  </si>
  <si>
    <t>Moser</t>
  </si>
  <si>
    <t>Colin</t>
  </si>
  <si>
    <t>Mössinger</t>
  </si>
  <si>
    <t>Gereth Neville</t>
  </si>
  <si>
    <t>Most</t>
  </si>
  <si>
    <t>Mrohs</t>
  </si>
  <si>
    <t>Much</t>
  </si>
  <si>
    <t>Muckenhaupt</t>
  </si>
  <si>
    <t>Willy</t>
  </si>
  <si>
    <t>Mühlberg</t>
  </si>
  <si>
    <t>Mühlenbeck</t>
  </si>
  <si>
    <t>Mühling</t>
  </si>
  <si>
    <t>Mühlstein</t>
  </si>
  <si>
    <t>Mulfinger</t>
  </si>
  <si>
    <t>Hans Dieter</t>
  </si>
  <si>
    <t>Müllen</t>
  </si>
  <si>
    <t>Müller</t>
  </si>
  <si>
    <t>Elli</t>
  </si>
  <si>
    <t>Müllner</t>
  </si>
  <si>
    <t>Mumberg</t>
  </si>
  <si>
    <t>SC Wermelskirchen 1976 e.V.</t>
  </si>
  <si>
    <t>Anna Lena</t>
  </si>
  <si>
    <t>Münch</t>
  </si>
  <si>
    <t>Gregor</t>
  </si>
  <si>
    <t>Münker</t>
  </si>
  <si>
    <t>Münster</t>
  </si>
  <si>
    <t>Mürhoff</t>
  </si>
  <si>
    <t>Mylius</t>
  </si>
  <si>
    <t>Naber</t>
  </si>
  <si>
    <t>Nägele</t>
  </si>
  <si>
    <t>Nagl</t>
  </si>
  <si>
    <t>Nagler</t>
  </si>
  <si>
    <t>Xaver</t>
  </si>
  <si>
    <t>Nähler</t>
  </si>
  <si>
    <t>Dirk Willi</t>
  </si>
  <si>
    <t>Nebe</t>
  </si>
  <si>
    <t>Nees</t>
  </si>
  <si>
    <t>Nefzger</t>
  </si>
  <si>
    <t>Ernst-Georg</t>
  </si>
  <si>
    <t>Negwer</t>
  </si>
  <si>
    <t>Nell</t>
  </si>
  <si>
    <t>Nelles</t>
  </si>
  <si>
    <t>Nestle</t>
  </si>
  <si>
    <t>Netzband</t>
  </si>
  <si>
    <t>Neuburger</t>
  </si>
  <si>
    <t>Neudert</t>
  </si>
  <si>
    <t>Neufeld</t>
  </si>
  <si>
    <t>Neuhäuser</t>
  </si>
  <si>
    <t>Neuland</t>
  </si>
  <si>
    <t>Neumann</t>
  </si>
  <si>
    <t>Kathrin</t>
  </si>
  <si>
    <t>Neumayer</t>
  </si>
  <si>
    <t>Neunzig</t>
  </si>
  <si>
    <t>Neuwald</t>
  </si>
  <si>
    <t>Neuwirth</t>
  </si>
  <si>
    <t>Nichter</t>
  </si>
  <si>
    <t>Nickel</t>
  </si>
  <si>
    <t>Nickerl</t>
  </si>
  <si>
    <t>MGC Veitshöchheim</t>
  </si>
  <si>
    <t>Niebuhr</t>
  </si>
  <si>
    <t>Niederdräing</t>
  </si>
  <si>
    <t>Niedermeir</t>
  </si>
  <si>
    <t>Niedl</t>
  </si>
  <si>
    <t>Niemann</t>
  </si>
  <si>
    <t>Niemtschke</t>
  </si>
  <si>
    <t>Niepel</t>
  </si>
  <si>
    <t>Nikolaus</t>
  </si>
  <si>
    <t>Nischk</t>
  </si>
  <si>
    <t>Nitsche</t>
  </si>
  <si>
    <t>Nitzki</t>
  </si>
  <si>
    <t>Nix</t>
  </si>
  <si>
    <t>Noack</t>
  </si>
  <si>
    <t>Noch</t>
  </si>
  <si>
    <t>Nocon</t>
  </si>
  <si>
    <t>Nohr</t>
  </si>
  <si>
    <t>Noll</t>
  </si>
  <si>
    <t>Nolte</t>
  </si>
  <si>
    <t>Nowak</t>
  </si>
  <si>
    <t>Nowsky</t>
  </si>
  <si>
    <t>Beatrix</t>
  </si>
  <si>
    <t>Numberger</t>
  </si>
  <si>
    <t>Nuri-Kälble</t>
  </si>
  <si>
    <t>Nutzenberger</t>
  </si>
  <si>
    <t>Oberding</t>
  </si>
  <si>
    <t>Ochs</t>
  </si>
  <si>
    <t>Oehl</t>
  </si>
  <si>
    <t>Oelschlegel</t>
  </si>
  <si>
    <t>Offner</t>
  </si>
  <si>
    <t>Ohletz</t>
  </si>
  <si>
    <t>Ohly</t>
  </si>
  <si>
    <t>Ohm</t>
  </si>
  <si>
    <t>Edith</t>
  </si>
  <si>
    <t>Oitzinger</t>
  </si>
  <si>
    <t>Oklmann</t>
  </si>
  <si>
    <t>Olböter</t>
  </si>
  <si>
    <t>Oldhafer</t>
  </si>
  <si>
    <t>Opitz</t>
  </si>
  <si>
    <t>Oppermann</t>
  </si>
  <si>
    <t>Arne</t>
  </si>
  <si>
    <t>Oppmann</t>
  </si>
  <si>
    <t>Orth</t>
  </si>
  <si>
    <t>Ortner</t>
  </si>
  <si>
    <t>Oseit</t>
  </si>
  <si>
    <t>Jörn</t>
  </si>
  <si>
    <t>Osnabrügge</t>
  </si>
  <si>
    <t>William</t>
  </si>
  <si>
    <t>Oster</t>
  </si>
  <si>
    <t>Öster</t>
  </si>
  <si>
    <t>Osthushenrich</t>
  </si>
  <si>
    <t>Andy</t>
  </si>
  <si>
    <t>Ott</t>
  </si>
  <si>
    <t>Berni</t>
  </si>
  <si>
    <t>Ottaviani</t>
  </si>
  <si>
    <t>Otten</t>
  </si>
  <si>
    <t>Ottinger</t>
  </si>
  <si>
    <t>Kuno</t>
  </si>
  <si>
    <t>Meike</t>
  </si>
  <si>
    <t>Paar</t>
  </si>
  <si>
    <t>Ben</t>
  </si>
  <si>
    <t>Paffrath</t>
  </si>
  <si>
    <t>Gabi</t>
  </si>
  <si>
    <t>Pahl</t>
  </si>
  <si>
    <t>Kathi</t>
  </si>
  <si>
    <t>Pajonk</t>
  </si>
  <si>
    <t>Kim-Kevin</t>
  </si>
  <si>
    <t>Klaus Peter</t>
  </si>
  <si>
    <t>Palm</t>
  </si>
  <si>
    <t>Paltian</t>
  </si>
  <si>
    <t>Pannek</t>
  </si>
  <si>
    <t>Pape</t>
  </si>
  <si>
    <t>Pape-Münch</t>
  </si>
  <si>
    <t>Parbst</t>
  </si>
  <si>
    <t>Parr</t>
  </si>
  <si>
    <t>Pastwa</t>
  </si>
  <si>
    <t>Patan</t>
  </si>
  <si>
    <t>Patorra</t>
  </si>
  <si>
    <t>Pätz</t>
  </si>
  <si>
    <t>Patzelt</t>
  </si>
  <si>
    <t>Paulsen</t>
  </si>
  <si>
    <t>Paulus</t>
  </si>
  <si>
    <t>Päuser</t>
  </si>
  <si>
    <t>Pavlas</t>
  </si>
  <si>
    <t>Nicolas</t>
  </si>
  <si>
    <t>Pawelka</t>
  </si>
  <si>
    <t>Peffer</t>
  </si>
  <si>
    <t>Peffermann</t>
  </si>
  <si>
    <t>Peinelt</t>
  </si>
  <si>
    <t>Igor</t>
  </si>
  <si>
    <t>Pekrul</t>
  </si>
  <si>
    <t>Pellkofer</t>
  </si>
  <si>
    <t>Peppler</t>
  </si>
  <si>
    <t>Perle</t>
  </si>
  <si>
    <t>Perlich</t>
  </si>
  <si>
    <t>Pester</t>
  </si>
  <si>
    <t>MGC Bad Waldsee 1990 e.V.</t>
  </si>
  <si>
    <t>Dora-Gisela</t>
  </si>
  <si>
    <t>Petermann</t>
  </si>
  <si>
    <t>Peters</t>
  </si>
  <si>
    <t>Mickael</t>
  </si>
  <si>
    <t>Petit</t>
  </si>
  <si>
    <t>Jobst</t>
  </si>
  <si>
    <t>Petrina</t>
  </si>
  <si>
    <t>Carmen</t>
  </si>
  <si>
    <t>Peucker</t>
  </si>
  <si>
    <t>Peuker</t>
  </si>
  <si>
    <t>Mirko</t>
  </si>
  <si>
    <t>Pfeffer</t>
  </si>
  <si>
    <t>Pfeiffer</t>
  </si>
  <si>
    <t>Pfister</t>
  </si>
  <si>
    <t>Heiderose</t>
  </si>
  <si>
    <t>Pfriem</t>
  </si>
  <si>
    <t>Pianka</t>
  </si>
  <si>
    <t>Pichler</t>
  </si>
  <si>
    <t>Pichol</t>
  </si>
  <si>
    <t>Michelle</t>
  </si>
  <si>
    <t>Piechota</t>
  </si>
  <si>
    <t>Piechotta</t>
  </si>
  <si>
    <t>Armando</t>
  </si>
  <si>
    <t>Piedigaci</t>
  </si>
  <si>
    <t>Piehl</t>
  </si>
  <si>
    <t>Piekorz</t>
  </si>
  <si>
    <t>Pieper</t>
  </si>
  <si>
    <t>Pieplau</t>
  </si>
  <si>
    <t>Piest</t>
  </si>
  <si>
    <t>Pietsch</t>
  </si>
  <si>
    <t>Pilz</t>
  </si>
  <si>
    <t>Pindor</t>
  </si>
  <si>
    <t>Piper</t>
  </si>
  <si>
    <t>Pipke</t>
  </si>
  <si>
    <t>Pirrung</t>
  </si>
  <si>
    <t>Pischel</t>
  </si>
  <si>
    <t>Pitterle</t>
  </si>
  <si>
    <t>Pittner</t>
  </si>
  <si>
    <t>Pitz</t>
  </si>
  <si>
    <t>Plack</t>
  </si>
  <si>
    <t>Pleger</t>
  </si>
  <si>
    <t>Plieninger</t>
  </si>
  <si>
    <t>Ploem</t>
  </si>
  <si>
    <t>Plötz</t>
  </si>
  <si>
    <t>Pohler</t>
  </si>
  <si>
    <t>Necdet</t>
  </si>
  <si>
    <t>Polat</t>
  </si>
  <si>
    <t>Poltermann</t>
  </si>
  <si>
    <t>Pommereit</t>
  </si>
  <si>
    <t>Ponellis</t>
  </si>
  <si>
    <t>Ivan</t>
  </si>
  <si>
    <t>Popleteev</t>
  </si>
  <si>
    <t>Pöppe</t>
  </si>
  <si>
    <t>Pörrer</t>
  </si>
  <si>
    <t>Porsch</t>
  </si>
  <si>
    <t>Poser</t>
  </si>
  <si>
    <t>Praedel</t>
  </si>
  <si>
    <t>Prediger</t>
  </si>
  <si>
    <t>Preißmann</t>
  </si>
  <si>
    <t>Pren</t>
  </si>
  <si>
    <t>Pribuß</t>
  </si>
  <si>
    <t>Pribyl</t>
  </si>
  <si>
    <t>Priedigkeit</t>
  </si>
  <si>
    <t>Samuel</t>
  </si>
  <si>
    <t>Pries</t>
  </si>
  <si>
    <t>Anne-Katrin</t>
  </si>
  <si>
    <t>Prill</t>
  </si>
  <si>
    <t>Probost</t>
  </si>
  <si>
    <t>Probst</t>
  </si>
  <si>
    <t>Franz jr.</t>
  </si>
  <si>
    <t>Proschko</t>
  </si>
  <si>
    <t>Prüßner</t>
  </si>
  <si>
    <t>Pscherer jun.</t>
  </si>
  <si>
    <t>Pull</t>
  </si>
  <si>
    <t>Puschner</t>
  </si>
  <si>
    <t>Quade</t>
  </si>
  <si>
    <t>Quandt</t>
  </si>
  <si>
    <t>Quelle</t>
  </si>
  <si>
    <t>Quickels</t>
  </si>
  <si>
    <t>Ruth</t>
  </si>
  <si>
    <t>Quitsch</t>
  </si>
  <si>
    <t>Sieghardt</t>
  </si>
  <si>
    <t>Rach</t>
  </si>
  <si>
    <t>Rachl</t>
  </si>
  <si>
    <t>Conny</t>
  </si>
  <si>
    <t>Rade</t>
  </si>
  <si>
    <t>Radocaj</t>
  </si>
  <si>
    <t>Radtke</t>
  </si>
  <si>
    <t>Radziejewski</t>
  </si>
  <si>
    <t>Raffler</t>
  </si>
  <si>
    <t>Walther</t>
  </si>
  <si>
    <t>Timur</t>
  </si>
  <si>
    <t>Rahman</t>
  </si>
  <si>
    <t>Brunhilde</t>
  </si>
  <si>
    <t>Rahmlow</t>
  </si>
  <si>
    <t>Raimann</t>
  </si>
  <si>
    <t>Raith</t>
  </si>
  <si>
    <t>Ramming</t>
  </si>
  <si>
    <t>Eduard</t>
  </si>
  <si>
    <t>Rankel</t>
  </si>
  <si>
    <t>Ranzinger</t>
  </si>
  <si>
    <t>Rapp</t>
  </si>
  <si>
    <t>Raschke</t>
  </si>
  <si>
    <t>Isabell</t>
  </si>
  <si>
    <t>Rassler</t>
  </si>
  <si>
    <t>Rastetter</t>
  </si>
  <si>
    <t>Rath</t>
  </si>
  <si>
    <t>Rathje</t>
  </si>
  <si>
    <t>Rathjens</t>
  </si>
  <si>
    <t>Rauch</t>
  </si>
  <si>
    <t>Imke</t>
  </si>
  <si>
    <t>Rauh-Buchwald</t>
  </si>
  <si>
    <t>Rausch</t>
  </si>
  <si>
    <t>Rautenberg</t>
  </si>
  <si>
    <t>Rebstock</t>
  </si>
  <si>
    <t>Rechenmacher</t>
  </si>
  <si>
    <t>Reckmann</t>
  </si>
  <si>
    <t>Reder</t>
  </si>
  <si>
    <t>Reese</t>
  </si>
  <si>
    <t>Reh</t>
  </si>
  <si>
    <t>Rehfeld</t>
  </si>
  <si>
    <t>Rehse</t>
  </si>
  <si>
    <t>Reich</t>
  </si>
  <si>
    <t>Reiche</t>
  </si>
  <si>
    <t>Reichert</t>
  </si>
  <si>
    <t>Reichle</t>
  </si>
  <si>
    <t>Reimann</t>
  </si>
  <si>
    <t>Reimer</t>
  </si>
  <si>
    <t>Reimling</t>
  </si>
  <si>
    <t>Rein</t>
  </si>
  <si>
    <t>Reinartz</t>
  </si>
  <si>
    <t>Reinhardt</t>
  </si>
  <si>
    <t>Reinicke</t>
  </si>
  <si>
    <t>Reinisch</t>
  </si>
  <si>
    <t>Klaus Richard Friedrich</t>
  </si>
  <si>
    <t>Reinshagen</t>
  </si>
  <si>
    <t>Reisdorff</t>
  </si>
  <si>
    <t>Reiss</t>
  </si>
  <si>
    <t>Lea</t>
  </si>
  <si>
    <t>Reitemeier</t>
  </si>
  <si>
    <t>Reiter</t>
  </si>
  <si>
    <t>Anni</t>
  </si>
  <si>
    <t>Remscheidt</t>
  </si>
  <si>
    <t>Rennert</t>
  </si>
  <si>
    <t>Reßler</t>
  </si>
  <si>
    <t>Elina</t>
  </si>
  <si>
    <t>Rettinger</t>
  </si>
  <si>
    <t>Retzlaff</t>
  </si>
  <si>
    <t>Reul</t>
  </si>
  <si>
    <t>Reuter</t>
  </si>
  <si>
    <t>Rhyn</t>
  </si>
  <si>
    <t>Ilario</t>
  </si>
  <si>
    <t>Ricci</t>
  </si>
  <si>
    <t>Richard jun.</t>
  </si>
  <si>
    <t>Richter</t>
  </si>
  <si>
    <t>Pia</t>
  </si>
  <si>
    <t>Riebesam</t>
  </si>
  <si>
    <t>Riecken</t>
  </si>
  <si>
    <t>Riedel</t>
  </si>
  <si>
    <t>Rieder</t>
  </si>
  <si>
    <t>Riedl</t>
  </si>
  <si>
    <t>Riedlinger</t>
  </si>
  <si>
    <t>Rieger</t>
  </si>
  <si>
    <t>Rieker</t>
  </si>
  <si>
    <t>Riemann</t>
  </si>
  <si>
    <t>Karl-Ludwig</t>
  </si>
  <si>
    <t>Ries</t>
  </si>
  <si>
    <t>Riesbeck</t>
  </si>
  <si>
    <t>Riesenbeck</t>
  </si>
  <si>
    <t>Riewe</t>
  </si>
  <si>
    <t>Ring</t>
  </si>
  <si>
    <t>Ringshandl</t>
  </si>
  <si>
    <t>Rinke</t>
  </si>
  <si>
    <t>Rinker</t>
  </si>
  <si>
    <t>Rischar</t>
  </si>
  <si>
    <t>Joshua</t>
  </si>
  <si>
    <t>Rissling</t>
  </si>
  <si>
    <t>Ristow</t>
  </si>
  <si>
    <t>Ritschel</t>
  </si>
  <si>
    <t>Ritschmann</t>
  </si>
  <si>
    <t>Ritterbusch</t>
  </si>
  <si>
    <t>Ritz</t>
  </si>
  <si>
    <t>Ritzert</t>
  </si>
  <si>
    <t>Rochel</t>
  </si>
  <si>
    <t>Rode</t>
  </si>
  <si>
    <t>Rödig</t>
  </si>
  <si>
    <t>Rödiger</t>
  </si>
  <si>
    <t>Roessler</t>
  </si>
  <si>
    <t>Rogge</t>
  </si>
  <si>
    <t>Rogler</t>
  </si>
  <si>
    <t>Rohard</t>
  </si>
  <si>
    <t>Rohde</t>
  </si>
  <si>
    <t>Röhl</t>
  </si>
  <si>
    <t>Roller</t>
  </si>
  <si>
    <t>Romano</t>
  </si>
  <si>
    <t>Romanyak</t>
  </si>
  <si>
    <t>Romberg</t>
  </si>
  <si>
    <t>Römer</t>
  </si>
  <si>
    <t>Romero</t>
  </si>
  <si>
    <t>Roosmann-Diecks</t>
  </si>
  <si>
    <t>Rösch</t>
  </si>
  <si>
    <t>Rose</t>
  </si>
  <si>
    <t>Heidemarie</t>
  </si>
  <si>
    <t>Karl-Wilhelm</t>
  </si>
  <si>
    <t>Roselieb</t>
  </si>
  <si>
    <t>Rosemann</t>
  </si>
  <si>
    <t>Rosenbaum</t>
  </si>
  <si>
    <t>Rosenberger</t>
  </si>
  <si>
    <t>Rösener</t>
  </si>
  <si>
    <t>Rosenkranz</t>
  </si>
  <si>
    <t>Rösner</t>
  </si>
  <si>
    <t>Roßmeier</t>
  </si>
  <si>
    <t>Rotermund</t>
  </si>
  <si>
    <t>Roth</t>
  </si>
  <si>
    <t>Rothermel</t>
  </si>
  <si>
    <t>Ruck</t>
  </si>
  <si>
    <t>Rücker</t>
  </si>
  <si>
    <t>Rude</t>
  </si>
  <si>
    <t>Ruder</t>
  </si>
  <si>
    <t>Ruff</t>
  </si>
  <si>
    <t>Rüger</t>
  </si>
  <si>
    <t>Rühle</t>
  </si>
  <si>
    <t>Rümmele</t>
  </si>
  <si>
    <t>Rümmelin</t>
  </si>
  <si>
    <t>Rump</t>
  </si>
  <si>
    <t>Runge</t>
  </si>
  <si>
    <t>Rupp</t>
  </si>
  <si>
    <t>Rüppel</t>
  </si>
  <si>
    <t>Rüter</t>
  </si>
  <si>
    <t>Ruzicka</t>
  </si>
  <si>
    <t>Saar</t>
  </si>
  <si>
    <t>Sabath</t>
  </si>
  <si>
    <t>Sachs</t>
  </si>
  <si>
    <t>Sack</t>
  </si>
  <si>
    <t>Nathalie-Inez</t>
  </si>
  <si>
    <t>Sabine-Simone</t>
  </si>
  <si>
    <t>Sadowski</t>
  </si>
  <si>
    <t>Sadzeck</t>
  </si>
  <si>
    <t>Chiana</t>
  </si>
  <si>
    <t>Saft</t>
  </si>
  <si>
    <t>Sagemühl-Römer</t>
  </si>
  <si>
    <t>Sakulski</t>
  </si>
  <si>
    <t>Salch</t>
  </si>
  <si>
    <t>Salzmann</t>
  </si>
  <si>
    <t>Sander</t>
  </si>
  <si>
    <t>Santen</t>
  </si>
  <si>
    <t>Sapec</t>
  </si>
  <si>
    <t>Turan</t>
  </si>
  <si>
    <t>Sariefe</t>
  </si>
  <si>
    <t>Sassenberg</t>
  </si>
  <si>
    <t>Sattler</t>
  </si>
  <si>
    <t>Sauer</t>
  </si>
  <si>
    <t>Kay</t>
  </si>
  <si>
    <t>Sawartowski</t>
  </si>
  <si>
    <t>Sadettin</t>
  </si>
  <si>
    <t>Saykin</t>
  </si>
  <si>
    <t>Sadiddin</t>
  </si>
  <si>
    <t>Schacht</t>
  </si>
  <si>
    <t>Schacke</t>
  </si>
  <si>
    <t>Schade</t>
  </si>
  <si>
    <t>Schaefer</t>
  </si>
  <si>
    <t>Schäfer</t>
  </si>
  <si>
    <t>Schakowski</t>
  </si>
  <si>
    <t>Schamberger</t>
  </si>
  <si>
    <t>Schäning</t>
  </si>
  <si>
    <t>Schank</t>
  </si>
  <si>
    <t>Schankweiler</t>
  </si>
  <si>
    <t>Schäpe</t>
  </si>
  <si>
    <t>Schaper</t>
  </si>
  <si>
    <t>Scharfenberg</t>
  </si>
  <si>
    <t>Scharnhorst</t>
  </si>
  <si>
    <t>Scharvier</t>
  </si>
  <si>
    <t>Arno</t>
  </si>
  <si>
    <t>Schatke</t>
  </si>
  <si>
    <t>Schaub</t>
  </si>
  <si>
    <t>Schechinger</t>
  </si>
  <si>
    <t>Scheder</t>
  </si>
  <si>
    <t>Ingelore</t>
  </si>
  <si>
    <t>Scheffler</t>
  </si>
  <si>
    <t>Scheffner</t>
  </si>
  <si>
    <t>Scheider</t>
  </si>
  <si>
    <t>Scheikowski</t>
  </si>
  <si>
    <t>Schellhas</t>
  </si>
  <si>
    <t>Schenk</t>
  </si>
  <si>
    <t>Horst-Dieter</t>
  </si>
  <si>
    <t>Linda</t>
  </si>
  <si>
    <t>Scherber</t>
  </si>
  <si>
    <t>Scherkenbach</t>
  </si>
  <si>
    <t>Irving</t>
  </si>
  <si>
    <t>Scheunemann</t>
  </si>
  <si>
    <t>Schewcik</t>
  </si>
  <si>
    <t>Schewerda</t>
  </si>
  <si>
    <t>Schieblich</t>
  </si>
  <si>
    <t>Schierding</t>
  </si>
  <si>
    <t>Schikorra</t>
  </si>
  <si>
    <t>Schild</t>
  </si>
  <si>
    <t>Schildan</t>
  </si>
  <si>
    <t>Schilitz</t>
  </si>
  <si>
    <t>Schiller</t>
  </si>
  <si>
    <t>Schilling</t>
  </si>
  <si>
    <t>Emma</t>
  </si>
  <si>
    <t>Jan-Rainer</t>
  </si>
  <si>
    <t>Schimscha</t>
  </si>
  <si>
    <t>Schindler</t>
  </si>
  <si>
    <t>Schirrmacher</t>
  </si>
  <si>
    <t>Suse</t>
  </si>
  <si>
    <t>Schiwek</t>
  </si>
  <si>
    <t>Schlabbach</t>
  </si>
  <si>
    <t>Schlai</t>
  </si>
  <si>
    <t>Schlauch</t>
  </si>
  <si>
    <t>Jeanine</t>
  </si>
  <si>
    <t>Schlaucher</t>
  </si>
  <si>
    <t>Schlaudecker</t>
  </si>
  <si>
    <t>Schlegel</t>
  </si>
  <si>
    <t>Schleich</t>
  </si>
  <si>
    <t>Schleier</t>
  </si>
  <si>
    <t>Schlenstedt</t>
  </si>
  <si>
    <t>Schlereth</t>
  </si>
  <si>
    <t>Schleser</t>
  </si>
  <si>
    <t>Schlesinger</t>
  </si>
  <si>
    <t>Schlieker</t>
  </si>
  <si>
    <t>Hans-Günter</t>
  </si>
  <si>
    <t>Schlösser</t>
  </si>
  <si>
    <t>Schlottermüller</t>
  </si>
  <si>
    <t>Schlüter</t>
  </si>
  <si>
    <t>Schmälzle</t>
  </si>
  <si>
    <t>Kenny Marc</t>
  </si>
  <si>
    <t>Schmeckenbecher</t>
  </si>
  <si>
    <t>Schmeier</t>
  </si>
  <si>
    <t>Schmeling</t>
  </si>
  <si>
    <t>Schmid</t>
  </si>
  <si>
    <t>Schmidhuber</t>
  </si>
  <si>
    <t>Schmidt</t>
  </si>
  <si>
    <t>Sigurd</t>
  </si>
  <si>
    <t>Schmidt-Hess</t>
  </si>
  <si>
    <t>Schmiedbauer</t>
  </si>
  <si>
    <t>Schmitt</t>
  </si>
  <si>
    <t>Schmittdiel</t>
  </si>
  <si>
    <t>Schmitutz</t>
  </si>
  <si>
    <t>Gabriela</t>
  </si>
  <si>
    <t>Schmitutz-Krause</t>
  </si>
  <si>
    <t>Schmitz</t>
  </si>
  <si>
    <t>BGC Assindia Essen e.V.</t>
  </si>
  <si>
    <t>Schmolke</t>
  </si>
  <si>
    <t>Axel Rolf</t>
  </si>
  <si>
    <t>Schmurdy</t>
  </si>
  <si>
    <t>Schneid</t>
  </si>
  <si>
    <t>Schneider</t>
  </si>
  <si>
    <t>Anita</t>
  </si>
  <si>
    <t>Schneiderbanger</t>
  </si>
  <si>
    <t>Schnickmann</t>
  </si>
  <si>
    <t>Schnittker</t>
  </si>
  <si>
    <t>Schnoor</t>
  </si>
  <si>
    <t>Schöbel</t>
  </si>
  <si>
    <t>Schöchlin</t>
  </si>
  <si>
    <t>Scholz</t>
  </si>
  <si>
    <t>Renaldo</t>
  </si>
  <si>
    <t>Schön</t>
  </si>
  <si>
    <t>Schönfeld</t>
  </si>
  <si>
    <t>Schönherr</t>
  </si>
  <si>
    <t>Schonz</t>
  </si>
  <si>
    <t>Schöpf</t>
  </si>
  <si>
    <t>Schöpper</t>
  </si>
  <si>
    <t>Schrader</t>
  </si>
  <si>
    <t>Schramm</t>
  </si>
  <si>
    <t>Schreck</t>
  </si>
  <si>
    <t>Schreiber</t>
  </si>
  <si>
    <t>Schreiter</t>
  </si>
  <si>
    <t>Schrettl</t>
  </si>
  <si>
    <t>Sebastien</t>
  </si>
  <si>
    <t>Schrobiltgen</t>
  </si>
  <si>
    <t>Schröck</t>
  </si>
  <si>
    <t>Schröder</t>
  </si>
  <si>
    <t>Jan-Georg</t>
  </si>
  <si>
    <t>Schrödl</t>
  </si>
  <si>
    <t>Schröter</t>
  </si>
  <si>
    <t>Jarno</t>
  </si>
  <si>
    <t>Schrüfer</t>
  </si>
  <si>
    <t>Schub</t>
  </si>
  <si>
    <t>Schubbe</t>
  </si>
  <si>
    <t>Schubert</t>
  </si>
  <si>
    <t>Finn</t>
  </si>
  <si>
    <t>Schück</t>
  </si>
  <si>
    <t>Schué</t>
  </si>
  <si>
    <t>Schuller</t>
  </si>
  <si>
    <t>Schüller</t>
  </si>
  <si>
    <t>Schulte</t>
  </si>
  <si>
    <t>Schulz</t>
  </si>
  <si>
    <t>Schulze</t>
  </si>
  <si>
    <t>Schumacher</t>
  </si>
  <si>
    <t>Schüngel</t>
  </si>
  <si>
    <t>Schurig jun.</t>
  </si>
  <si>
    <t>Schürings</t>
  </si>
  <si>
    <t>Schürmann</t>
  </si>
  <si>
    <t>Schury</t>
  </si>
  <si>
    <t>Schuster</t>
  </si>
  <si>
    <t>BGC Oberhausen e.V.</t>
  </si>
  <si>
    <t>Schütterle</t>
  </si>
  <si>
    <t>Schüttler</t>
  </si>
  <si>
    <t>Schütz</t>
  </si>
  <si>
    <t>Schwab</t>
  </si>
  <si>
    <t>Schwanitz</t>
  </si>
  <si>
    <t>Schwarz</t>
  </si>
  <si>
    <t>Schwarzbach</t>
  </si>
  <si>
    <t>Schwarzenberger</t>
  </si>
  <si>
    <t>Schwarzer</t>
  </si>
  <si>
    <t>Schwebinghaus</t>
  </si>
  <si>
    <t>Karl-Albert</t>
  </si>
  <si>
    <t>Schweizer</t>
  </si>
  <si>
    <t>Schwer</t>
  </si>
  <si>
    <t>Benedikt</t>
  </si>
  <si>
    <t>Schwickert</t>
  </si>
  <si>
    <t>Karl-Willi</t>
  </si>
  <si>
    <t>Schwind</t>
  </si>
  <si>
    <t>Schwingen</t>
  </si>
  <si>
    <t>Schwinger</t>
  </si>
  <si>
    <t>Seegert</t>
  </si>
  <si>
    <t>Seeland</t>
  </si>
  <si>
    <t>Seelig</t>
  </si>
  <si>
    <t>Seher</t>
  </si>
  <si>
    <t>Seibert</t>
  </si>
  <si>
    <t>Seidel</t>
  </si>
  <si>
    <t>Seidl</t>
  </si>
  <si>
    <t>Seidler</t>
  </si>
  <si>
    <t>Seifermann</t>
  </si>
  <si>
    <t>Seifert</t>
  </si>
  <si>
    <t>Seiler</t>
  </si>
  <si>
    <t>Seilz</t>
  </si>
  <si>
    <t>Seiz</t>
  </si>
  <si>
    <t>Selka</t>
  </si>
  <si>
    <t>Semrau</t>
  </si>
  <si>
    <t>SGC "Glocke" Castrop e.V.</t>
  </si>
  <si>
    <t>Senke</t>
  </si>
  <si>
    <t>Seppi</t>
  </si>
  <si>
    <t>Serfling</t>
  </si>
  <si>
    <t>Sessler</t>
  </si>
  <si>
    <t>Seubert</t>
  </si>
  <si>
    <t>Seumenicht</t>
  </si>
  <si>
    <t>Seus</t>
  </si>
  <si>
    <t>Jenifer</t>
  </si>
  <si>
    <t>Seyen</t>
  </si>
  <si>
    <t>Sibilski</t>
  </si>
  <si>
    <t>Terezia</t>
  </si>
  <si>
    <t>Sic</t>
  </si>
  <si>
    <t>Zoltan</t>
  </si>
  <si>
    <t>Sieber</t>
  </si>
  <si>
    <t>Siebert</t>
  </si>
  <si>
    <t>Sielaff</t>
  </si>
  <si>
    <t>Silex</t>
  </si>
  <si>
    <t>Henry</t>
  </si>
  <si>
    <t>Jasmine</t>
  </si>
  <si>
    <t>Simmerock</t>
  </si>
  <si>
    <t>Waltraud</t>
  </si>
  <si>
    <t>Simons</t>
  </si>
  <si>
    <t>Sindorf</t>
  </si>
  <si>
    <t>Sinzenich</t>
  </si>
  <si>
    <t>Siol</t>
  </si>
  <si>
    <t>Slowig</t>
  </si>
  <si>
    <t>Smyczek</t>
  </si>
  <si>
    <t>Snaga</t>
  </si>
  <si>
    <t>Herma</t>
  </si>
  <si>
    <t>Söchting</t>
  </si>
  <si>
    <t>Sodenkamp</t>
  </si>
  <si>
    <t>Bert-Rainer</t>
  </si>
  <si>
    <t>Soest</t>
  </si>
  <si>
    <t>Solarski</t>
  </si>
  <si>
    <t>Söldner</t>
  </si>
  <si>
    <t>Solleder</t>
  </si>
  <si>
    <t>Sommer</t>
  </si>
  <si>
    <t>Somnitz</t>
  </si>
  <si>
    <t>Sorg</t>
  </si>
  <si>
    <t>Sorgenfrei</t>
  </si>
  <si>
    <t>Spandau</t>
  </si>
  <si>
    <t>Spanner</t>
  </si>
  <si>
    <t>Spehn</t>
  </si>
  <si>
    <t>Jeffrey</t>
  </si>
  <si>
    <t>Spence</t>
  </si>
  <si>
    <t>Spence-Kunz</t>
  </si>
  <si>
    <t>Spennesberger</t>
  </si>
  <si>
    <t>Sperling</t>
  </si>
  <si>
    <t>Spettel</t>
  </si>
  <si>
    <t>Spieleder</t>
  </si>
  <si>
    <t>Spielfeld</t>
  </si>
  <si>
    <t>Spies</t>
  </si>
  <si>
    <t>Sepp</t>
  </si>
  <si>
    <t>Splettstößer</t>
  </si>
  <si>
    <t>Spohr</t>
  </si>
  <si>
    <t>Spreier</t>
  </si>
  <si>
    <t>Sprengkamp</t>
  </si>
  <si>
    <t>Springer</t>
  </si>
  <si>
    <t>Rosmarie</t>
  </si>
  <si>
    <t>Justine</t>
  </si>
  <si>
    <t>Springob</t>
  </si>
  <si>
    <t>Sprung</t>
  </si>
  <si>
    <t>Stabl</t>
  </si>
  <si>
    <t>Stachowiak</t>
  </si>
  <si>
    <t>Stahmann</t>
  </si>
  <si>
    <t>Stallkamp</t>
  </si>
  <si>
    <t>Stallmann</t>
  </si>
  <si>
    <t>Stamm</t>
  </si>
  <si>
    <t>Stanchly</t>
  </si>
  <si>
    <t>Stang</t>
  </si>
  <si>
    <t>Stange</t>
  </si>
  <si>
    <t>Stappenbeck</t>
  </si>
  <si>
    <t>Stargardt</t>
  </si>
  <si>
    <t>Staritz</t>
  </si>
  <si>
    <t>Stark</t>
  </si>
  <si>
    <t>Rupert</t>
  </si>
  <si>
    <t>Starke</t>
  </si>
  <si>
    <t>Birk</t>
  </si>
  <si>
    <t>Starrost</t>
  </si>
  <si>
    <t>Staska</t>
  </si>
  <si>
    <t>Stautmeister</t>
  </si>
  <si>
    <t>Steeg</t>
  </si>
  <si>
    <t>Steeger</t>
  </si>
  <si>
    <t>Steffens</t>
  </si>
  <si>
    <t>Ulf</t>
  </si>
  <si>
    <t>Stegmaier</t>
  </si>
  <si>
    <t>Steier</t>
  </si>
  <si>
    <t>Steinburg</t>
  </si>
  <si>
    <t>Steinhausen</t>
  </si>
  <si>
    <t>Steinhoff</t>
  </si>
  <si>
    <t>Stellato</t>
  </si>
  <si>
    <t>Steller</t>
  </si>
  <si>
    <t>Stelter</t>
  </si>
  <si>
    <t>Stemplinger</t>
  </si>
  <si>
    <t>Stendel</t>
  </si>
  <si>
    <t>Stern</t>
  </si>
  <si>
    <t>Sternemann</t>
  </si>
  <si>
    <t>Stertkamp</t>
  </si>
  <si>
    <t>Sterzenbach</t>
  </si>
  <si>
    <t>Steuer</t>
  </si>
  <si>
    <t>Stewens</t>
  </si>
  <si>
    <t>Kris</t>
  </si>
  <si>
    <t>Stille</t>
  </si>
  <si>
    <t>Stock</t>
  </si>
  <si>
    <t>Stöckle</t>
  </si>
  <si>
    <t>Stolt</t>
  </si>
  <si>
    <t>Stoparic</t>
  </si>
  <si>
    <t>Miroslav</t>
  </si>
  <si>
    <t>Stopper</t>
  </si>
  <si>
    <t>Stötzer</t>
  </si>
  <si>
    <t>Stranka</t>
  </si>
  <si>
    <t>Strano</t>
  </si>
  <si>
    <t>Strasser</t>
  </si>
  <si>
    <t>Straub</t>
  </si>
  <si>
    <t>Streit</t>
  </si>
  <si>
    <t>Strohmaier</t>
  </si>
  <si>
    <t>Catalina</t>
  </si>
  <si>
    <t>Strube</t>
  </si>
  <si>
    <t>Strunk</t>
  </si>
  <si>
    <t>Stübgen</t>
  </si>
  <si>
    <t>Stukan</t>
  </si>
  <si>
    <t>Stuppy</t>
  </si>
  <si>
    <t>Dietlind</t>
  </si>
  <si>
    <t>Sturm</t>
  </si>
  <si>
    <t>Stürmer</t>
  </si>
  <si>
    <t>Stute</t>
  </si>
  <si>
    <t>Suche</t>
  </si>
  <si>
    <t>Brian</t>
  </si>
  <si>
    <t>Suchomel</t>
  </si>
  <si>
    <t>Suchy</t>
  </si>
  <si>
    <t>Südhoff</t>
  </si>
  <si>
    <t>CGC Grün-Gold Bad Hamm e.V.</t>
  </si>
  <si>
    <t>Suhrbier</t>
  </si>
  <si>
    <t>Süling</t>
  </si>
  <si>
    <t>Annelie</t>
  </si>
  <si>
    <t>Sülzen</t>
  </si>
  <si>
    <t>Hans-Gerd</t>
  </si>
  <si>
    <t>Summ</t>
  </si>
  <si>
    <t>Surau</t>
  </si>
  <si>
    <t>Süß</t>
  </si>
  <si>
    <t>Symanzyk</t>
  </si>
  <si>
    <t>Szablikowski</t>
  </si>
  <si>
    <t>Szabo</t>
  </si>
  <si>
    <t>Sziele</t>
  </si>
  <si>
    <t>Tabor</t>
  </si>
  <si>
    <t>Tafel</t>
  </si>
  <si>
    <t>Tannheuser</t>
  </si>
  <si>
    <t>Edeltraut</t>
  </si>
  <si>
    <t>Tasche</t>
  </si>
  <si>
    <t>Angelo</t>
  </si>
  <si>
    <t>Tatti</t>
  </si>
  <si>
    <t>Clemente</t>
  </si>
  <si>
    <t>Tatzelt</t>
  </si>
  <si>
    <t>Taudien</t>
  </si>
  <si>
    <t>Tauterat</t>
  </si>
  <si>
    <t>Eleonore</t>
  </si>
  <si>
    <t>Tautrims</t>
  </si>
  <si>
    <t>Tautz</t>
  </si>
  <si>
    <t>Te Kamp</t>
  </si>
  <si>
    <t>Templin</t>
  </si>
  <si>
    <t>ten Voorde</t>
  </si>
  <si>
    <t>Tennigkeit</t>
  </si>
  <si>
    <t>Tesch</t>
  </si>
  <si>
    <t>Tetzlaff</t>
  </si>
  <si>
    <t>Jan-Christoph</t>
  </si>
  <si>
    <t>Theden</t>
  </si>
  <si>
    <t>Theimann</t>
  </si>
  <si>
    <t>Thelen</t>
  </si>
  <si>
    <t>Theobald</t>
  </si>
  <si>
    <t>TV Nierstein 1901 e.V., Abt. Minigolf</t>
  </si>
  <si>
    <t>Thiebes</t>
  </si>
  <si>
    <t>Thiel</t>
  </si>
  <si>
    <t>Thiem</t>
  </si>
  <si>
    <t>Thimm</t>
  </si>
  <si>
    <t>Thölke</t>
  </si>
  <si>
    <t>Tilo</t>
  </si>
  <si>
    <t>Thomsen</t>
  </si>
  <si>
    <t>Thren</t>
  </si>
  <si>
    <t>Thren-Bös</t>
  </si>
  <si>
    <t>Marwin</t>
  </si>
  <si>
    <t>Throne</t>
  </si>
  <si>
    <t>Thümmler</t>
  </si>
  <si>
    <t>Thun</t>
  </si>
  <si>
    <t>Thusek</t>
  </si>
  <si>
    <t>Thüsen</t>
  </si>
  <si>
    <t>Tiedtke</t>
  </si>
  <si>
    <t>Tierling</t>
  </si>
  <si>
    <t>Axel Eric</t>
  </si>
  <si>
    <t>Tinney</t>
  </si>
  <si>
    <t>Tismer</t>
  </si>
  <si>
    <t>Tockner</t>
  </si>
  <si>
    <t>Todtenhöfer</t>
  </si>
  <si>
    <t>Ingolf</t>
  </si>
  <si>
    <t>Tolk</t>
  </si>
  <si>
    <t>Tomkowitz</t>
  </si>
  <si>
    <t>Töpelt</t>
  </si>
  <si>
    <t>Torka</t>
  </si>
  <si>
    <t>Träger</t>
  </si>
  <si>
    <t>Trauner</t>
  </si>
  <si>
    <t>Trautmann</t>
  </si>
  <si>
    <t>Treffer</t>
  </si>
  <si>
    <t>Trenz</t>
  </si>
  <si>
    <t>Trepesch</t>
  </si>
  <si>
    <t>Trettl</t>
  </si>
  <si>
    <t>Adi</t>
  </si>
  <si>
    <t>Trillges</t>
  </si>
  <si>
    <t>Trinkl</t>
  </si>
  <si>
    <t>Levi</t>
  </si>
  <si>
    <t>Tritsch</t>
  </si>
  <si>
    <t>Trojand</t>
  </si>
  <si>
    <t>Tröller</t>
  </si>
  <si>
    <t>Trompeter</t>
  </si>
  <si>
    <t>Trossen</t>
  </si>
  <si>
    <t>Trümbach</t>
  </si>
  <si>
    <t>Tschischka</t>
  </si>
  <si>
    <t>Tschoepe</t>
  </si>
  <si>
    <t>Tuchs</t>
  </si>
  <si>
    <t>Tümmers</t>
  </si>
  <si>
    <t>Cedric Alexander</t>
  </si>
  <si>
    <t>Türk</t>
  </si>
  <si>
    <t>Nehemia</t>
  </si>
  <si>
    <t>Tusch</t>
  </si>
  <si>
    <t>Uebe</t>
  </si>
  <si>
    <t>Hans-Friedrich</t>
  </si>
  <si>
    <t>Uebelin</t>
  </si>
  <si>
    <t>Uetzmann</t>
  </si>
  <si>
    <t>Uhl</t>
  </si>
  <si>
    <t>Jasmin Astrid</t>
  </si>
  <si>
    <t>Uhlig</t>
  </si>
  <si>
    <t>Uhlir</t>
  </si>
  <si>
    <t>Uhr</t>
  </si>
  <si>
    <t>Ullrich</t>
  </si>
  <si>
    <t>Umbach</t>
  </si>
  <si>
    <t>Umhauer</t>
  </si>
  <si>
    <t>Ungermann</t>
  </si>
  <si>
    <t>Unglaube</t>
  </si>
  <si>
    <t>Unterleitner</t>
  </si>
  <si>
    <t>Urban</t>
  </si>
  <si>
    <t>Dominic</t>
  </si>
  <si>
    <t>Urbanski</t>
  </si>
  <si>
    <t>Ricarda</t>
  </si>
  <si>
    <t>Vahle</t>
  </si>
  <si>
    <t>van der Wals</t>
  </si>
  <si>
    <t>van Diejen</t>
  </si>
  <si>
    <t>van Eickelen</t>
  </si>
  <si>
    <t>van Vught</t>
  </si>
  <si>
    <t>Vanselow</t>
  </si>
  <si>
    <t>Nicolo</t>
  </si>
  <si>
    <t>Vellone</t>
  </si>
  <si>
    <t>Vennemann</t>
  </si>
  <si>
    <t>Verhoeven</t>
  </si>
  <si>
    <t>Vernaleken</t>
  </si>
  <si>
    <t>Vesper</t>
  </si>
  <si>
    <t>Vetter</t>
  </si>
  <si>
    <t>Vielhauer</t>
  </si>
  <si>
    <t>Marieluise</t>
  </si>
  <si>
    <t>Vittinghoff</t>
  </si>
  <si>
    <t>Leonhard</t>
  </si>
  <si>
    <t>Vocht</t>
  </si>
  <si>
    <t>Vogel</t>
  </si>
  <si>
    <t>Vogelpohl</t>
  </si>
  <si>
    <t>Vogentanz</t>
  </si>
  <si>
    <t>Vogl</t>
  </si>
  <si>
    <t>Vogt</t>
  </si>
  <si>
    <t>Völk</t>
  </si>
  <si>
    <t>Völkel</t>
  </si>
  <si>
    <t>Vollmer</t>
  </si>
  <si>
    <t>Vollrath</t>
  </si>
  <si>
    <t>Völzke</t>
  </si>
  <si>
    <t>vom Berg</t>
  </si>
  <si>
    <t>vom Bruch</t>
  </si>
  <si>
    <t>von Beuningen</t>
  </si>
  <si>
    <t>von Block</t>
  </si>
  <si>
    <t>von dem Knesebeck</t>
  </si>
  <si>
    <t>von der Pütten</t>
  </si>
  <si>
    <t>von Holten</t>
  </si>
  <si>
    <t>von Trümbach</t>
  </si>
  <si>
    <t>Katarzyna</t>
  </si>
  <si>
    <t>Vosberg</t>
  </si>
  <si>
    <t>Voß</t>
  </si>
  <si>
    <t>Voss</t>
  </si>
  <si>
    <t>Vosschulte</t>
  </si>
  <si>
    <t>Manuel Andre</t>
  </si>
  <si>
    <t>Wächter</t>
  </si>
  <si>
    <t>Wachtl</t>
  </si>
  <si>
    <t>Wäcke</t>
  </si>
  <si>
    <t>Hans Rolf</t>
  </si>
  <si>
    <t>Wageck</t>
  </si>
  <si>
    <t>Wagener</t>
  </si>
  <si>
    <t>Wagner</t>
  </si>
  <si>
    <t>Waldherr</t>
  </si>
  <si>
    <t>Waleska</t>
  </si>
  <si>
    <t>Ingrit</t>
  </si>
  <si>
    <t>Walkowiak</t>
  </si>
  <si>
    <t>Wallenski</t>
  </si>
  <si>
    <t>Wallich</t>
  </si>
  <si>
    <t>Wallis</t>
  </si>
  <si>
    <t>Wamboldt</t>
  </si>
  <si>
    <t>Wanjek</t>
  </si>
  <si>
    <t>Guido</t>
  </si>
  <si>
    <t>Mandy</t>
  </si>
  <si>
    <t>Wanner</t>
  </si>
  <si>
    <t>Waptis</t>
  </si>
  <si>
    <t>Warkentin</t>
  </si>
  <si>
    <t>Warnecke</t>
  </si>
  <si>
    <t>Warnkens</t>
  </si>
  <si>
    <t>Warschkau</t>
  </si>
  <si>
    <t>Waschbusch</t>
  </si>
  <si>
    <t>Wassermann</t>
  </si>
  <si>
    <t>Waßmer</t>
  </si>
  <si>
    <t>Waxmann</t>
  </si>
  <si>
    <t>Weber</t>
  </si>
  <si>
    <t>Jörg Markus</t>
  </si>
  <si>
    <t>Karl-Otto</t>
  </si>
  <si>
    <t>Wedmann</t>
  </si>
  <si>
    <t>Wege</t>
  </si>
  <si>
    <t>Wehlmann</t>
  </si>
  <si>
    <t>Wehmeyer</t>
  </si>
  <si>
    <t>Wehn</t>
  </si>
  <si>
    <t>Wehner</t>
  </si>
  <si>
    <t>Weibbrecht</t>
  </si>
  <si>
    <t>Weide</t>
  </si>
  <si>
    <t>Thusnelda</t>
  </si>
  <si>
    <t>Weidel</t>
  </si>
  <si>
    <t>Weidemann</t>
  </si>
  <si>
    <t>Weidl</t>
  </si>
  <si>
    <t>Weidner</t>
  </si>
  <si>
    <t>Wenke</t>
  </si>
  <si>
    <t>Weiermüller</t>
  </si>
  <si>
    <t>Weigang</t>
  </si>
  <si>
    <t>Weigenand</t>
  </si>
  <si>
    <t>Weigl</t>
  </si>
  <si>
    <t>Weinberger</t>
  </si>
  <si>
    <t>Weinhold</t>
  </si>
  <si>
    <t>Weinstein</t>
  </si>
  <si>
    <t>Weinzierl</t>
  </si>
  <si>
    <t>Weirich</t>
  </si>
  <si>
    <t>Weis</t>
  </si>
  <si>
    <t>Weiser</t>
  </si>
  <si>
    <t>Weiß</t>
  </si>
  <si>
    <t>Weißenberger</t>
  </si>
  <si>
    <t>Weißer</t>
  </si>
  <si>
    <t>Weißmann</t>
  </si>
  <si>
    <t>Jessica</t>
  </si>
  <si>
    <t>Welpmann</t>
  </si>
  <si>
    <t>Wendlandt</t>
  </si>
  <si>
    <t>Amelie</t>
  </si>
  <si>
    <t>Wendt</t>
  </si>
  <si>
    <t>Gottholde</t>
  </si>
  <si>
    <t>Weniger</t>
  </si>
  <si>
    <t>Wenner</t>
  </si>
  <si>
    <t>Wennrich</t>
  </si>
  <si>
    <t>Wentzel</t>
  </si>
  <si>
    <t>Wenz</t>
  </si>
  <si>
    <t>Wenzel</t>
  </si>
  <si>
    <t>Wenzke</t>
  </si>
  <si>
    <t>Wernecke</t>
  </si>
  <si>
    <t>Hans Jürgen</t>
  </si>
  <si>
    <t>Wernicke</t>
  </si>
  <si>
    <t>Werres</t>
  </si>
  <si>
    <t>Wesemann</t>
  </si>
  <si>
    <t>Wess</t>
  </si>
  <si>
    <t>Wesselmäcking</t>
  </si>
  <si>
    <t>Westerfeld</t>
  </si>
  <si>
    <t>Westermann</t>
  </si>
  <si>
    <t>Wettstädt</t>
  </si>
  <si>
    <t>Wetzel</t>
  </si>
  <si>
    <t>Weyandt</t>
  </si>
  <si>
    <t>Weyers</t>
  </si>
  <si>
    <t>Weygold</t>
  </si>
  <si>
    <t>Weygoldt</t>
  </si>
  <si>
    <t>Wiche</t>
  </si>
  <si>
    <t>Wichmann</t>
  </si>
  <si>
    <t>Wick</t>
  </si>
  <si>
    <t>Wickel</t>
  </si>
  <si>
    <t>Wickel-Paffrath</t>
  </si>
  <si>
    <t>Widera</t>
  </si>
  <si>
    <t>Widmair</t>
  </si>
  <si>
    <t>Wiebauer</t>
  </si>
  <si>
    <t>Wiebusch</t>
  </si>
  <si>
    <t>Wieck</t>
  </si>
  <si>
    <t>Leon</t>
  </si>
  <si>
    <t>Klaus-Heinrich</t>
  </si>
  <si>
    <t>Wiedemann</t>
  </si>
  <si>
    <t>Wiedmaier</t>
  </si>
  <si>
    <t>Wiedmann</t>
  </si>
  <si>
    <t>Wiegand</t>
  </si>
  <si>
    <t>Wiegard</t>
  </si>
  <si>
    <t>Wiegel</t>
  </si>
  <si>
    <t>Wiegelmann</t>
  </si>
  <si>
    <t>Wiemer</t>
  </si>
  <si>
    <t>Wienand</t>
  </si>
  <si>
    <t>Wiertz</t>
  </si>
  <si>
    <t>Wierum</t>
  </si>
  <si>
    <t>Wieser</t>
  </si>
  <si>
    <t>Wiesinger</t>
  </si>
  <si>
    <t>Wietz</t>
  </si>
  <si>
    <t>Rui</t>
  </si>
  <si>
    <t>Wigand</t>
  </si>
  <si>
    <t>Wihler jun.</t>
  </si>
  <si>
    <t>Wild</t>
  </si>
  <si>
    <t>Wildhagen</t>
  </si>
  <si>
    <t>Wildt</t>
  </si>
  <si>
    <t>Horst-Peter</t>
  </si>
  <si>
    <t>Wilhelms</t>
  </si>
  <si>
    <t>Valerie</t>
  </si>
  <si>
    <t>Wilkening</t>
  </si>
  <si>
    <t>Wilkesmann</t>
  </si>
  <si>
    <t>Wille</t>
  </si>
  <si>
    <t>Willeke</t>
  </si>
  <si>
    <t>Willems</t>
  </si>
  <si>
    <t>Willenbockel</t>
  </si>
  <si>
    <t>Eike</t>
  </si>
  <si>
    <t>Willfroth</t>
  </si>
  <si>
    <t>Willkommen</t>
  </si>
  <si>
    <t>Willnus</t>
  </si>
  <si>
    <t>Katrin</t>
  </si>
  <si>
    <t>Wilms</t>
  </si>
  <si>
    <t>Wilsch</t>
  </si>
  <si>
    <t>Wimmer</t>
  </si>
  <si>
    <t>Winkel</t>
  </si>
  <si>
    <t>Winkler</t>
  </si>
  <si>
    <t>Simon Leon</t>
  </si>
  <si>
    <t>Winter</t>
  </si>
  <si>
    <t>Winters</t>
  </si>
  <si>
    <t>Winzer</t>
  </si>
  <si>
    <t>Wirbals</t>
  </si>
  <si>
    <t>Wirth</t>
  </si>
  <si>
    <t>Birthe</t>
  </si>
  <si>
    <t>Wischnath</t>
  </si>
  <si>
    <t>Wisnewski</t>
  </si>
  <si>
    <t>Witte</t>
  </si>
  <si>
    <t>Wittek</t>
  </si>
  <si>
    <t>Wittke</t>
  </si>
  <si>
    <t>Wittwer</t>
  </si>
  <si>
    <t>Wodok</t>
  </si>
  <si>
    <t>Wohlfarth</t>
  </si>
  <si>
    <t>Luise</t>
  </si>
  <si>
    <t>Lydia</t>
  </si>
  <si>
    <t>Wolff</t>
  </si>
  <si>
    <t>Bertram</t>
  </si>
  <si>
    <t>Ulf-Michael</t>
  </si>
  <si>
    <t>Wollenweber</t>
  </si>
  <si>
    <t>Wolper</t>
  </si>
  <si>
    <t>Wolter</t>
  </si>
  <si>
    <t>Woltmann</t>
  </si>
  <si>
    <t>Wolyniak</t>
  </si>
  <si>
    <t>Wonka</t>
  </si>
  <si>
    <t>Wontroba</t>
  </si>
  <si>
    <t>Frank-Thomas</t>
  </si>
  <si>
    <t>Wortmann</t>
  </si>
  <si>
    <t>Wörz</t>
  </si>
  <si>
    <t>Wössner</t>
  </si>
  <si>
    <t>Wotzlawek</t>
  </si>
  <si>
    <t>Wriedt</t>
  </si>
  <si>
    <t>Wruck</t>
  </si>
  <si>
    <t>Wunderlich</t>
  </si>
  <si>
    <t>Sascha Markus</t>
  </si>
  <si>
    <t>Würges</t>
  </si>
  <si>
    <t>Würthle</t>
  </si>
  <si>
    <t>Wustrack</t>
  </si>
  <si>
    <t>Wuttke</t>
  </si>
  <si>
    <t>Wycisk</t>
  </si>
  <si>
    <t>Sergen</t>
  </si>
  <si>
    <t>Yildiz</t>
  </si>
  <si>
    <t>Zabel</t>
  </si>
  <si>
    <t>Zahner</t>
  </si>
  <si>
    <t>Zamponi</t>
  </si>
  <si>
    <t>Hilmer</t>
  </si>
  <si>
    <t>Zander</t>
  </si>
  <si>
    <t>Zazzi</t>
  </si>
  <si>
    <t>Zech</t>
  </si>
  <si>
    <t>Zehe</t>
  </si>
  <si>
    <t>Zehtner</t>
  </si>
  <si>
    <t>Zeisler</t>
  </si>
  <si>
    <t>Zeller</t>
  </si>
  <si>
    <t>Edeltraud</t>
  </si>
  <si>
    <t>Zender</t>
  </si>
  <si>
    <t>Zideller</t>
  </si>
  <si>
    <t>Ziebell</t>
  </si>
  <si>
    <t>Ziegler</t>
  </si>
  <si>
    <t>Zielaff</t>
  </si>
  <si>
    <t>Zierl</t>
  </si>
  <si>
    <t>Ziesing</t>
  </si>
  <si>
    <t>Zimmermann</t>
  </si>
  <si>
    <t>Zink</t>
  </si>
  <si>
    <t>Zipfel</t>
  </si>
  <si>
    <t>Zirkenbach</t>
  </si>
  <si>
    <t>Lavinia</t>
  </si>
  <si>
    <t>Zollinger</t>
  </si>
  <si>
    <t>Zornstein</t>
  </si>
  <si>
    <t>Zoschke</t>
  </si>
  <si>
    <t>Hannah</t>
  </si>
  <si>
    <t>Zschäpe</t>
  </si>
  <si>
    <t>Jens-Bob</t>
  </si>
  <si>
    <t>Ruth Friederike</t>
  </si>
  <si>
    <t>Zseby</t>
  </si>
  <si>
    <t>Hans-Ulrich</t>
  </si>
  <si>
    <t>Zünkler</t>
  </si>
  <si>
    <t>Zwirlein</t>
  </si>
  <si>
    <t>Bangolf</t>
  </si>
  <si>
    <t>Kategorie</t>
  </si>
  <si>
    <t>JW</t>
  </si>
  <si>
    <t>JM</t>
  </si>
  <si>
    <t>SCHW</t>
  </si>
  <si>
    <t>Teilnehmer pro Spieltag und im Mittel</t>
  </si>
  <si>
    <t>Paffrath, Ben</t>
  </si>
  <si>
    <t>Paffrath, Siegfried</t>
  </si>
  <si>
    <t>Wickel-Paffrath, Melanie</t>
  </si>
  <si>
    <t>Mühling, Dirk</t>
  </si>
  <si>
    <t>Schmidt, Barbara</t>
  </si>
  <si>
    <t>Puschner, Endres</t>
  </si>
  <si>
    <t>Wesel</t>
  </si>
  <si>
    <t>Hobby20</t>
  </si>
  <si>
    <t>Börgmann</t>
  </si>
  <si>
    <t>Gattner</t>
  </si>
  <si>
    <t>Goldau</t>
  </si>
  <si>
    <t>Kersch</t>
  </si>
  <si>
    <t>Keruth</t>
  </si>
  <si>
    <t>Keuth</t>
  </si>
  <si>
    <t>Lütje</t>
  </si>
  <si>
    <t>Preißinger</t>
  </si>
  <si>
    <t>Schmidtbauer</t>
  </si>
  <si>
    <t>Skischalli</t>
  </si>
  <si>
    <t>B.-Land</t>
  </si>
  <si>
    <t>aus players.data:</t>
  </si>
  <si>
    <t>Kat. Ok</t>
  </si>
  <si>
    <t>bessere?</t>
  </si>
  <si>
    <t>Richter, Mike</t>
  </si>
  <si>
    <t>Eiben.</t>
  </si>
  <si>
    <t>&lt;- die besten … Punktzahlen werden gewertet</t>
  </si>
  <si>
    <t>Seifert, Noah</t>
  </si>
  <si>
    <t>Puschner, Silke</t>
  </si>
  <si>
    <t>Hobby21</t>
  </si>
  <si>
    <t>Kuschel, Raphael</t>
  </si>
  <si>
    <t>Blümer, Severin</t>
  </si>
  <si>
    <t>Hensel, Tobias</t>
  </si>
  <si>
    <t>Springob, René</t>
  </si>
  <si>
    <t>Baumgart, Thorben</t>
  </si>
  <si>
    <t>BÜT</t>
  </si>
  <si>
    <t>Ennep.</t>
  </si>
  <si>
    <t>Nopens, Christian</t>
  </si>
  <si>
    <t>Hobby22</t>
  </si>
  <si>
    <t>Nopens</t>
  </si>
  <si>
    <t>Nopens, Ute</t>
  </si>
  <si>
    <t>Hobby23</t>
  </si>
  <si>
    <t>Starts</t>
  </si>
  <si>
    <t>Startgeld</t>
  </si>
  <si>
    <t>Teilnehmer</t>
  </si>
  <si>
    <t>TN*Starts</t>
  </si>
  <si>
    <t>Einnahmen</t>
  </si>
  <si>
    <t>Summe</t>
  </si>
  <si>
    <t>Einnahmen echt</t>
  </si>
  <si>
    <t>Ausschreibung</t>
  </si>
  <si>
    <t>% Einnahmen</t>
  </si>
  <si>
    <t>analog</t>
  </si>
  <si>
    <t>% analog</t>
  </si>
  <si>
    <t>(11 von 18, also die besten ca. 61% der Spieltage)</t>
  </si>
  <si>
    <t>Quali für Preise: mindestens 13 von 18 Spieltagen,</t>
  </si>
  <si>
    <t>also etwa an mindestens 72% der Spieltage</t>
  </si>
  <si>
    <t>Runde 1:</t>
  </si>
  <si>
    <t>Runde 2:</t>
  </si>
  <si>
    <t>Gesamt</t>
  </si>
  <si>
    <t>Pl. R1</t>
  </si>
  <si>
    <t>Pl. R2</t>
  </si>
  <si>
    <t>Pl. Ges.</t>
  </si>
  <si>
    <t>&lt;- E/B</t>
  </si>
  <si>
    <t>Sommer-Cup im Freizeittreff Herbede - Teilnehmerliste</t>
  </si>
  <si>
    <t>Mittel bis Tag18</t>
  </si>
  <si>
    <t>Jan Sebastian</t>
  </si>
  <si>
    <t>Ahrens</t>
  </si>
  <si>
    <t>Sean</t>
  </si>
  <si>
    <t>Apelmeier</t>
  </si>
  <si>
    <t>BV Sennestadt</t>
  </si>
  <si>
    <t>Aßmuth</t>
  </si>
  <si>
    <t>Pierre</t>
  </si>
  <si>
    <t>Battig</t>
  </si>
  <si>
    <t>MC Georgsmarienhütte e.V.</t>
  </si>
  <si>
    <t>Berner</t>
  </si>
  <si>
    <t>MGF Steinbruch Kempten</t>
  </si>
  <si>
    <t>Blume</t>
  </si>
  <si>
    <t>Börger</t>
  </si>
  <si>
    <t>Cedric</t>
  </si>
  <si>
    <t>Brakhage</t>
  </si>
  <si>
    <t>H. Paul</t>
  </si>
  <si>
    <t>Heidrun</t>
  </si>
  <si>
    <t>Cervinca</t>
  </si>
  <si>
    <t>Chabowski</t>
  </si>
  <si>
    <t>Max Werner</t>
  </si>
  <si>
    <t>Daumann</t>
  </si>
  <si>
    <t>Deicke</t>
  </si>
  <si>
    <t>Giancarlo</t>
  </si>
  <si>
    <t>di Stefano</t>
  </si>
  <si>
    <t>Marie-Theres</t>
  </si>
  <si>
    <t>Dolch</t>
  </si>
  <si>
    <t>1. CGC Rot-Weiß Groß-Umstadt e.V.</t>
  </si>
  <si>
    <t>Dudenhöffer</t>
  </si>
  <si>
    <t>Nick-Manuel</t>
  </si>
  <si>
    <t>Emich</t>
  </si>
  <si>
    <t>Flotin</t>
  </si>
  <si>
    <t>Frenzel</t>
  </si>
  <si>
    <t>Friedmann</t>
  </si>
  <si>
    <t>Ginschel</t>
  </si>
  <si>
    <t>Goller</t>
  </si>
  <si>
    <t>Gombert</t>
  </si>
  <si>
    <t>Görtz</t>
  </si>
  <si>
    <t>Gottschling</t>
  </si>
  <si>
    <t>Gröbel</t>
  </si>
  <si>
    <t>Grundmüller</t>
  </si>
  <si>
    <t>Guney</t>
  </si>
  <si>
    <t>Hagemeyer</t>
  </si>
  <si>
    <t>Hanke</t>
  </si>
  <si>
    <t>Hartkorn</t>
  </si>
  <si>
    <t>Heckmann</t>
  </si>
  <si>
    <t>Heinzelmann</t>
  </si>
  <si>
    <t>Phil Joel</t>
  </si>
  <si>
    <t>Heiß</t>
  </si>
  <si>
    <t>Hejosch</t>
  </si>
  <si>
    <t>Herz</t>
  </si>
  <si>
    <t>Hiebsch</t>
  </si>
  <si>
    <t>Hofmeister</t>
  </si>
  <si>
    <t>Mika</t>
  </si>
  <si>
    <t>Carlotta</t>
  </si>
  <si>
    <t>Höing</t>
  </si>
  <si>
    <t>Hollwedel</t>
  </si>
  <si>
    <t>Hommel</t>
  </si>
  <si>
    <t>Hönscheid</t>
  </si>
  <si>
    <t>Hoock</t>
  </si>
  <si>
    <t>Aaron</t>
  </si>
  <si>
    <t>Hundt</t>
  </si>
  <si>
    <t>Hüther</t>
  </si>
  <si>
    <t>Jaiser</t>
  </si>
  <si>
    <t>Jurgeleit</t>
  </si>
  <si>
    <t>Daria Anasthasia Larissa Christa</t>
  </si>
  <si>
    <t>Kamke</t>
  </si>
  <si>
    <t>Kandert</t>
  </si>
  <si>
    <t>Wilma</t>
  </si>
  <si>
    <t>Kesselmeier</t>
  </si>
  <si>
    <t>Kleinke</t>
  </si>
  <si>
    <t>Marc Dominik</t>
  </si>
  <si>
    <t>Klepp</t>
  </si>
  <si>
    <t>Könen</t>
  </si>
  <si>
    <t>Irmtraud</t>
  </si>
  <si>
    <t>Kossmann</t>
  </si>
  <si>
    <t>Kreddig</t>
  </si>
  <si>
    <t>Kretschmer</t>
  </si>
  <si>
    <t>Krickhahn</t>
  </si>
  <si>
    <t>Krzyza</t>
  </si>
  <si>
    <t>Kühn</t>
  </si>
  <si>
    <t>Kurkowski</t>
  </si>
  <si>
    <t>Lauf</t>
  </si>
  <si>
    <t>Leyer</t>
  </si>
  <si>
    <t>Liebstückel</t>
  </si>
  <si>
    <t>Lotz</t>
  </si>
  <si>
    <t>Louven</t>
  </si>
  <si>
    <t>Omar</t>
  </si>
  <si>
    <t>Maggi</t>
  </si>
  <si>
    <t>Mainka</t>
  </si>
  <si>
    <t>Maisch</t>
  </si>
  <si>
    <t>Marth</t>
  </si>
  <si>
    <t>Matthäi</t>
  </si>
  <si>
    <t>Mätz</t>
  </si>
  <si>
    <t>Metz</t>
  </si>
  <si>
    <t>Nadja</t>
  </si>
  <si>
    <t>Mrozek</t>
  </si>
  <si>
    <t>Nacke</t>
  </si>
  <si>
    <t>Naujocks</t>
  </si>
  <si>
    <t>Neidig</t>
  </si>
  <si>
    <t>Nellen</t>
  </si>
  <si>
    <t>Niebler</t>
  </si>
  <si>
    <t>Nevio</t>
  </si>
  <si>
    <t>Nöth</t>
  </si>
  <si>
    <t>Oberhofer</t>
  </si>
  <si>
    <t>Oberländer</t>
  </si>
  <si>
    <t>Ott-Fink</t>
  </si>
  <si>
    <t>Robert-Alexander</t>
  </si>
  <si>
    <t>Peschke</t>
  </si>
  <si>
    <t>Petersen</t>
  </si>
  <si>
    <t>Philippus</t>
  </si>
  <si>
    <t>Pressmar-Danne</t>
  </si>
  <si>
    <t>Rademacher</t>
  </si>
  <si>
    <t>Lina</t>
  </si>
  <si>
    <t>Leonie</t>
  </si>
  <si>
    <t>Maria-Ina</t>
  </si>
  <si>
    <t>Reißmann</t>
  </si>
  <si>
    <t>Rockstroh</t>
  </si>
  <si>
    <t>Heinz-Friedrich</t>
  </si>
  <si>
    <t>Rogall</t>
  </si>
  <si>
    <t>Rosenbach</t>
  </si>
  <si>
    <t>Rosnau</t>
  </si>
  <si>
    <t>Marie Sophie</t>
  </si>
  <si>
    <t>Rotzal</t>
  </si>
  <si>
    <t>Rübner</t>
  </si>
  <si>
    <t>Rungenhagen</t>
  </si>
  <si>
    <t>Sahm</t>
  </si>
  <si>
    <t>Alfredo</t>
  </si>
  <si>
    <t>Saldano</t>
  </si>
  <si>
    <t>Schachtsiek</t>
  </si>
  <si>
    <t>Schellewald</t>
  </si>
  <si>
    <t>Schenkel</t>
  </si>
  <si>
    <t>Schiebel</t>
  </si>
  <si>
    <t>Schimanski</t>
  </si>
  <si>
    <t>Schlesier</t>
  </si>
  <si>
    <t>Schmalix</t>
  </si>
  <si>
    <t>Schuchardt</t>
  </si>
  <si>
    <t>Sesselmann</t>
  </si>
  <si>
    <t>Reto</t>
  </si>
  <si>
    <t>Tim-Niklas</t>
  </si>
  <si>
    <t>Stängl</t>
  </si>
  <si>
    <t>Stapf</t>
  </si>
  <si>
    <t>Staudt</t>
  </si>
  <si>
    <t>Stawitzke</t>
  </si>
  <si>
    <t>Stegmayr</t>
  </si>
  <si>
    <t>Stelzer</t>
  </si>
  <si>
    <t>Steneberg</t>
  </si>
  <si>
    <t>Stenzel</t>
  </si>
  <si>
    <t>Jan Malte</t>
  </si>
  <si>
    <t>Stief</t>
  </si>
  <si>
    <t>Marcello</t>
  </si>
  <si>
    <t>Stromboli</t>
  </si>
  <si>
    <t>Connor</t>
  </si>
  <si>
    <t>Stübiger</t>
  </si>
  <si>
    <t>Teine</t>
  </si>
  <si>
    <t>Teuteberg</t>
  </si>
  <si>
    <t>Andreas-Wolfram</t>
  </si>
  <si>
    <t>Miriam</t>
  </si>
  <si>
    <t>Svenja</t>
  </si>
  <si>
    <t>Vatter</t>
  </si>
  <si>
    <t>Waldmann</t>
  </si>
  <si>
    <t>Wendland</t>
  </si>
  <si>
    <t>Wessendorf</t>
  </si>
  <si>
    <t>Westrup</t>
  </si>
  <si>
    <t>Wicke</t>
  </si>
  <si>
    <t>Wihler</t>
  </si>
  <si>
    <t>Wischeropp</t>
  </si>
  <si>
    <t>Wissing</t>
  </si>
  <si>
    <t>Wittkopf</t>
  </si>
  <si>
    <t>Woller</t>
  </si>
  <si>
    <t>Wulhorst</t>
  </si>
  <si>
    <t>Zymelka</t>
  </si>
  <si>
    <t>Vereinsname</t>
  </si>
  <si>
    <t>Kürzel</t>
  </si>
  <si>
    <t>Hünnebeck, Petra</t>
  </si>
  <si>
    <t>Scharpe, Sabine</t>
  </si>
  <si>
    <t>Scharpe</t>
  </si>
  <si>
    <t>Hobby25</t>
  </si>
  <si>
    <t>Hünnebeck</t>
  </si>
  <si>
    <t>Ginschel, Rudolf</t>
  </si>
  <si>
    <t>E</t>
  </si>
  <si>
    <t>B</t>
  </si>
  <si>
    <t>Kube, Sebastian</t>
  </si>
  <si>
    <t>Janz</t>
  </si>
  <si>
    <t>Hobby26</t>
  </si>
  <si>
    <t>Janz, Angela</t>
  </si>
  <si>
    <t>Keller, Markus</t>
  </si>
  <si>
    <t>Dreischer, Burkhard</t>
  </si>
  <si>
    <t>Oly</t>
  </si>
  <si>
    <t>Pl.</t>
  </si>
  <si>
    <t>BGSC</t>
  </si>
  <si>
    <t xml:space="preserve">Verloste Preise: </t>
  </si>
  <si>
    <t>MGC Harrislee-Wassersleben</t>
  </si>
  <si>
    <t>Antholz</t>
  </si>
  <si>
    <t>Arendt</t>
  </si>
  <si>
    <t>MGC Oberkochen e.V.</t>
  </si>
  <si>
    <t>Balewski</t>
  </si>
  <si>
    <t>Bargenda</t>
  </si>
  <si>
    <t>Cecina</t>
  </si>
  <si>
    <t>Julien</t>
  </si>
  <si>
    <t>Bettenhäuser</t>
  </si>
  <si>
    <t>Bieber</t>
  </si>
  <si>
    <t>Binder</t>
  </si>
  <si>
    <t>Bohle</t>
  </si>
  <si>
    <t>Bohleber</t>
  </si>
  <si>
    <t>Luc</t>
  </si>
  <si>
    <t>Saban</t>
  </si>
  <si>
    <t>Bozkurt</t>
  </si>
  <si>
    <t>Dierk</t>
  </si>
  <si>
    <t>Breitbach</t>
  </si>
  <si>
    <t>Breitfeld</t>
  </si>
  <si>
    <t>Bychowski</t>
  </si>
  <si>
    <t>Casu</t>
  </si>
  <si>
    <t>Damaschke</t>
  </si>
  <si>
    <t>Dickert</t>
  </si>
  <si>
    <t>Dunkel</t>
  </si>
  <si>
    <t>Gina</t>
  </si>
  <si>
    <t>Edsen</t>
  </si>
  <si>
    <t>Ehlers</t>
  </si>
  <si>
    <t>Ehrich</t>
  </si>
  <si>
    <t>Emmerich</t>
  </si>
  <si>
    <t>Sina</t>
  </si>
  <si>
    <t>Exel</t>
  </si>
  <si>
    <t>Fahsel</t>
  </si>
  <si>
    <t>Faulhaber</t>
  </si>
  <si>
    <t>PTSV Hof, Abt. Minigolf</t>
  </si>
  <si>
    <t>Frerix</t>
  </si>
  <si>
    <t>Gäng</t>
  </si>
  <si>
    <t>Giebenhain</t>
  </si>
  <si>
    <t>Jeelka</t>
  </si>
  <si>
    <t>Gohde</t>
  </si>
  <si>
    <t>Gottwald</t>
  </si>
  <si>
    <t>Griebat</t>
  </si>
  <si>
    <t>Haase</t>
  </si>
  <si>
    <t>Svend</t>
  </si>
  <si>
    <t>Hartkorn-Götz</t>
  </si>
  <si>
    <t>Hausmann</t>
  </si>
  <si>
    <t>Heber</t>
  </si>
  <si>
    <t>Lino</t>
  </si>
  <si>
    <t>Herwig</t>
  </si>
  <si>
    <t>Jaqueline</t>
  </si>
  <si>
    <t>Hesse-Butter</t>
  </si>
  <si>
    <t>Jean-Daniel</t>
  </si>
  <si>
    <t>Hofstetter</t>
  </si>
  <si>
    <t>Nadine</t>
  </si>
  <si>
    <t>Birte</t>
  </si>
  <si>
    <t>Hollensteiner</t>
  </si>
  <si>
    <t>Hörburger</t>
  </si>
  <si>
    <t>Matthis</t>
  </si>
  <si>
    <t>Hötzel</t>
  </si>
  <si>
    <t>Immenschuh</t>
  </si>
  <si>
    <t>Jakobs</t>
  </si>
  <si>
    <t>Jäschke-Ladendorf</t>
  </si>
  <si>
    <t>Niels</t>
  </si>
  <si>
    <t>Johannsen</t>
  </si>
  <si>
    <t>Nikolai</t>
  </si>
  <si>
    <t>Juchem</t>
  </si>
  <si>
    <t>Jan Uwe</t>
  </si>
  <si>
    <t>Kersek</t>
  </si>
  <si>
    <t>Kirberg</t>
  </si>
  <si>
    <t>Kitzing</t>
  </si>
  <si>
    <t>Knull</t>
  </si>
  <si>
    <t>Kolb</t>
  </si>
  <si>
    <t>Kolloff</t>
  </si>
  <si>
    <t>Kosching</t>
  </si>
  <si>
    <t>Kottek</t>
  </si>
  <si>
    <t>Kougioumtzidis</t>
  </si>
  <si>
    <t>Herwart</t>
  </si>
  <si>
    <t>Kraaz</t>
  </si>
  <si>
    <t>Klaus-Bernd</t>
  </si>
  <si>
    <t>Kuschmann</t>
  </si>
  <si>
    <t>Labitzke</t>
  </si>
  <si>
    <t>Lanwert</t>
  </si>
  <si>
    <t>Lechtenfeld</t>
  </si>
  <si>
    <t>Annett</t>
  </si>
  <si>
    <t>Leibiger</t>
  </si>
  <si>
    <t>Linde</t>
  </si>
  <si>
    <t>Maes</t>
  </si>
  <si>
    <t>Farin</t>
  </si>
  <si>
    <t>Münchhoff</t>
  </si>
  <si>
    <t>Mutsch</t>
  </si>
  <si>
    <t>Ockerblohm</t>
  </si>
  <si>
    <t>Joost</t>
  </si>
  <si>
    <t>Otersen</t>
  </si>
  <si>
    <t>Ovzarek</t>
  </si>
  <si>
    <t>Paschen</t>
  </si>
  <si>
    <t>Pfeifer</t>
  </si>
  <si>
    <t>Plep</t>
  </si>
  <si>
    <t>Ivo-René</t>
  </si>
  <si>
    <t>Polpitz</t>
  </si>
  <si>
    <t>Presser</t>
  </si>
  <si>
    <t>Ly</t>
  </si>
  <si>
    <t>Ramcke</t>
  </si>
  <si>
    <t>Raschke-Dejoks</t>
  </si>
  <si>
    <t>Rättig</t>
  </si>
  <si>
    <t>Riepe</t>
  </si>
  <si>
    <t>Ringes</t>
  </si>
  <si>
    <t>Röhrl</t>
  </si>
  <si>
    <t>Yelyzaveta</t>
  </si>
  <si>
    <t>Ruben</t>
  </si>
  <si>
    <t>Ruft</t>
  </si>
  <si>
    <t>Sachse</t>
  </si>
  <si>
    <t>Henri</t>
  </si>
  <si>
    <t>Salewski</t>
  </si>
  <si>
    <t>Sauerland</t>
  </si>
  <si>
    <t>Schmäck</t>
  </si>
  <si>
    <t>Schmidbauer</t>
  </si>
  <si>
    <t>Sophie</t>
  </si>
  <si>
    <t>Schnell</t>
  </si>
  <si>
    <t>Schocher</t>
  </si>
  <si>
    <t>Schreyl</t>
  </si>
  <si>
    <t>Schüler</t>
  </si>
  <si>
    <t>Dana</t>
  </si>
  <si>
    <t>Schultheiss</t>
  </si>
  <si>
    <t>Marek</t>
  </si>
  <si>
    <t>Smejkal</t>
  </si>
  <si>
    <t>Sonnenburg</t>
  </si>
  <si>
    <t>Stift</t>
  </si>
  <si>
    <t>Branislav</t>
  </si>
  <si>
    <t>Störger</t>
  </si>
  <si>
    <t>Strätz</t>
  </si>
  <si>
    <t>Trempenau</t>
  </si>
  <si>
    <t>Jason</t>
  </si>
  <si>
    <t>Joerg</t>
  </si>
  <si>
    <t>Unruh</t>
  </si>
  <si>
    <t>Vätter</t>
  </si>
  <si>
    <t>Vazquez Santos</t>
  </si>
  <si>
    <t>Vignold</t>
  </si>
  <si>
    <t>Volkmer</t>
  </si>
  <si>
    <t>Volkmer-Ruben</t>
  </si>
  <si>
    <t>Vorderwisch</t>
  </si>
  <si>
    <t>Waskow</t>
  </si>
  <si>
    <t>Wedekind</t>
  </si>
  <si>
    <t>Weihs</t>
  </si>
  <si>
    <t>Zirnsack</t>
  </si>
  <si>
    <t>Zodrow-Wenke</t>
  </si>
  <si>
    <t>Paderb.</t>
  </si>
  <si>
    <t>Halver</t>
  </si>
  <si>
    <t>OS: Mühling, Dirk (HEV)</t>
  </si>
  <si>
    <t>S: Urban, Volker (ASW)</t>
  </si>
  <si>
    <t>S: Ginschel, Rudolf (BMC)</t>
  </si>
  <si>
    <t>Kottek, Sabine</t>
  </si>
  <si>
    <t>Presser, Wolfgang</t>
  </si>
  <si>
    <t>Hobby2</t>
  </si>
  <si>
    <t>Kunz, Martin</t>
  </si>
  <si>
    <t>Arens, Ingo</t>
  </si>
  <si>
    <t>Klein, Sabine</t>
  </si>
  <si>
    <t>Standard</t>
  </si>
  <si>
    <t>gesamt</t>
  </si>
  <si>
    <t>aktuell</t>
  </si>
  <si>
    <t>Mindestteilnahme</t>
  </si>
  <si>
    <t>gerundet</t>
  </si>
  <si>
    <t>% gewertet</t>
  </si>
  <si>
    <t>% Mindestteilnahme</t>
  </si>
  <si>
    <t>Hobby27</t>
  </si>
  <si>
    <t>Leibrandt</t>
  </si>
  <si>
    <t>Saddrik</t>
  </si>
  <si>
    <t>Leibrandt, Saddrik</t>
  </si>
  <si>
    <t>Breitbarth</t>
  </si>
  <si>
    <t>Breitbarth, Frank</t>
  </si>
  <si>
    <t>Hobby28</t>
  </si>
  <si>
    <t>Frost</t>
  </si>
  <si>
    <t>Frost, Uwe</t>
  </si>
  <si>
    <t>Datum</t>
  </si>
  <si>
    <t>Spieltag</t>
  </si>
  <si>
    <t>R1</t>
  </si>
  <si>
    <t>R2</t>
  </si>
  <si>
    <t>Beton</t>
  </si>
  <si>
    <t>Eternit</t>
  </si>
  <si>
    <t>Runden</t>
  </si>
  <si>
    <t>Gewinn</t>
  </si>
  <si>
    <t>Verloste Preise:</t>
  </si>
  <si>
    <t>Hoffmann, Thomas</t>
  </si>
  <si>
    <t>Hobby29</t>
  </si>
  <si>
    <t>S: Puschner, Michael (HOB)</t>
  </si>
  <si>
    <t>Je Spieltag wurden weitere Sachpreise unter den Teilnehmern ausgelost,</t>
  </si>
  <si>
    <t>eine Liste der Preise findet sich ebenfalls in dieser Ergebnisliste.</t>
  </si>
  <si>
    <t>Wir danken allen Teilnehmern und freuen uns auf ein Wiedersehen!</t>
  </si>
  <si>
    <t>Sommer-Cup 2019</t>
  </si>
  <si>
    <t>Melanie Wickel-Paffrath, MGC Heven, Lizenznr. 11618</t>
  </si>
  <si>
    <t>Sommer-Cup 2019 im Freizeittreff Herbede - verloste Preise</t>
  </si>
  <si>
    <t>Allmacher</t>
  </si>
  <si>
    <t>Amely</t>
  </si>
  <si>
    <t>Amting</t>
  </si>
  <si>
    <t>Angabreit</t>
  </si>
  <si>
    <t>Apel</t>
  </si>
  <si>
    <t>Angelina</t>
  </si>
  <si>
    <t>Baldauf</t>
  </si>
  <si>
    <t>BSG Pneumant Fürstenwalde e.V., Abt. Minigolf</t>
  </si>
  <si>
    <t>Kreon</t>
  </si>
  <si>
    <t>Balis</t>
  </si>
  <si>
    <t>Bark</t>
  </si>
  <si>
    <t>Bartel</t>
  </si>
  <si>
    <t>Bartsch</t>
  </si>
  <si>
    <t>Behnen</t>
  </si>
  <si>
    <t>Berthel-Kolbe</t>
  </si>
  <si>
    <t>Lucie</t>
  </si>
  <si>
    <t>Betsch</t>
  </si>
  <si>
    <t>Beyer</t>
  </si>
  <si>
    <t>Grit</t>
  </si>
  <si>
    <t>Bhandari</t>
  </si>
  <si>
    <t>Bichler</t>
  </si>
  <si>
    <t>Swen</t>
  </si>
  <si>
    <t>Bielmann</t>
  </si>
  <si>
    <t>Bläcker</t>
  </si>
  <si>
    <t>Böcker</t>
  </si>
  <si>
    <t>Finja</t>
  </si>
  <si>
    <t>Bokstaller</t>
  </si>
  <si>
    <t>Bonde</t>
  </si>
  <si>
    <t>Brandis</t>
  </si>
  <si>
    <t>Dankmar</t>
  </si>
  <si>
    <t>Braucks</t>
  </si>
  <si>
    <t>Maritta</t>
  </si>
  <si>
    <t>Breier</t>
  </si>
  <si>
    <t>Brinkmann</t>
  </si>
  <si>
    <t>Brüchner</t>
  </si>
  <si>
    <t>Rouven</t>
  </si>
  <si>
    <t>Bruelheide</t>
  </si>
  <si>
    <t>Carl</t>
  </si>
  <si>
    <t>Buchwieser</t>
  </si>
  <si>
    <t>Luis</t>
  </si>
  <si>
    <t>Bühner</t>
  </si>
  <si>
    <t>MGC Nümbrecht e.V.</t>
  </si>
  <si>
    <t>Burde</t>
  </si>
  <si>
    <t>Franco</t>
  </si>
  <si>
    <t>Cappelletti</t>
  </si>
  <si>
    <t>Caren</t>
  </si>
  <si>
    <t>Ciachera</t>
  </si>
  <si>
    <t>Marlo</t>
  </si>
  <si>
    <t>Claas</t>
  </si>
  <si>
    <t>Mazen</t>
  </si>
  <si>
    <t>Dallah</t>
  </si>
  <si>
    <t>Deuß</t>
  </si>
  <si>
    <t>Alfons</t>
  </si>
  <si>
    <t>Dhombruch</t>
  </si>
  <si>
    <t>Dicke</t>
  </si>
  <si>
    <t>Dierks</t>
  </si>
  <si>
    <t>Dietenberger</t>
  </si>
  <si>
    <t>Dietz</t>
  </si>
  <si>
    <t>Derrick</t>
  </si>
  <si>
    <t>Dobberstein</t>
  </si>
  <si>
    <t>Dohrmann</t>
  </si>
  <si>
    <t>Draber</t>
  </si>
  <si>
    <t>Drees</t>
  </si>
  <si>
    <t>Driemel</t>
  </si>
  <si>
    <t>Durben</t>
  </si>
  <si>
    <t>Eckermann</t>
  </si>
  <si>
    <t>Effenberger</t>
  </si>
  <si>
    <t>Jost-Ulrich</t>
  </si>
  <si>
    <t>Eimer</t>
  </si>
  <si>
    <t>Eisen</t>
  </si>
  <si>
    <t>Klaus-Martin</t>
  </si>
  <si>
    <t>Ellerbrock</t>
  </si>
  <si>
    <t>Lilly</t>
  </si>
  <si>
    <t>Emuze</t>
  </si>
  <si>
    <t>Thabo</t>
  </si>
  <si>
    <t>Endter</t>
  </si>
  <si>
    <t>Enke</t>
  </si>
  <si>
    <t>Solveig Manuela Akiko</t>
  </si>
  <si>
    <t>Ewert</t>
  </si>
  <si>
    <t>1Karin</t>
  </si>
  <si>
    <t>Fornefeld</t>
  </si>
  <si>
    <t>Freiberg</t>
  </si>
  <si>
    <t>Klaus Dieter</t>
  </si>
  <si>
    <t>Freimann</t>
  </si>
  <si>
    <t>Frings</t>
  </si>
  <si>
    <t>Fröhling</t>
  </si>
  <si>
    <t>Frontzek</t>
  </si>
  <si>
    <t>Funk</t>
  </si>
  <si>
    <t>Gammert</t>
  </si>
  <si>
    <t>Geishüttner</t>
  </si>
  <si>
    <t>Genzer</t>
  </si>
  <si>
    <t>Geschonke</t>
  </si>
  <si>
    <t>Yannis</t>
  </si>
  <si>
    <t>Florin</t>
  </si>
  <si>
    <t>Gogîiea</t>
  </si>
  <si>
    <t>Goldenbow</t>
  </si>
  <si>
    <t>Giane-Marie</t>
  </si>
  <si>
    <t>Greiner</t>
  </si>
  <si>
    <t>Grosser</t>
  </si>
  <si>
    <t>Grünberg</t>
  </si>
  <si>
    <t>Grünzinger</t>
  </si>
  <si>
    <t>Guhe</t>
  </si>
  <si>
    <t>Gundert</t>
  </si>
  <si>
    <t>Jesse</t>
  </si>
  <si>
    <t>MGC Homburger Land e.V.</t>
  </si>
  <si>
    <t>Hauser</t>
  </si>
  <si>
    <t>Nina</t>
  </si>
  <si>
    <t>Hehemann</t>
  </si>
  <si>
    <t>Heidecke</t>
  </si>
  <si>
    <t>Heinrichs</t>
  </si>
  <si>
    <t>Hellmann</t>
  </si>
  <si>
    <t>Ulli</t>
  </si>
  <si>
    <t>Hengstberger</t>
  </si>
  <si>
    <t>Henke</t>
  </si>
  <si>
    <t>Christof</t>
  </si>
  <si>
    <t>Eileen</t>
  </si>
  <si>
    <t>Heuveldop</t>
  </si>
  <si>
    <t>Eyk Sven</t>
  </si>
  <si>
    <t>Hinke</t>
  </si>
  <si>
    <t>Hirsch</t>
  </si>
  <si>
    <t>Höcherl</t>
  </si>
  <si>
    <t>Holborn-Rasolofoson</t>
  </si>
  <si>
    <t>Hövel</t>
  </si>
  <si>
    <t>Yannik</t>
  </si>
  <si>
    <t>Hudert</t>
  </si>
  <si>
    <t>Sabrina Caren</t>
  </si>
  <si>
    <t>Hüsken</t>
  </si>
  <si>
    <t>Hüttl</t>
  </si>
  <si>
    <t>Igel</t>
  </si>
  <si>
    <t>Ismail</t>
  </si>
  <si>
    <t>Jackisch</t>
  </si>
  <si>
    <t>Jacob</t>
  </si>
  <si>
    <t>Janine</t>
  </si>
  <si>
    <t>Jander</t>
  </si>
  <si>
    <t>Jordan</t>
  </si>
  <si>
    <t>Kaesler-Neumann</t>
  </si>
  <si>
    <t>Kahl</t>
  </si>
  <si>
    <t>Kammermaier</t>
  </si>
  <si>
    <t>Käsler</t>
  </si>
  <si>
    <t>Kauss</t>
  </si>
  <si>
    <t>Sejad</t>
  </si>
  <si>
    <t>Kekic</t>
  </si>
  <si>
    <t>Marietheres</t>
  </si>
  <si>
    <t>Kempen</t>
  </si>
  <si>
    <t>Kestel</t>
  </si>
  <si>
    <t>Kirch</t>
  </si>
  <si>
    <t>Kirscht</t>
  </si>
  <si>
    <t>Klarhold</t>
  </si>
  <si>
    <t>Andrej</t>
  </si>
  <si>
    <t>Kleer</t>
  </si>
  <si>
    <t>Klepzig</t>
  </si>
  <si>
    <t>Kluck</t>
  </si>
  <si>
    <t>Knies</t>
  </si>
  <si>
    <t>Knöll-Grünenthal</t>
  </si>
  <si>
    <t>Knop</t>
  </si>
  <si>
    <t>Korek</t>
  </si>
  <si>
    <t>Kjell</t>
  </si>
  <si>
    <t>Kühne</t>
  </si>
  <si>
    <t>Kunisch</t>
  </si>
  <si>
    <t>Kurland</t>
  </si>
  <si>
    <t>Mikael</t>
  </si>
  <si>
    <t>Kurzweg</t>
  </si>
  <si>
    <t>Daniele</t>
  </si>
  <si>
    <t>Labita</t>
  </si>
  <si>
    <t>Landgraf</t>
  </si>
  <si>
    <t>Nick</t>
  </si>
  <si>
    <t>Lauterfeld</t>
  </si>
  <si>
    <t>Niclas</t>
  </si>
  <si>
    <t>Leipholz</t>
  </si>
  <si>
    <t>Lendzian</t>
  </si>
  <si>
    <t>Lenger</t>
  </si>
  <si>
    <t>Heinz Peter</t>
  </si>
  <si>
    <t>Leonhardt</t>
  </si>
  <si>
    <t>Lindmeyer</t>
  </si>
  <si>
    <t>Lindow</t>
  </si>
  <si>
    <t>Linke-König</t>
  </si>
  <si>
    <t>Loferski</t>
  </si>
  <si>
    <t>Carmen Ariane</t>
  </si>
  <si>
    <t>Luczyk</t>
  </si>
  <si>
    <t>Ludzay</t>
  </si>
  <si>
    <t>Sabina</t>
  </si>
  <si>
    <t>Lukowski</t>
  </si>
  <si>
    <t>Lupitzki</t>
  </si>
  <si>
    <t>Madlinger</t>
  </si>
  <si>
    <t>Mahl</t>
  </si>
  <si>
    <t>Mahnkopf</t>
  </si>
  <si>
    <t>Mann</t>
  </si>
  <si>
    <t>Marggraf</t>
  </si>
  <si>
    <t>Maschauer</t>
  </si>
  <si>
    <t>Matthä</t>
  </si>
  <si>
    <t>Fabio Oliver</t>
  </si>
  <si>
    <t>Mattick</t>
  </si>
  <si>
    <t>Medding</t>
  </si>
  <si>
    <t>Marlon</t>
  </si>
  <si>
    <t>Merkens</t>
  </si>
  <si>
    <t>Peggy</t>
  </si>
  <si>
    <t>Mertmann</t>
  </si>
  <si>
    <t>Merz</t>
  </si>
  <si>
    <t>Meßner</t>
  </si>
  <si>
    <t>Miroslaw</t>
  </si>
  <si>
    <t>Michalski</t>
  </si>
  <si>
    <t>Miebach</t>
  </si>
  <si>
    <t>Milbers</t>
  </si>
  <si>
    <t>Henrik</t>
  </si>
  <si>
    <t>Minta</t>
  </si>
  <si>
    <t>Moldenhauer</t>
  </si>
  <si>
    <t>Felix Leon</t>
  </si>
  <si>
    <t>Mönnig</t>
  </si>
  <si>
    <t>Ruggiero</t>
  </si>
  <si>
    <t>Morelli</t>
  </si>
  <si>
    <t>Mundorf</t>
  </si>
  <si>
    <t>Lukas Sanjah</t>
  </si>
  <si>
    <t>Nebel</t>
  </si>
  <si>
    <t>Quynh Le</t>
  </si>
  <si>
    <t>Ngoc</t>
  </si>
  <si>
    <t>Jean-Luc</t>
  </si>
  <si>
    <t>Nihoul</t>
  </si>
  <si>
    <t>Mischa</t>
  </si>
  <si>
    <t>Nowicki</t>
  </si>
  <si>
    <t>Taner</t>
  </si>
  <si>
    <t>Özdeniz</t>
  </si>
  <si>
    <t>Paternusch</t>
  </si>
  <si>
    <t>Paulisch</t>
  </si>
  <si>
    <t>Luisa</t>
  </si>
  <si>
    <t>Petersik</t>
  </si>
  <si>
    <t>Cynthia</t>
  </si>
  <si>
    <t>Pfingst</t>
  </si>
  <si>
    <t>Pförtsch</t>
  </si>
  <si>
    <t>Planck</t>
  </si>
  <si>
    <t>Ploch</t>
  </si>
  <si>
    <t>Pommer</t>
  </si>
  <si>
    <t>Prause</t>
  </si>
  <si>
    <t>Preißler</t>
  </si>
  <si>
    <t>Quantz</t>
  </si>
  <si>
    <t>Reichenbächer</t>
  </si>
  <si>
    <t>Reiners</t>
  </si>
  <si>
    <t>Ressing</t>
  </si>
  <si>
    <t>Hermine</t>
  </si>
  <si>
    <t>Riegel</t>
  </si>
  <si>
    <t>Riesch</t>
  </si>
  <si>
    <t>Angelika Pia</t>
  </si>
  <si>
    <t>Ringler</t>
  </si>
  <si>
    <t>Rittmeier</t>
  </si>
  <si>
    <t>Rotenstein</t>
  </si>
  <si>
    <t>Ruhland</t>
  </si>
  <si>
    <t>Rümenapp</t>
  </si>
  <si>
    <t>Eycke</t>
  </si>
  <si>
    <t>Saathoff</t>
  </si>
  <si>
    <t>Sänger</t>
  </si>
  <si>
    <t>Schasse</t>
  </si>
  <si>
    <t>Schätz</t>
  </si>
  <si>
    <t>Schienbein</t>
  </si>
  <si>
    <t>Sara</t>
  </si>
  <si>
    <t>Schieren</t>
  </si>
  <si>
    <t>Schleifnig</t>
  </si>
  <si>
    <t>Schleunitz</t>
  </si>
  <si>
    <t>Schlicksupp</t>
  </si>
  <si>
    <t>Schnauer</t>
  </si>
  <si>
    <t>Schneeberg</t>
  </si>
  <si>
    <t>Schnura</t>
  </si>
  <si>
    <t>Schöllnast</t>
  </si>
  <si>
    <t>Schölzke</t>
  </si>
  <si>
    <t>Melvin-Roy</t>
  </si>
  <si>
    <t>Schöpfer</t>
  </si>
  <si>
    <t>Schray</t>
  </si>
  <si>
    <t>Margret</t>
  </si>
  <si>
    <t>Schultes</t>
  </si>
  <si>
    <t>Martin Christoph Benjamin</t>
  </si>
  <si>
    <t>Schulze-Stapen</t>
  </si>
  <si>
    <t>Schüren</t>
  </si>
  <si>
    <t>Schüßler</t>
  </si>
  <si>
    <t>Schwerte</t>
  </si>
  <si>
    <t>Seemann</t>
  </si>
  <si>
    <t>Sehm</t>
  </si>
  <si>
    <t>Seinsche</t>
  </si>
  <si>
    <t>Sienknecht</t>
  </si>
  <si>
    <t>Zoe-Loreen</t>
  </si>
  <si>
    <t>Sonntag</t>
  </si>
  <si>
    <t>Staeubert</t>
  </si>
  <si>
    <t>Enrico</t>
  </si>
  <si>
    <t>Steffens-Bruelheide</t>
  </si>
  <si>
    <t>Steup</t>
  </si>
  <si>
    <t>Stier</t>
  </si>
  <si>
    <t>Stoll</t>
  </si>
  <si>
    <t>Störmer</t>
  </si>
  <si>
    <t>Strohmenger</t>
  </si>
  <si>
    <t>Sussek</t>
  </si>
  <si>
    <t>Swierczynski</t>
  </si>
  <si>
    <t>Szukowski</t>
  </si>
  <si>
    <t>Teetzen</t>
  </si>
  <si>
    <t>Tesche</t>
  </si>
  <si>
    <t>Teuber</t>
  </si>
  <si>
    <t>Tiedeck</t>
  </si>
  <si>
    <t>Tietz</t>
  </si>
  <si>
    <t>Tinzmann</t>
  </si>
  <si>
    <t>Dino</t>
  </si>
  <si>
    <t>Tönnies</t>
  </si>
  <si>
    <t>Tramp</t>
  </si>
  <si>
    <t>Trojak</t>
  </si>
  <si>
    <t>Tschersich</t>
  </si>
  <si>
    <t>Ucka</t>
  </si>
  <si>
    <t>Urbanke</t>
  </si>
  <si>
    <t>Vallot</t>
  </si>
  <si>
    <t>Veit</t>
  </si>
  <si>
    <t>Verges</t>
  </si>
  <si>
    <t>Verstegen</t>
  </si>
  <si>
    <t>Viohl</t>
  </si>
  <si>
    <t>Tamino</t>
  </si>
  <si>
    <t>Voehringer</t>
  </si>
  <si>
    <t>Vomhof</t>
  </si>
  <si>
    <t>Voos</t>
  </si>
  <si>
    <t>Klaus-Mario</t>
  </si>
  <si>
    <t>Voßmerbäumer</t>
  </si>
  <si>
    <t>Wallerand</t>
  </si>
  <si>
    <t>Waltenberger</t>
  </si>
  <si>
    <t>Fabio</t>
  </si>
  <si>
    <t>Walz</t>
  </si>
  <si>
    <t>Christofer</t>
  </si>
  <si>
    <t>Wehrheim</t>
  </si>
  <si>
    <t>Wehrmann</t>
  </si>
  <si>
    <t>Weingarten</t>
  </si>
  <si>
    <t>Damon</t>
  </si>
  <si>
    <t>Jeannette</t>
  </si>
  <si>
    <t>Weitemeier</t>
  </si>
  <si>
    <t>Wermke</t>
  </si>
  <si>
    <t>Eike-Fabian</t>
  </si>
  <si>
    <t>Westerwelle</t>
  </si>
  <si>
    <t>Wiards</t>
  </si>
  <si>
    <t>Wieder</t>
  </si>
  <si>
    <t>Wischott</t>
  </si>
  <si>
    <t>Luca Marius</t>
  </si>
  <si>
    <t>Witt</t>
  </si>
  <si>
    <t>Kiara</t>
  </si>
  <si>
    <t>Wittling</t>
  </si>
  <si>
    <t>Anna Maria</t>
  </si>
  <si>
    <t>Wiziald</t>
  </si>
  <si>
    <t>Wohlrab</t>
  </si>
  <si>
    <t>Wöhrmann</t>
  </si>
  <si>
    <t>Tatjana</t>
  </si>
  <si>
    <t>Fritz-Herbert</t>
  </si>
  <si>
    <t>Oktay</t>
  </si>
  <si>
    <t>Yilmaz</t>
  </si>
  <si>
    <t>Zentgraf</t>
  </si>
  <si>
    <t>Clara</t>
  </si>
  <si>
    <t>Iven</t>
  </si>
  <si>
    <t>Lowis</t>
  </si>
  <si>
    <t>Ulla</t>
  </si>
  <si>
    <t>Barthauer</t>
  </si>
  <si>
    <t>Hobby19</t>
  </si>
  <si>
    <t>Fechner</t>
  </si>
  <si>
    <t>Hobby31</t>
  </si>
  <si>
    <t>Kortmann</t>
  </si>
  <si>
    <t>Hobby32</t>
  </si>
  <si>
    <t>Hobby38</t>
  </si>
  <si>
    <t>Brunnenkant</t>
  </si>
  <si>
    <t>Hobby39</t>
  </si>
  <si>
    <t>Wilke</t>
  </si>
  <si>
    <t>Hobby40</t>
  </si>
  <si>
    <t>Hobby34</t>
  </si>
  <si>
    <t>Peine</t>
  </si>
  <si>
    <t>Hobby35</t>
  </si>
  <si>
    <t>Hobby36</t>
  </si>
  <si>
    <t>Hobby37</t>
  </si>
  <si>
    <t>Hardenb.</t>
  </si>
  <si>
    <t>Kortmann, Sabine</t>
  </si>
  <si>
    <t>Kortmann, Uwe</t>
  </si>
  <si>
    <t>OS: Greiffendorf, Hellmut</t>
  </si>
  <si>
    <t>S: Puschner, Michael</t>
  </si>
  <si>
    <t>S: Urban, Volker</t>
  </si>
  <si>
    <t>Schmitz, Ingeborg</t>
  </si>
  <si>
    <t>ASS</t>
  </si>
  <si>
    <t>Dominic Urban (1 Winzervesper)</t>
  </si>
  <si>
    <t>Barbara Schmidt (1 Kühltasche)</t>
  </si>
  <si>
    <t>Sommer-Cup 2019 im Freizeittreff Herbede - Gesamtstand</t>
  </si>
  <si>
    <t>Michael Puschner (Verzehrgutschein 10 Euro)</t>
  </si>
  <si>
    <t>Günter Schmidtbauer (Trinkflaschenset)</t>
  </si>
  <si>
    <t>Sabine Scharpe (1 Mini-Kühltasche)</t>
  </si>
  <si>
    <t>&lt;</t>
  </si>
  <si>
    <t>Günter Schmidtbauer (1 Flasche Amaretto)</t>
  </si>
  <si>
    <t>Ulrich Börgmann (1 Großpackung Color-Rado)</t>
  </si>
  <si>
    <t>Brigitte Börgmann (1 Set Biergläser)</t>
  </si>
  <si>
    <t>OS: Greiffendorf, Hellmut (ASW)</t>
  </si>
  <si>
    <t>Brunnenkant, Frank</t>
  </si>
  <si>
    <t>Ulrich Börgmann (1 Messer-Set)</t>
  </si>
  <si>
    <t>Sabine Kortmann (1 Kühltasche)</t>
  </si>
  <si>
    <t>Marie-Luise Jezierski (1 Windlicht)</t>
  </si>
  <si>
    <t xml:space="preserve"> - verschenkt an Marita Keuth -</t>
  </si>
  <si>
    <t>S: Buchholz, Ansgar (ASW)</t>
  </si>
  <si>
    <t>Ansgar Buchholz (1 Großpackung Color-Rado)</t>
  </si>
  <si>
    <t>Barbara Schmidt (Windlicht mit Kakteen)</t>
  </si>
  <si>
    <t>Barbara Schmidt (1 LED-Windlicht)</t>
  </si>
  <si>
    <t>Hellmut Greiffendorf (1 Thermosbecher)</t>
  </si>
  <si>
    <t>Peter Tabor (1 Flasche Sekt)</t>
  </si>
  <si>
    <t>Nicole Lieber (1 Solarlampe)</t>
  </si>
  <si>
    <t>Michael Puschner (1 Pflanzgefäß aus Glas)</t>
  </si>
  <si>
    <t>Günter Schmidtbauer (1 Trinkglas mit Deckel)</t>
  </si>
  <si>
    <t>Wilhelms, Ralf</t>
  </si>
  <si>
    <t>S: Wickel-Paffrath, Melanie (HEV)</t>
  </si>
  <si>
    <t>Volker Urban (1 Flasche Wein mit Glas)</t>
  </si>
  <si>
    <t>Ansgar Buchholz (1 Verzehrgutschein)</t>
  </si>
  <si>
    <t>Ulrich Börgmann (1 Kühltasche)</t>
  </si>
  <si>
    <t>OS:</t>
  </si>
  <si>
    <t>S:</t>
  </si>
  <si>
    <t>Spieltag wg. der DM ausgefallen !</t>
  </si>
  <si>
    <t>Angela Urban (1 Flasche Grappa)</t>
  </si>
  <si>
    <t>Michael Puschner (1 Verzehrgutschein)</t>
  </si>
  <si>
    <t>Volker Urban (1 Glaskrug mit Zapfhahn)</t>
  </si>
  <si>
    <t>Battig, Wolfgang</t>
  </si>
  <si>
    <t>Lüd.</t>
  </si>
  <si>
    <t>Lehmann, Niclas</t>
  </si>
  <si>
    <t>Michael Puschner (1 Flasche Kräuterlikör)</t>
  </si>
  <si>
    <t>Brigitte Börgmann (1 Solarlaterne)</t>
  </si>
  <si>
    <t>Ansgar Buchholz (1 Trinkflasche)</t>
  </si>
  <si>
    <t>Peter Tabor (1 Flasche Holunderwein)</t>
  </si>
  <si>
    <t>Dirk Mühling (1 Gasfeuerzeugset)</t>
  </si>
  <si>
    <t>Hobby41</t>
  </si>
  <si>
    <t>Petersmann</t>
  </si>
  <si>
    <t>Petersen, Robin</t>
  </si>
  <si>
    <t>Petersmann, Chris</t>
  </si>
  <si>
    <t>Wilke, Andreas</t>
  </si>
  <si>
    <t>S: Tabor, Peter (ASW)</t>
  </si>
  <si>
    <t>Ulrich Börgmann (1 Flasche Erdbeerlikör)</t>
  </si>
  <si>
    <t>Brigitte Börgmann (1 Wanduhr)</t>
  </si>
  <si>
    <t>Peter Tabor (1 grosse Dose Haribo)</t>
  </si>
  <si>
    <t>S: Battig, Wolfgang (LÜD)</t>
  </si>
  <si>
    <t>Volker Urban (1 Flasche Wein + 1 Glas)</t>
  </si>
  <si>
    <t>Ulrich Börgmann (1 Verzehrgutschein)</t>
  </si>
  <si>
    <t>Nicole Lieber (1 Bonbonglas mit Süßigkeiten)</t>
  </si>
  <si>
    <t>Günter Schmidtbauer (Rucksack)</t>
  </si>
  <si>
    <t>Brigitte Börgmann (1 Flasche Martini)</t>
  </si>
  <si>
    <t>Nicole Lieber (1 Deko-Glas)</t>
  </si>
  <si>
    <t>Wegen Regens wurde in der zweiten Runde abgebrochen.</t>
  </si>
  <si>
    <t>Daher wird nur das Ergebnis der 1. Runde gewertet.</t>
  </si>
  <si>
    <t>OS: Buchholz, Ansgar (ASW)</t>
  </si>
  <si>
    <t>Volker Urban (1 Flasche Erdbeerlikör)</t>
  </si>
  <si>
    <t>Peter Tabor (1 Bonbonglas mit Inhalt)</t>
  </si>
  <si>
    <t>Sabine Kortmann (1 Pflanzglas mit Inhalt)</t>
  </si>
  <si>
    <t>Hobby42</t>
  </si>
  <si>
    <t>Wortmann, Torben</t>
  </si>
  <si>
    <t>Martin Kunz (1 Pflanzkorb, bepflanzt)</t>
  </si>
  <si>
    <t>Brigitte Börgmann (1 Flasche Sekt)</t>
  </si>
  <si>
    <t>Jürgen Schmitt (1 Schachtel Pralinen)</t>
  </si>
  <si>
    <t>4 n.St.</t>
  </si>
  <si>
    <t>5 n.St.</t>
  </si>
  <si>
    <t>Am 2.5. und am 4.7. konnte witterungsbedingt nicht gespielt werden.</t>
  </si>
  <si>
    <t>Bilder. Dafür verzichten wir</t>
  </si>
  <si>
    <t>sondern auch für schöne</t>
  </si>
  <si>
    <t>nur für nasse Bahnen und</t>
  </si>
  <si>
    <t>der Regen sorgte also nicht</t>
  </si>
  <si>
    <t>Regenbogen bewundern;</t>
  </si>
  <si>
    <t>nehmer einen schönen</t>
  </si>
  <si>
    <t>(17.8.19) konnten die Teil-</t>
  </si>
  <si>
    <t>Am drittletzten Spieltag</t>
  </si>
  <si>
    <t>sehen:</t>
  </si>
  <si>
    <t>Sommer-Cup in Herbede</t>
  </si>
  <si>
    <t>Auch sowas kann man beim</t>
  </si>
  <si>
    <t>Marita Keuth/Uwe Kersch (Pächter)</t>
  </si>
  <si>
    <t>Uwe Kersch</t>
  </si>
  <si>
    <t>Platzturnierleiter:</t>
  </si>
  <si>
    <t>in Kooperation mit MGC "AS" Witten und MGC Heven</t>
  </si>
  <si>
    <t>und Peter Tabor, MGC "AS" Witten, Lizenznr. 8564</t>
  </si>
  <si>
    <t>Witten-Herbede, Abt.1&amp;2 - 02.05.-29.08.2019 - Welcome-Cup</t>
  </si>
  <si>
    <t>Dominic Urban</t>
  </si>
  <si>
    <t>Barbara Schmidt</t>
  </si>
  <si>
    <t>Michael Puschner</t>
  </si>
  <si>
    <t>Günter Schmidtbauer</t>
  </si>
  <si>
    <t>Sabine Scharpe</t>
  </si>
  <si>
    <t>Ulrich Börgmann</t>
  </si>
  <si>
    <t>Brigitte Börgmann</t>
  </si>
  <si>
    <t>Sabine Kortmann</t>
  </si>
  <si>
    <t>Marie-Luise Jezierski</t>
  </si>
  <si>
    <t>Ansgar Buchholz</t>
  </si>
  <si>
    <t>Hellmut Greiffendorf</t>
  </si>
  <si>
    <t>Nicole Lieber</t>
  </si>
  <si>
    <t>Volker Urban</t>
  </si>
  <si>
    <t>Angela Urban</t>
  </si>
  <si>
    <t>Dirk Mühling</t>
  </si>
  <si>
    <t>Martin Kunz</t>
  </si>
  <si>
    <t>Jürgen Schmitt</t>
  </si>
  <si>
    <t>1 Winzervesper</t>
  </si>
  <si>
    <t>1 Kühltasche</t>
  </si>
  <si>
    <t>Verzehrgutschein 10 Euro</t>
  </si>
  <si>
    <t>Trinkflaschenset</t>
  </si>
  <si>
    <t>1 Mini-Kühltasche</t>
  </si>
  <si>
    <t>1 Flasche Amaretto</t>
  </si>
  <si>
    <t>1 Großpackung Color-Rado</t>
  </si>
  <si>
    <t>1 Set Biergläser</t>
  </si>
  <si>
    <t>1 Messer-Set</t>
  </si>
  <si>
    <t>1 Windlicht</t>
  </si>
  <si>
    <t>Windlicht mit Kakteen</t>
  </si>
  <si>
    <t>1 LED-Windlicht</t>
  </si>
  <si>
    <t>1 Thermosbecher</t>
  </si>
  <si>
    <t>1 Flasche Sekt</t>
  </si>
  <si>
    <t>1 Solarlampe</t>
  </si>
  <si>
    <t>1 Pflanzgefäß aus Glas</t>
  </si>
  <si>
    <t>1 Trinkglas mit Deckel</t>
  </si>
  <si>
    <t>1 Flasche Wein mit Glas</t>
  </si>
  <si>
    <t>1 Verzehrgutschein</t>
  </si>
  <si>
    <t>1 Flasche Grappa</t>
  </si>
  <si>
    <t>1 Glaskrug mit Zapfhahn</t>
  </si>
  <si>
    <t>1 Trinkflasche</t>
  </si>
  <si>
    <t>1 Flasche Kräuterlikör</t>
  </si>
  <si>
    <t>1 Solarlaterne</t>
  </si>
  <si>
    <t>1 Flasche Holunderwein</t>
  </si>
  <si>
    <t>1 Gasfeuerzeugset</t>
  </si>
  <si>
    <t>1 Flasche Erdbeerlikör</t>
  </si>
  <si>
    <t>1 grosse Dose Haribo</t>
  </si>
  <si>
    <t>1 Wanduhr</t>
  </si>
  <si>
    <t>1 Flasche Wein + 1 Glas</t>
  </si>
  <si>
    <t>1 Bonbonglas mit Süßigkeiten</t>
  </si>
  <si>
    <t>Rucksack</t>
  </si>
  <si>
    <t>1 Flasche Martini</t>
  </si>
  <si>
    <t>1 Deko-Glas</t>
  </si>
  <si>
    <t>1 Bonbonglas mit Inhalt</t>
  </si>
  <si>
    <t>1 Pflanzglas mit Inhalt</t>
  </si>
  <si>
    <t>1 Pflanzkorb, bepflanzt</t>
  </si>
  <si>
    <t>1 Schachtel Pralinen</t>
  </si>
  <si>
    <t>Am 15.8. musste in der Runde auf Beton witterungsbedingt abgebrochen werden.</t>
  </si>
  <si>
    <t>Spielabbruch in Runde 2,</t>
  </si>
  <si>
    <t>hier auf die Siegerfotos.</t>
  </si>
  <si>
    <t>Schnitt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</si>
</sst>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164" formatCode="d/m/"/>
    <numFmt numFmtId="165" formatCode="0.0"/>
    <numFmt numFmtId="166" formatCode="0.0%"/>
    <numFmt numFmtId="167" formatCode="0.000"/>
  </numFmts>
  <fonts count="1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Arial"/>
      <family val="2"/>
    </font>
    <font>
      <b/>
      <sz val="12"/>
      <name val="Arial"/>
      <family val="2"/>
    </font>
    <font>
      <u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44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" fillId="0" borderId="0"/>
    <xf numFmtId="0" fontId="3" fillId="0" borderId="0"/>
  </cellStyleXfs>
  <cellXfs count="129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0" xfId="0" applyBorder="1"/>
    <xf numFmtId="0" fontId="7" fillId="0" borderId="0" xfId="0" applyFont="1"/>
    <xf numFmtId="0" fontId="0" fillId="0" borderId="1" xfId="0" applyBorder="1" applyAlignment="1">
      <alignment horizontal="center" vertical="center"/>
    </xf>
    <xf numFmtId="0" fontId="0" fillId="0" borderId="0" xfId="0" quotePrefix="1"/>
    <xf numFmtId="0" fontId="3" fillId="0" borderId="2" xfId="22" applyBorder="1"/>
    <xf numFmtId="0" fontId="3" fillId="0" borderId="3" xfId="22" applyBorder="1"/>
    <xf numFmtId="0" fontId="3" fillId="0" borderId="4" xfId="22" applyBorder="1"/>
    <xf numFmtId="0" fontId="3" fillId="0" borderId="5" xfId="22" applyBorder="1"/>
    <xf numFmtId="0" fontId="3" fillId="0" borderId="6" xfId="22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6" xfId="0" applyBorder="1" applyAlignment="1">
      <alignment horizontal="left"/>
    </xf>
    <xf numFmtId="0" fontId="3" fillId="0" borderId="7" xfId="22" applyBorder="1"/>
    <xf numFmtId="0" fontId="3" fillId="0" borderId="8" xfId="22" applyBorder="1" applyAlignment="1">
      <alignment horizontal="left"/>
    </xf>
    <xf numFmtId="0" fontId="3" fillId="0" borderId="9" xfId="22" applyBorder="1" applyAlignment="1">
      <alignment horizontal="left"/>
    </xf>
    <xf numFmtId="0" fontId="3" fillId="0" borderId="7" xfId="22" applyBorder="1" applyAlignment="1">
      <alignment horizontal="left"/>
    </xf>
    <xf numFmtId="0" fontId="3" fillId="0" borderId="0" xfId="22"/>
    <xf numFmtId="0" fontId="3" fillId="0" borderId="0" xfId="21"/>
    <xf numFmtId="0" fontId="3" fillId="0" borderId="0" xfId="21" applyFill="1"/>
    <xf numFmtId="165" fontId="0" fillId="0" borderId="1" xfId="0" applyNumberFormat="1" applyBorder="1" applyAlignment="1">
      <alignment horizontal="center" vertical="center"/>
    </xf>
    <xf numFmtId="14" fontId="0" fillId="0" borderId="0" xfId="0" applyNumberFormat="1" applyBorder="1"/>
    <xf numFmtId="2" fontId="0" fillId="0" borderId="0" xfId="0" applyNumberFormat="1" applyBorder="1"/>
    <xf numFmtId="0" fontId="0" fillId="0" borderId="10" xfId="0" applyFill="1" applyBorder="1" applyAlignment="1">
      <alignment horizontal="center" vertical="center"/>
    </xf>
    <xf numFmtId="2" fontId="0" fillId="0" borderId="0" xfId="0" quotePrefix="1" applyNumberFormat="1"/>
    <xf numFmtId="166" fontId="6" fillId="0" borderId="0" xfId="20" quotePrefix="1" applyNumberFormat="1" applyFont="1"/>
    <xf numFmtId="2" fontId="0" fillId="0" borderId="0" xfId="0" applyNumberFormat="1"/>
    <xf numFmtId="166" fontId="6" fillId="0" borderId="0" xfId="20" applyNumberFormat="1" applyFont="1"/>
    <xf numFmtId="1" fontId="6" fillId="0" borderId="0" xfId="20" applyNumberFormat="1" applyFont="1"/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center" vertical="center"/>
    </xf>
    <xf numFmtId="1" fontId="0" fillId="0" borderId="1" xfId="0" applyNumberFormat="1" applyFont="1" applyBorder="1" applyAlignment="1">
      <alignment horizontal="center" vertical="center"/>
    </xf>
    <xf numFmtId="164" fontId="0" fillId="0" borderId="1" xfId="0" applyNumberFormat="1" applyFont="1" applyBorder="1" applyAlignment="1">
      <alignment textRotation="90"/>
    </xf>
    <xf numFmtId="0" fontId="0" fillId="0" borderId="0" xfId="0" applyBorder="1" applyAlignment="1">
      <alignment horizontal="center"/>
    </xf>
    <xf numFmtId="0" fontId="0" fillId="0" borderId="0" xfId="0" applyFill="1" applyBorder="1"/>
    <xf numFmtId="0" fontId="10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165" fontId="0" fillId="0" borderId="0" xfId="0" applyNumberFormat="1"/>
    <xf numFmtId="9" fontId="0" fillId="0" borderId="0" xfId="20" applyFont="1"/>
    <xf numFmtId="0" fontId="0" fillId="16" borderId="0" xfId="0" applyFill="1"/>
    <xf numFmtId="0" fontId="7" fillId="0" borderId="0" xfId="0" applyFont="1" applyBorder="1" applyAlignment="1">
      <alignment horizontal="left"/>
    </xf>
    <xf numFmtId="0" fontId="7" fillId="0" borderId="0" xfId="0" applyFont="1" applyBorder="1" applyAlignment="1"/>
    <xf numFmtId="14" fontId="0" fillId="0" borderId="1" xfId="0" applyNumberFormat="1" applyFont="1" applyBorder="1" applyAlignment="1">
      <alignment horizontal="center"/>
    </xf>
    <xf numFmtId="0" fontId="0" fillId="0" borderId="1" xfId="0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3" fillId="0" borderId="8" xfId="0" applyFont="1" applyBorder="1"/>
    <xf numFmtId="0" fontId="7" fillId="0" borderId="14" xfId="0" applyFont="1" applyBorder="1"/>
    <xf numFmtId="0" fontId="7" fillId="0" borderId="15" xfId="0" applyFont="1" applyBorder="1"/>
    <xf numFmtId="0" fontId="0" fillId="0" borderId="17" xfId="0" applyBorder="1"/>
    <xf numFmtId="0" fontId="0" fillId="0" borderId="18" xfId="0" applyBorder="1"/>
    <xf numFmtId="0" fontId="0" fillId="0" borderId="20" xfId="0" applyBorder="1"/>
    <xf numFmtId="0" fontId="0" fillId="0" borderId="22" xfId="0" applyBorder="1"/>
    <xf numFmtId="0" fontId="0" fillId="0" borderId="23" xfId="0" applyBorder="1"/>
    <xf numFmtId="0" fontId="7" fillId="0" borderId="16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4" xfId="0" applyBorder="1" applyAlignment="1">
      <alignment horizontal="center"/>
    </xf>
    <xf numFmtId="1" fontId="0" fillId="0" borderId="0" xfId="21" applyNumberFormat="1" applyFont="1"/>
    <xf numFmtId="0" fontId="0" fillId="0" borderId="0" xfId="21" applyFont="1"/>
    <xf numFmtId="164" fontId="7" fillId="0" borderId="1" xfId="0" applyNumberFormat="1" applyFont="1" applyBorder="1" applyAlignment="1">
      <alignment textRotation="90"/>
    </xf>
    <xf numFmtId="0" fontId="9" fillId="0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0" fillId="0" borderId="25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164" fontId="7" fillId="0" borderId="26" xfId="0" applyNumberFormat="1" applyFont="1" applyBorder="1" applyAlignment="1">
      <alignment textRotation="90"/>
    </xf>
    <xf numFmtId="0" fontId="0" fillId="0" borderId="27" xfId="0" applyFont="1" applyBorder="1" applyAlignment="1">
      <alignment vertical="center"/>
    </xf>
    <xf numFmtId="0" fontId="0" fillId="0" borderId="26" xfId="0" applyFont="1" applyBorder="1" applyAlignment="1">
      <alignment vertical="center"/>
    </xf>
    <xf numFmtId="0" fontId="0" fillId="0" borderId="28" xfId="0" applyFont="1" applyBorder="1" applyAlignment="1">
      <alignment vertical="center"/>
    </xf>
    <xf numFmtId="0" fontId="0" fillId="0" borderId="29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164" fontId="0" fillId="0" borderId="26" xfId="0" applyNumberFormat="1" applyFont="1" applyBorder="1" applyAlignment="1">
      <alignment textRotation="90"/>
    </xf>
    <xf numFmtId="0" fontId="0" fillId="0" borderId="30" xfId="0" applyFont="1" applyBorder="1" applyAlignment="1">
      <alignment vertical="center"/>
    </xf>
    <xf numFmtId="0" fontId="0" fillId="0" borderId="31" xfId="0" applyFont="1" applyBorder="1" applyAlignment="1">
      <alignment vertical="center"/>
    </xf>
    <xf numFmtId="0" fontId="0" fillId="0" borderId="32" xfId="0" applyFont="1" applyBorder="1" applyAlignment="1">
      <alignment vertical="center"/>
    </xf>
    <xf numFmtId="0" fontId="0" fillId="0" borderId="33" xfId="0" applyFont="1" applyBorder="1" applyAlignment="1">
      <alignment vertical="center"/>
    </xf>
    <xf numFmtId="0" fontId="0" fillId="0" borderId="34" xfId="0" applyFont="1" applyBorder="1" applyAlignment="1">
      <alignment vertical="center"/>
    </xf>
    <xf numFmtId="0" fontId="0" fillId="0" borderId="35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36" xfId="0" applyFont="1" applyBorder="1" applyAlignment="1">
      <alignment vertical="center"/>
    </xf>
    <xf numFmtId="0" fontId="0" fillId="0" borderId="37" xfId="0" applyFont="1" applyBorder="1" applyAlignment="1">
      <alignment vertical="center"/>
    </xf>
    <xf numFmtId="0" fontId="3" fillId="0" borderId="5" xfId="22" applyBorder="1" applyAlignment="1">
      <alignment horizontal="left"/>
    </xf>
    <xf numFmtId="0" fontId="3" fillId="0" borderId="6" xfId="22" applyBorder="1" applyAlignment="1">
      <alignment horizontal="left"/>
    </xf>
    <xf numFmtId="1" fontId="0" fillId="0" borderId="13" xfId="0" applyNumberFormat="1" applyFont="1" applyBorder="1" applyAlignment="1">
      <alignment horizontal="center" vertical="center"/>
    </xf>
    <xf numFmtId="0" fontId="0" fillId="0" borderId="38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3" fillId="0" borderId="0" xfId="22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/>
    <xf numFmtId="0" fontId="0" fillId="0" borderId="39" xfId="0" applyBorder="1"/>
    <xf numFmtId="0" fontId="0" fillId="0" borderId="26" xfId="0" applyBorder="1"/>
    <xf numFmtId="0" fontId="0" fillId="0" borderId="40" xfId="0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center"/>
    </xf>
    <xf numFmtId="167" fontId="0" fillId="0" borderId="0" xfId="0" applyNumberFormat="1" applyAlignment="1">
      <alignment horizontal="center"/>
    </xf>
    <xf numFmtId="0" fontId="3" fillId="0" borderId="5" xfId="22" applyBorder="1" applyAlignment="1">
      <alignment horizontal="left"/>
    </xf>
    <xf numFmtId="0" fontId="3" fillId="0" borderId="0" xfId="22" applyAlignment="1">
      <alignment horizontal="left"/>
    </xf>
    <xf numFmtId="0" fontId="3" fillId="0" borderId="6" xfId="22" applyBorder="1" applyAlignment="1">
      <alignment horizontal="left"/>
    </xf>
    <xf numFmtId="0" fontId="4" fillId="0" borderId="5" xfId="22" applyFont="1" applyBorder="1" applyAlignment="1">
      <alignment horizontal="center"/>
    </xf>
    <xf numFmtId="0" fontId="4" fillId="0" borderId="0" xfId="22" applyFont="1" applyAlignment="1">
      <alignment horizontal="center"/>
    </xf>
    <xf numFmtId="0" fontId="4" fillId="0" borderId="6" xfId="22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6" xfId="0" applyFont="1" applyBorder="1" applyAlignment="1">
      <alignment horizontal="center"/>
    </xf>
    <xf numFmtId="0" fontId="5" fillId="0" borderId="5" xfId="22" applyFont="1" applyBorder="1" applyAlignment="1">
      <alignment horizontal="left"/>
    </xf>
    <xf numFmtId="0" fontId="5" fillId="0" borderId="0" xfId="22" applyFont="1" applyAlignment="1">
      <alignment horizontal="left"/>
    </xf>
    <xf numFmtId="0" fontId="5" fillId="0" borderId="6" xfId="22" applyFont="1" applyBorder="1" applyAlignment="1">
      <alignment horizontal="left"/>
    </xf>
    <xf numFmtId="0" fontId="8" fillId="0" borderId="0" xfId="0" applyFont="1" applyBorder="1" applyAlignment="1">
      <alignment horizont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3" fillId="0" borderId="8" xfId="0" applyFont="1" applyBorder="1" applyAlignment="1">
      <alignment horizontal="center"/>
    </xf>
    <xf numFmtId="0" fontId="7" fillId="16" borderId="0" xfId="0" applyFont="1" applyFill="1" applyBorder="1" applyAlignment="1">
      <alignment horizontal="left"/>
    </xf>
    <xf numFmtId="0" fontId="7" fillId="0" borderId="0" xfId="0" applyFont="1" applyAlignment="1">
      <alignment horizontal="center"/>
    </xf>
  </cellXfs>
  <cellStyles count="23">
    <cellStyle name="20% - Akzent1" xfId="1"/>
    <cellStyle name="20% - Akzent2" xfId="2"/>
    <cellStyle name="20% - Akzent3" xfId="3"/>
    <cellStyle name="20% - Akzent4" xfId="4"/>
    <cellStyle name="20% - Akzent5" xfId="5"/>
    <cellStyle name="20% - Akzent6" xfId="6"/>
    <cellStyle name="40% - Akzent1" xfId="7"/>
    <cellStyle name="40% - Akzent2" xfId="8"/>
    <cellStyle name="40% - Akzent3" xfId="9"/>
    <cellStyle name="40% - Akzent4" xfId="10"/>
    <cellStyle name="40% - Akzent5" xfId="11"/>
    <cellStyle name="40% - Akzent6" xfId="12"/>
    <cellStyle name="60% - Akzent1" xfId="13"/>
    <cellStyle name="60% - Akzent2" xfId="14"/>
    <cellStyle name="60% - Akzent3" xfId="15"/>
    <cellStyle name="60% - Akzent4" xfId="16"/>
    <cellStyle name="60% - Akzent5" xfId="17"/>
    <cellStyle name="60% - Akzent6" xfId="18"/>
    <cellStyle name="Euro" xfId="19"/>
    <cellStyle name="Prozent" xfId="20" builtinId="5"/>
    <cellStyle name="Standard" xfId="0" builtinId="0"/>
    <cellStyle name="Standard 2" xfId="21"/>
    <cellStyle name="Standard 3" xfId="22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microsoft.com/office/2006/relationships/vbaProject" Target="vbaProject.bin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47323</xdr:colOff>
      <xdr:row>13</xdr:row>
      <xdr:rowOff>27478</xdr:rowOff>
    </xdr:from>
    <xdr:ext cx="2856771" cy="2349804"/>
    <xdr:pic>
      <xdr:nvPicPr>
        <xdr:cNvPr id="2" name="Grafik 1">
          <a:extLst>
            <a:ext uri="{FF2B5EF4-FFF2-40B4-BE49-F238E27FC236}">
              <a16:creationId xmlns="" xmlns:a16="http://schemas.microsoft.com/office/drawing/2014/main" id="{42BDBC59-402E-4F99-B784-76E75E4DB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23" y="2269822"/>
          <a:ext cx="2856771" cy="2349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0</xdr:row>
          <xdr:rowOff>82550</xdr:rowOff>
        </xdr:from>
        <xdr:to>
          <xdr:col>24</xdr:col>
          <xdr:colOff>0</xdr:colOff>
          <xdr:row>1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5720" rIns="45720" bIns="45720" anchor="ctr" upright="1"/>
            <a:lstStyle/>
            <a:p>
              <a:pPr algn="ctr" rtl="0">
                <a:defRPr sz="1000"/>
              </a:pPr>
              <a:r>
                <a:rPr lang="de-D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Streichen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ta\saison_2020\sommer\sommer_cup_202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 (2)"/>
      <sheetName val="Verlosungen"/>
      <sheetName val="Teilnehmer"/>
      <sheetName val="bangolf_players"/>
      <sheetName val="Vereine"/>
      <sheetName val="Einzelwertung1"/>
      <sheetName val="Einzelwertung2"/>
      <sheetName val="Einzelwertung3"/>
      <sheetName val="Einzelwertung4"/>
      <sheetName val="Einzelwertung5"/>
      <sheetName val="Gesamtstand"/>
      <sheetName val="Bahnenergebnisse"/>
      <sheetName val="Einzelwertung17"/>
      <sheetName val="Einzelwertung16"/>
      <sheetName val="Einzelwertung15"/>
      <sheetName val="Einzelwertung14"/>
      <sheetName val="Einzelwertung13"/>
      <sheetName val="Einzelwertung12"/>
      <sheetName val="Einzelwertung11"/>
      <sheetName val="Einzelwertung10"/>
      <sheetName val="Einzelwertung9"/>
      <sheetName val="Einzelwertung8"/>
      <sheetName val="Einzelwertung7"/>
      <sheetName val="Einzelwertung6"/>
      <sheetName val="Einzelwertung18"/>
      <sheetName val="Statistik"/>
      <sheetName val="bangolf_kategorien"/>
      <sheetName val="Punkteschema"/>
      <sheetName val="Hilfe"/>
      <sheetName val="Preise"/>
    </sheetNames>
    <sheetDataSet>
      <sheetData sheetId="0"/>
      <sheetData sheetId="1"/>
      <sheetData sheetId="2">
        <row r="3">
          <cell r="A3" t="str">
            <v>Arens, Ingo</v>
          </cell>
        </row>
        <row r="4">
          <cell r="A4" t="str">
            <v>Battling, Hendrik</v>
          </cell>
        </row>
        <row r="5">
          <cell r="A5" t="str">
            <v>Battig, Wolfgang</v>
          </cell>
        </row>
        <row r="6">
          <cell r="A6" t="str">
            <v>Baumgart, Thorben</v>
          </cell>
        </row>
        <row r="7">
          <cell r="A7" t="str">
            <v>Behrens, Stephan</v>
          </cell>
        </row>
        <row r="8">
          <cell r="A8" t="str">
            <v>Blasek, Nicole</v>
          </cell>
        </row>
        <row r="9">
          <cell r="A9" t="str">
            <v>Blümer, Severin</v>
          </cell>
        </row>
        <row r="10">
          <cell r="A10" t="str">
            <v>Börgmann, Brigitte</v>
          </cell>
        </row>
        <row r="11">
          <cell r="A11" t="str">
            <v>Börgmann, Ulrich</v>
          </cell>
        </row>
        <row r="12">
          <cell r="A12" t="str">
            <v>Breitbarth, Frank</v>
          </cell>
        </row>
        <row r="13">
          <cell r="A13" t="str">
            <v>Buchholz, Ansgar</v>
          </cell>
        </row>
        <row r="14">
          <cell r="A14" t="str">
            <v>Brunnenkant, Frank</v>
          </cell>
        </row>
        <row r="15">
          <cell r="A15" t="str">
            <v>Dammann, Reinhold</v>
          </cell>
        </row>
        <row r="16">
          <cell r="A16" t="str">
            <v>Dietzel, Gerhard</v>
          </cell>
        </row>
        <row r="17">
          <cell r="A17" t="str">
            <v>Dreischer, Burkhard</v>
          </cell>
        </row>
        <row r="18">
          <cell r="A18" t="str">
            <v>Fritzenkötter, Dietmar</v>
          </cell>
        </row>
        <row r="19">
          <cell r="A19" t="str">
            <v>Fritzenkötter, Margot</v>
          </cell>
        </row>
        <row r="20">
          <cell r="A20" t="str">
            <v>Frost, Uwe</v>
          </cell>
        </row>
        <row r="21">
          <cell r="A21" t="str">
            <v>Gattner, Karsten</v>
          </cell>
        </row>
        <row r="22">
          <cell r="A22" t="str">
            <v>Ginschel, Rudolf</v>
          </cell>
        </row>
        <row r="23">
          <cell r="A23" t="str">
            <v>Goldau, Thorsten</v>
          </cell>
        </row>
        <row r="24">
          <cell r="A24" t="str">
            <v>Greiffendorf, Hellmut</v>
          </cell>
        </row>
        <row r="25">
          <cell r="A25" t="str">
            <v>Grügelsberg, Jürgen</v>
          </cell>
        </row>
        <row r="26">
          <cell r="A26" t="str">
            <v>Grügelsberg, Marianne</v>
          </cell>
        </row>
        <row r="27">
          <cell r="A27" t="str">
            <v>Gust, Klaus</v>
          </cell>
        </row>
        <row r="28">
          <cell r="A28" t="str">
            <v>Hein, Hans-Jörg</v>
          </cell>
        </row>
        <row r="29">
          <cell r="A29" t="str">
            <v>Hensel, Tobias</v>
          </cell>
        </row>
        <row r="30">
          <cell r="A30" t="str">
            <v>Henseler, Rainer</v>
          </cell>
        </row>
        <row r="31">
          <cell r="A31" t="str">
            <v>Hesse, Peter</v>
          </cell>
        </row>
        <row r="32">
          <cell r="A32" t="str">
            <v>Hettrich, Willi</v>
          </cell>
        </row>
        <row r="33">
          <cell r="A33" t="str">
            <v>Hickert, Peter</v>
          </cell>
        </row>
        <row r="34">
          <cell r="A34" t="str">
            <v>Hoffmann, Thomas</v>
          </cell>
        </row>
        <row r="35">
          <cell r="A35" t="str">
            <v>Hünnebeck, Petra</v>
          </cell>
        </row>
        <row r="36">
          <cell r="A36" t="str">
            <v>Janz, Angela</v>
          </cell>
        </row>
        <row r="37">
          <cell r="A37" t="str">
            <v>Jezierski, Marie-Luise</v>
          </cell>
        </row>
        <row r="38">
          <cell r="A38" t="str">
            <v>Kalhöfer, Anna</v>
          </cell>
        </row>
        <row r="39">
          <cell r="A39" t="str">
            <v>Kersch, Uwe</v>
          </cell>
        </row>
        <row r="40">
          <cell r="A40" t="str">
            <v>Keruth, Ellen</v>
          </cell>
        </row>
        <row r="41">
          <cell r="A41" t="str">
            <v>Keuth, Marita</v>
          </cell>
        </row>
        <row r="42">
          <cell r="A42" t="str">
            <v>Klein, Sabine</v>
          </cell>
        </row>
        <row r="43">
          <cell r="A43" t="str">
            <v>Klein, Theo</v>
          </cell>
        </row>
        <row r="44">
          <cell r="A44" t="str">
            <v>Koch, Ursula</v>
          </cell>
        </row>
        <row r="45">
          <cell r="A45" t="str">
            <v>Kortmann, Sabine</v>
          </cell>
        </row>
        <row r="46">
          <cell r="A46" t="str">
            <v>Kortmann, Uwe</v>
          </cell>
        </row>
        <row r="47">
          <cell r="A47" t="str">
            <v>Kottek, Sabine</v>
          </cell>
        </row>
        <row r="48">
          <cell r="A48" t="str">
            <v>Kube, Sebastian</v>
          </cell>
        </row>
        <row r="49">
          <cell r="A49" t="str">
            <v>Kunz, Martin</v>
          </cell>
        </row>
        <row r="50">
          <cell r="A50" t="str">
            <v>Kuschel, Raphael</v>
          </cell>
        </row>
        <row r="51">
          <cell r="A51" t="str">
            <v>Lange, Phillipp</v>
          </cell>
        </row>
        <row r="52">
          <cell r="A52" t="str">
            <v>Lange, Wilfried</v>
          </cell>
        </row>
        <row r="53">
          <cell r="A53" t="str">
            <v>Lehmann, Niclas</v>
          </cell>
        </row>
        <row r="54">
          <cell r="A54" t="str">
            <v>Leibrandt, Saddrik</v>
          </cell>
        </row>
        <row r="55">
          <cell r="A55" t="str">
            <v>Lenk, Rolf</v>
          </cell>
        </row>
        <row r="56">
          <cell r="A56" t="str">
            <v>Lieber, Nicole</v>
          </cell>
        </row>
        <row r="57">
          <cell r="A57" t="str">
            <v>Lütje, Ursula</v>
          </cell>
        </row>
        <row r="58">
          <cell r="A58" t="str">
            <v>Lütje, Walter</v>
          </cell>
        </row>
        <row r="59">
          <cell r="A59" t="str">
            <v>Matthies, Angelika</v>
          </cell>
        </row>
        <row r="60">
          <cell r="A60" t="str">
            <v>Matthies, Bernd</v>
          </cell>
        </row>
        <row r="61">
          <cell r="A61" t="str">
            <v>Mühling, Dirk</v>
          </cell>
        </row>
        <row r="62">
          <cell r="A62" t="str">
            <v>Neufeld, Marvin</v>
          </cell>
        </row>
        <row r="63">
          <cell r="A63" t="str">
            <v>Niederdräing, Dieter</v>
          </cell>
        </row>
        <row r="64">
          <cell r="A64" t="str">
            <v>Nopens, Christian</v>
          </cell>
        </row>
        <row r="65">
          <cell r="A65" t="str">
            <v>Nopens, Ute</v>
          </cell>
        </row>
        <row r="66">
          <cell r="A66" t="str">
            <v>Paffrath, Ben</v>
          </cell>
        </row>
        <row r="67">
          <cell r="A67" t="str">
            <v>Paffrath, Siegfried</v>
          </cell>
        </row>
        <row r="68">
          <cell r="A68" t="str">
            <v>Petersen, Robin</v>
          </cell>
        </row>
        <row r="69">
          <cell r="A69" t="str">
            <v>Preißinger, Bernd</v>
          </cell>
        </row>
        <row r="70">
          <cell r="A70" t="str">
            <v>Presser, Wolfgang</v>
          </cell>
        </row>
        <row r="71">
          <cell r="A71" t="str">
            <v>Puschner, Endres</v>
          </cell>
        </row>
        <row r="72">
          <cell r="A72" t="str">
            <v>Puschner, Michael</v>
          </cell>
        </row>
        <row r="73">
          <cell r="A73" t="str">
            <v>Puschner, Silke</v>
          </cell>
        </row>
        <row r="74">
          <cell r="A74" t="str">
            <v>Rabe, Jonas</v>
          </cell>
        </row>
        <row r="75">
          <cell r="A75" t="str">
            <v>Rade, Marcus</v>
          </cell>
        </row>
        <row r="76">
          <cell r="A76" t="str">
            <v>Reese, Andreas</v>
          </cell>
        </row>
        <row r="77">
          <cell r="A77" t="str">
            <v>Richter, Mike</v>
          </cell>
        </row>
        <row r="78">
          <cell r="A78" t="str">
            <v>Scharpe, Sabine</v>
          </cell>
        </row>
        <row r="79">
          <cell r="A79" t="str">
            <v>Schmidt, Barbara</v>
          </cell>
        </row>
        <row r="80">
          <cell r="A80" t="str">
            <v>Schmidtbauer, Günter</v>
          </cell>
        </row>
        <row r="81">
          <cell r="A81" t="str">
            <v>Schmitt, Jürgen</v>
          </cell>
        </row>
        <row r="82">
          <cell r="A82" t="str">
            <v>Schmitz, Ingeborg</v>
          </cell>
        </row>
        <row r="83">
          <cell r="A83" t="str">
            <v>Seifert, Noah</v>
          </cell>
        </row>
        <row r="84">
          <cell r="A84" t="str">
            <v>Seifert, Stefan</v>
          </cell>
        </row>
        <row r="85">
          <cell r="A85" t="str">
            <v>Skischalli, Frank</v>
          </cell>
        </row>
        <row r="86">
          <cell r="A86" t="str">
            <v>Springob, René</v>
          </cell>
        </row>
        <row r="87">
          <cell r="A87" t="str">
            <v>Tabor, Peter</v>
          </cell>
        </row>
        <row r="88">
          <cell r="A88" t="str">
            <v>Tockner, Franz</v>
          </cell>
        </row>
        <row r="89">
          <cell r="A89" t="str">
            <v>Urban, Angela</v>
          </cell>
        </row>
        <row r="90">
          <cell r="A90" t="str">
            <v>Urban, Dominic</v>
          </cell>
        </row>
        <row r="91">
          <cell r="A91" t="str">
            <v>Urban, Volker</v>
          </cell>
        </row>
        <row r="92">
          <cell r="A92" t="str">
            <v>Wickel-Paffrath, Melanie</v>
          </cell>
        </row>
        <row r="93">
          <cell r="A93" t="str">
            <v>Wilhelms, Ralf</v>
          </cell>
        </row>
        <row r="94">
          <cell r="A94" t="str">
            <v>Wilke, Andreas</v>
          </cell>
        </row>
        <row r="95">
          <cell r="A95" t="str">
            <v>Wolf, Arnold</v>
          </cell>
        </row>
        <row r="96">
          <cell r="A96" t="str">
            <v>Wortmann, Torben</v>
          </cell>
        </row>
        <row r="97">
          <cell r="A97" t="str">
            <v>Wruck, Wolfgang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/>
  <dimension ref="A1:E42"/>
  <sheetViews>
    <sheetView tabSelected="1" zoomScale="160" zoomScaleNormal="160" workbookViewId="0"/>
  </sheetViews>
  <sheetFormatPr baseColWidth="10" defaultRowHeight="14.5" x14ac:dyDescent="0.35"/>
  <cols>
    <col min="1" max="1" width="18.81640625" customWidth="1"/>
    <col min="2" max="5" width="11.7265625" customWidth="1"/>
  </cols>
  <sheetData>
    <row r="1" spans="1:5" x14ac:dyDescent="0.35">
      <c r="A1" s="8"/>
      <c r="B1" s="9"/>
      <c r="C1" s="9"/>
      <c r="D1" s="9"/>
      <c r="E1" s="10"/>
    </row>
    <row r="2" spans="1:5" ht="15.5" x14ac:dyDescent="0.35">
      <c r="A2" s="112" t="s">
        <v>3680</v>
      </c>
      <c r="B2" s="113"/>
      <c r="C2" s="113"/>
      <c r="D2" s="113"/>
      <c r="E2" s="114"/>
    </row>
    <row r="3" spans="1:5" ht="7" customHeight="1" x14ac:dyDescent="0.35">
      <c r="A3" s="11"/>
      <c r="B3" s="26"/>
      <c r="C3" s="26"/>
      <c r="D3" s="26"/>
      <c r="E3" s="12"/>
    </row>
    <row r="4" spans="1:5" ht="15.5" x14ac:dyDescent="0.35">
      <c r="A4" s="115" t="s">
        <v>4144</v>
      </c>
      <c r="B4" s="116"/>
      <c r="C4" s="116"/>
      <c r="D4" s="116"/>
      <c r="E4" s="117"/>
    </row>
    <row r="5" spans="1:5" ht="6.5" customHeight="1" x14ac:dyDescent="0.35">
      <c r="A5" s="13"/>
      <c r="E5" s="14"/>
    </row>
    <row r="6" spans="1:5" ht="15.5" x14ac:dyDescent="0.35">
      <c r="A6" s="115" t="s">
        <v>93</v>
      </c>
      <c r="B6" s="116"/>
      <c r="C6" s="116"/>
      <c r="D6" s="116"/>
      <c r="E6" s="117"/>
    </row>
    <row r="7" spans="1:5" ht="15" thickBot="1" x14ac:dyDescent="0.4">
      <c r="A7" s="15"/>
      <c r="B7" s="16"/>
      <c r="C7" s="16"/>
      <c r="D7" s="16"/>
      <c r="E7" s="17"/>
    </row>
    <row r="8" spans="1:5" x14ac:dyDescent="0.35">
      <c r="A8" s="18" t="s">
        <v>100</v>
      </c>
      <c r="B8" s="19" t="s">
        <v>3681</v>
      </c>
      <c r="C8" s="19"/>
      <c r="D8" s="19"/>
      <c r="E8" s="20"/>
    </row>
    <row r="9" spans="1:5" x14ac:dyDescent="0.35">
      <c r="A9" s="13"/>
      <c r="B9" s="4" t="s">
        <v>4143</v>
      </c>
      <c r="C9" s="4"/>
      <c r="D9" s="4"/>
      <c r="E9" s="14"/>
    </row>
    <row r="10" spans="1:5" x14ac:dyDescent="0.35">
      <c r="A10" s="13" t="s">
        <v>4141</v>
      </c>
      <c r="B10" t="s">
        <v>4140</v>
      </c>
      <c r="E10" s="14"/>
    </row>
    <row r="11" spans="1:5" x14ac:dyDescent="0.35">
      <c r="A11" s="13" t="s">
        <v>101</v>
      </c>
      <c r="B11" t="s">
        <v>4139</v>
      </c>
      <c r="E11" s="14"/>
    </row>
    <row r="12" spans="1:5" x14ac:dyDescent="0.35">
      <c r="A12" s="13"/>
      <c r="B12" t="s">
        <v>4142</v>
      </c>
      <c r="E12" s="14"/>
    </row>
    <row r="13" spans="1:5" ht="15" thickBot="1" x14ac:dyDescent="0.4">
      <c r="A13" s="15" t="s">
        <v>99</v>
      </c>
      <c r="B13" s="59" t="s">
        <v>102</v>
      </c>
      <c r="C13" s="59"/>
      <c r="D13" s="59"/>
      <c r="E13" s="17"/>
    </row>
    <row r="14" spans="1:5" x14ac:dyDescent="0.35">
      <c r="A14" s="13"/>
      <c r="B14" s="102"/>
      <c r="C14" s="101"/>
      <c r="D14" s="101" t="s">
        <v>4138</v>
      </c>
      <c r="E14" s="21"/>
    </row>
    <row r="15" spans="1:5" x14ac:dyDescent="0.35">
      <c r="A15" s="13"/>
      <c r="B15" s="101"/>
      <c r="C15" s="101"/>
      <c r="D15" s="101" t="s">
        <v>4137</v>
      </c>
      <c r="E15" s="21"/>
    </row>
    <row r="16" spans="1:5" x14ac:dyDescent="0.35">
      <c r="A16" s="13"/>
      <c r="B16" s="101"/>
      <c r="C16" s="101"/>
      <c r="D16" s="101" t="s">
        <v>4136</v>
      </c>
      <c r="E16" s="21"/>
    </row>
    <row r="17" spans="1:5" x14ac:dyDescent="0.35">
      <c r="A17" s="13"/>
      <c r="B17" s="101"/>
      <c r="C17" s="101"/>
      <c r="D17" s="101" t="s">
        <v>4135</v>
      </c>
      <c r="E17" s="21"/>
    </row>
    <row r="18" spans="1:5" x14ac:dyDescent="0.35">
      <c r="A18" s="13"/>
      <c r="B18" s="101"/>
      <c r="C18" s="101"/>
      <c r="D18" s="101" t="s">
        <v>4134</v>
      </c>
      <c r="E18" s="21"/>
    </row>
    <row r="19" spans="1:5" x14ac:dyDescent="0.35">
      <c r="A19" s="13"/>
      <c r="B19" s="101"/>
      <c r="C19" s="101"/>
      <c r="D19" s="101" t="s">
        <v>4133</v>
      </c>
      <c r="E19" s="21"/>
    </row>
    <row r="20" spans="1:5" x14ac:dyDescent="0.35">
      <c r="A20" s="13"/>
      <c r="B20" s="101"/>
      <c r="C20" s="101"/>
      <c r="D20" s="101" t="s">
        <v>4132</v>
      </c>
      <c r="E20" s="21"/>
    </row>
    <row r="21" spans="1:5" x14ac:dyDescent="0.35">
      <c r="A21" s="13"/>
      <c r="B21" s="101"/>
      <c r="C21" s="101"/>
      <c r="D21" s="101" t="s">
        <v>4131</v>
      </c>
      <c r="E21" s="21"/>
    </row>
    <row r="22" spans="1:5" x14ac:dyDescent="0.35">
      <c r="A22" s="13"/>
      <c r="B22" s="101"/>
      <c r="C22" s="101"/>
      <c r="D22" s="101" t="s">
        <v>4130</v>
      </c>
      <c r="E22" s="21"/>
    </row>
    <row r="23" spans="1:5" x14ac:dyDescent="0.35">
      <c r="A23" s="13"/>
      <c r="B23" s="101"/>
      <c r="C23" s="101"/>
      <c r="D23" s="101" t="s">
        <v>4201</v>
      </c>
      <c r="E23" s="21"/>
    </row>
    <row r="24" spans="1:5" x14ac:dyDescent="0.35">
      <c r="A24" s="13"/>
      <c r="B24" s="101"/>
      <c r="C24" s="101"/>
      <c r="D24" s="101" t="s">
        <v>4129</v>
      </c>
      <c r="E24" s="21"/>
    </row>
    <row r="25" spans="1:5" x14ac:dyDescent="0.35">
      <c r="A25" s="13"/>
      <c r="B25" s="101"/>
      <c r="C25" s="101"/>
      <c r="D25" s="101" t="s">
        <v>4128</v>
      </c>
      <c r="E25" s="21"/>
    </row>
    <row r="26" spans="1:5" x14ac:dyDescent="0.35">
      <c r="A26" s="13"/>
      <c r="B26" s="101"/>
      <c r="C26" s="101"/>
      <c r="D26" s="101" t="s">
        <v>4202</v>
      </c>
      <c r="E26" s="21"/>
    </row>
    <row r="27" spans="1:5" ht="2.5" customHeight="1" thickBot="1" x14ac:dyDescent="0.4">
      <c r="A27" s="22"/>
      <c r="B27" s="23"/>
      <c r="C27" s="23"/>
      <c r="D27" s="23"/>
      <c r="E27" s="24"/>
    </row>
    <row r="28" spans="1:5" x14ac:dyDescent="0.35">
      <c r="A28" s="118" t="s">
        <v>94</v>
      </c>
      <c r="B28" s="119"/>
      <c r="C28" s="119"/>
      <c r="D28" s="119"/>
      <c r="E28" s="120"/>
    </row>
    <row r="29" spans="1:5" ht="6.65" customHeight="1" x14ac:dyDescent="0.35">
      <c r="A29" s="11"/>
      <c r="B29" s="26"/>
      <c r="C29" s="26"/>
      <c r="D29" s="26"/>
      <c r="E29" s="12"/>
    </row>
    <row r="30" spans="1:5" x14ac:dyDescent="0.35">
      <c r="A30" s="109" t="s">
        <v>4127</v>
      </c>
      <c r="B30" s="110"/>
      <c r="C30" s="110"/>
      <c r="D30" s="110"/>
      <c r="E30" s="111"/>
    </row>
    <row r="31" spans="1:5" x14ac:dyDescent="0.35">
      <c r="A31" s="109" t="s">
        <v>4200</v>
      </c>
      <c r="B31" s="110"/>
      <c r="C31" s="110"/>
      <c r="D31" s="110"/>
      <c r="E31" s="111"/>
    </row>
    <row r="32" spans="1:5" ht="6.65" customHeight="1" x14ac:dyDescent="0.35">
      <c r="A32" s="109"/>
      <c r="B32" s="110"/>
      <c r="C32" s="110"/>
      <c r="D32" s="110"/>
      <c r="E32" s="111"/>
    </row>
    <row r="33" spans="1:5" x14ac:dyDescent="0.35">
      <c r="A33" s="95" t="s">
        <v>95</v>
      </c>
      <c r="B33" s="100"/>
      <c r="C33" s="100"/>
      <c r="D33" s="100"/>
      <c r="E33" s="96"/>
    </row>
    <row r="34" spans="1:5" ht="9.65" customHeight="1" x14ac:dyDescent="0.35">
      <c r="A34" s="95"/>
      <c r="B34" s="100"/>
      <c r="C34" s="100"/>
      <c r="D34" s="100"/>
      <c r="E34" s="96"/>
    </row>
    <row r="35" spans="1:5" x14ac:dyDescent="0.35">
      <c r="A35" s="95" t="s">
        <v>3677</v>
      </c>
      <c r="B35" s="100"/>
      <c r="C35" s="100"/>
      <c r="D35" s="100"/>
      <c r="E35" s="96"/>
    </row>
    <row r="36" spans="1:5" x14ac:dyDescent="0.35">
      <c r="A36" s="95" t="s">
        <v>3678</v>
      </c>
      <c r="B36" s="100"/>
      <c r="C36" s="100"/>
      <c r="D36" s="100"/>
      <c r="E36" s="96"/>
    </row>
    <row r="37" spans="1:5" ht="9.65" customHeight="1" x14ac:dyDescent="0.35">
      <c r="A37" s="95"/>
      <c r="B37" s="100"/>
      <c r="C37" s="100"/>
      <c r="D37" s="100"/>
      <c r="E37" s="96"/>
    </row>
    <row r="38" spans="1:5" ht="15" thickBot="1" x14ac:dyDescent="0.4">
      <c r="A38" s="25" t="s">
        <v>3679</v>
      </c>
      <c r="B38" s="23"/>
      <c r="C38" s="23"/>
      <c r="D38" s="23"/>
      <c r="E38" s="24"/>
    </row>
    <row r="39" spans="1:5" ht="6.65" customHeight="1" x14ac:dyDescent="0.35">
      <c r="A39" s="26"/>
      <c r="B39" s="26"/>
      <c r="C39" s="26"/>
      <c r="D39" s="26"/>
      <c r="E39" s="26"/>
    </row>
    <row r="40" spans="1:5" x14ac:dyDescent="0.35">
      <c r="A40" s="26" t="s">
        <v>96</v>
      </c>
      <c r="B40" s="26"/>
      <c r="C40" s="26"/>
      <c r="D40" s="26"/>
      <c r="E40" s="26"/>
    </row>
    <row r="41" spans="1:5" x14ac:dyDescent="0.35">
      <c r="A41" s="26" t="s">
        <v>97</v>
      </c>
      <c r="B41" s="26"/>
      <c r="C41" s="26"/>
      <c r="D41" s="26"/>
      <c r="E41" s="26"/>
    </row>
    <row r="42" spans="1:5" x14ac:dyDescent="0.35">
      <c r="A42" s="26" t="s">
        <v>98</v>
      </c>
      <c r="B42" s="26"/>
      <c r="C42" s="26"/>
      <c r="D42" s="26"/>
      <c r="E42" s="26"/>
    </row>
  </sheetData>
  <mergeCells count="7">
    <mergeCell ref="A32:E32"/>
    <mergeCell ref="A2:E2"/>
    <mergeCell ref="A4:E4"/>
    <mergeCell ref="A6:E6"/>
    <mergeCell ref="A28:E28"/>
    <mergeCell ref="A31:E31"/>
    <mergeCell ref="A30:E30"/>
  </mergeCells>
  <pageMargins left="0.7" right="0.7" top="0.78740157499999996" bottom="0.78740157499999996" header="0.3" footer="0.3"/>
  <pageSetup paperSize="9" scale="13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L63"/>
  <sheetViews>
    <sheetView zoomScale="129" zoomScaleNormal="129" workbookViewId="0">
      <selection sqref="A1:J1"/>
    </sheetView>
  </sheetViews>
  <sheetFormatPr baseColWidth="10" defaultColWidth="11.453125" defaultRowHeight="14.5" x14ac:dyDescent="0.35"/>
  <cols>
    <col min="1" max="1" width="23.453125" style="4" bestFit="1" customWidth="1"/>
    <col min="2" max="3" width="7.54296875" style="4" bestFit="1" customWidth="1"/>
    <col min="4" max="4" width="7.26953125" style="4" bestFit="1" customWidth="1"/>
    <col min="5" max="5" width="8.1796875" style="4" bestFit="1" customWidth="1"/>
    <col min="6" max="6" width="5.54296875" style="4" bestFit="1" customWidth="1"/>
    <col min="7" max="7" width="6" style="4" bestFit="1" customWidth="1"/>
    <col min="8" max="8" width="7" style="4" bestFit="1" customWidth="1"/>
    <col min="9" max="9" width="8.26953125" style="4" bestFit="1" customWidth="1"/>
    <col min="10" max="10" width="6.54296875" style="4" bestFit="1" customWidth="1"/>
    <col min="11" max="11" width="7.1796875" style="4" bestFit="1" customWidth="1"/>
    <col min="12" max="12" width="18.7265625" style="4" bestFit="1" customWidth="1"/>
    <col min="13" max="16384" width="11.453125" style="4"/>
  </cols>
  <sheetData>
    <row r="1" spans="1:12" ht="23.5" x14ac:dyDescent="0.55000000000000004">
      <c r="A1" s="121" t="str">
        <f>CONCATENATE("5. Sommer-Cup - Freizeittreff Herbede - ",TEXT(Gesamtstand!$L$2,"TT.MM.JJ"))</f>
        <v>5. Sommer-Cup - Freizeittreff Herbede - 13.06.19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2" x14ac:dyDescent="0.35">
      <c r="A2" s="1" t="s">
        <v>0</v>
      </c>
      <c r="B2" s="2" t="s">
        <v>103</v>
      </c>
      <c r="C2" s="2" t="s">
        <v>104</v>
      </c>
      <c r="D2" s="2" t="s">
        <v>3296</v>
      </c>
      <c r="E2" s="2" t="s">
        <v>3261</v>
      </c>
      <c r="F2" s="2" t="s">
        <v>3297</v>
      </c>
      <c r="G2" s="2" t="s">
        <v>3298</v>
      </c>
      <c r="H2" s="2" t="s">
        <v>3299</v>
      </c>
      <c r="I2" s="2" t="s">
        <v>105</v>
      </c>
      <c r="J2" s="2" t="s">
        <v>27</v>
      </c>
      <c r="L2" s="30"/>
    </row>
    <row r="3" spans="1:12" x14ac:dyDescent="0.35">
      <c r="A3" s="1" t="s">
        <v>20</v>
      </c>
      <c r="B3" s="44">
        <v>26</v>
      </c>
      <c r="C3" s="44">
        <v>31</v>
      </c>
      <c r="D3" s="44">
        <f t="shared" ref="D3:D19" si="0">IF(B3&gt;0,C3+B3,"")</f>
        <v>57</v>
      </c>
      <c r="E3" s="2" t="b">
        <v>1</v>
      </c>
      <c r="F3" s="2">
        <f t="shared" ref="F3:F19" si="1">IF(B3&gt;0,COUNTIF(B$3:B$55,"&lt;"&amp;B3)+1,"")</f>
        <v>1</v>
      </c>
      <c r="G3" s="2">
        <f t="shared" ref="G3:G19" si="2">IF(C3&gt;0,COUNTIF(C$3:C$55,"&lt;"&amp;C3)+1,"")</f>
        <v>1</v>
      </c>
      <c r="H3" s="2">
        <f t="shared" ref="H3:H19" si="3">IF(AND(B3&gt;0,C3&gt;0),COUNTIF(D$3:D$55,"&lt;"&amp;D3)+1,"")</f>
        <v>1</v>
      </c>
      <c r="I3" s="2">
        <f t="shared" ref="I3:I19" si="4">IF(B3&gt;0,IF(E3,MIN(F3:H3),MAX(F3:H3)),"")</f>
        <v>1</v>
      </c>
      <c r="J3" s="2">
        <f>IF(B3&gt;0,VLOOKUP(I3,Punkteschema!$A$2:$B$101,2,FALSE),"")</f>
        <v>25</v>
      </c>
    </row>
    <row r="4" spans="1:12" x14ac:dyDescent="0.35">
      <c r="A4" s="1" t="s">
        <v>12</v>
      </c>
      <c r="B4" s="44">
        <v>27</v>
      </c>
      <c r="C4" s="44">
        <v>34</v>
      </c>
      <c r="D4" s="44">
        <f t="shared" si="0"/>
        <v>61</v>
      </c>
      <c r="E4" s="2" t="b">
        <v>1</v>
      </c>
      <c r="F4" s="2">
        <f t="shared" si="1"/>
        <v>2</v>
      </c>
      <c r="G4" s="2">
        <f t="shared" si="2"/>
        <v>3</v>
      </c>
      <c r="H4" s="2">
        <f t="shared" si="3"/>
        <v>2</v>
      </c>
      <c r="I4" s="2">
        <f t="shared" si="4"/>
        <v>2</v>
      </c>
      <c r="J4" s="2">
        <f>IF(B4&gt;0,VLOOKUP(I4,Punkteschema!$A$2:$B$101,2,FALSE),"")</f>
        <v>21</v>
      </c>
    </row>
    <row r="5" spans="1:12" x14ac:dyDescent="0.35">
      <c r="A5" s="1" t="s">
        <v>3243</v>
      </c>
      <c r="B5" s="44">
        <v>27</v>
      </c>
      <c r="C5" s="45">
        <v>37</v>
      </c>
      <c r="D5" s="44">
        <f t="shared" si="0"/>
        <v>64</v>
      </c>
      <c r="E5" s="2" t="b">
        <v>1</v>
      </c>
      <c r="F5" s="2">
        <f t="shared" si="1"/>
        <v>2</v>
      </c>
      <c r="G5" s="2">
        <f t="shared" si="2"/>
        <v>8</v>
      </c>
      <c r="H5" s="2">
        <f t="shared" si="3"/>
        <v>4</v>
      </c>
      <c r="I5" s="2">
        <f t="shared" si="4"/>
        <v>2</v>
      </c>
      <c r="J5" s="2">
        <f>IF(B5&gt;0,VLOOKUP(I5,Punkteschema!$A$2:$B$101,2,FALSE),"")</f>
        <v>21</v>
      </c>
    </row>
    <row r="6" spans="1:12" x14ac:dyDescent="0.35">
      <c r="A6" s="1" t="s">
        <v>64</v>
      </c>
      <c r="B6" s="44">
        <v>28</v>
      </c>
      <c r="C6" s="44">
        <v>34</v>
      </c>
      <c r="D6" s="44">
        <f t="shared" si="0"/>
        <v>62</v>
      </c>
      <c r="E6" s="2" t="b">
        <v>1</v>
      </c>
      <c r="F6" s="2">
        <f t="shared" si="1"/>
        <v>4</v>
      </c>
      <c r="G6" s="2">
        <f t="shared" si="2"/>
        <v>3</v>
      </c>
      <c r="H6" s="2">
        <f t="shared" si="3"/>
        <v>3</v>
      </c>
      <c r="I6" s="2">
        <f t="shared" si="4"/>
        <v>3</v>
      </c>
      <c r="J6" s="2">
        <f>IF(B6&gt;0,VLOOKUP(I6,Punkteschema!$A$2:$B$101,2,FALSE),"")</f>
        <v>18</v>
      </c>
    </row>
    <row r="7" spans="1:12" x14ac:dyDescent="0.35">
      <c r="A7" s="1" t="s">
        <v>81</v>
      </c>
      <c r="B7" s="45">
        <v>36</v>
      </c>
      <c r="C7" s="44">
        <v>35</v>
      </c>
      <c r="D7" s="45">
        <f t="shared" si="0"/>
        <v>71</v>
      </c>
      <c r="E7" s="2" t="b">
        <v>1</v>
      </c>
      <c r="F7" s="2">
        <f t="shared" si="1"/>
        <v>11</v>
      </c>
      <c r="G7" s="2">
        <f t="shared" si="2"/>
        <v>5</v>
      </c>
      <c r="H7" s="2">
        <f t="shared" si="3"/>
        <v>7</v>
      </c>
      <c r="I7" s="2">
        <f t="shared" si="4"/>
        <v>5</v>
      </c>
      <c r="J7" s="2">
        <f>IF(B7&gt;0,VLOOKUP(I7,Punkteschema!$A$2:$B$101,2,FALSE),"")</f>
        <v>15</v>
      </c>
    </row>
    <row r="8" spans="1:12" x14ac:dyDescent="0.35">
      <c r="A8" s="1" t="s">
        <v>47</v>
      </c>
      <c r="B8" s="45">
        <v>30</v>
      </c>
      <c r="C8" s="75">
        <v>126</v>
      </c>
      <c r="D8" s="75">
        <f t="shared" si="0"/>
        <v>156</v>
      </c>
      <c r="E8" s="2" t="b">
        <v>1</v>
      </c>
      <c r="F8" s="2">
        <f t="shared" si="1"/>
        <v>5</v>
      </c>
      <c r="G8" s="75">
        <f t="shared" si="2"/>
        <v>17</v>
      </c>
      <c r="H8" s="75">
        <f t="shared" si="3"/>
        <v>17</v>
      </c>
      <c r="I8" s="2">
        <f t="shared" si="4"/>
        <v>5</v>
      </c>
      <c r="J8" s="2">
        <f>IF(B8&gt;0,VLOOKUP(I8,Punkteschema!$A$2:$B$101,2,FALSE),"")</f>
        <v>15</v>
      </c>
    </row>
    <row r="9" spans="1:12" x14ac:dyDescent="0.35">
      <c r="A9" s="1" t="s">
        <v>62</v>
      </c>
      <c r="B9" s="45">
        <v>32</v>
      </c>
      <c r="C9" s="44">
        <v>32</v>
      </c>
      <c r="D9" s="44">
        <f t="shared" si="0"/>
        <v>64</v>
      </c>
      <c r="E9" s="2" t="b">
        <v>0</v>
      </c>
      <c r="F9" s="2">
        <f t="shared" si="1"/>
        <v>6</v>
      </c>
      <c r="G9" s="2">
        <f t="shared" si="2"/>
        <v>2</v>
      </c>
      <c r="H9" s="2">
        <f t="shared" si="3"/>
        <v>4</v>
      </c>
      <c r="I9" s="2">
        <f t="shared" si="4"/>
        <v>6</v>
      </c>
      <c r="J9" s="2">
        <f>IF(B9&gt;0,VLOOKUP(I9,Punkteschema!$A$2:$B$101,2,FALSE),"")</f>
        <v>15</v>
      </c>
    </row>
    <row r="10" spans="1:12" x14ac:dyDescent="0.35">
      <c r="A10" s="1" t="s">
        <v>28</v>
      </c>
      <c r="B10" s="45">
        <v>32</v>
      </c>
      <c r="C10" s="45">
        <v>36</v>
      </c>
      <c r="D10" s="45">
        <f t="shared" si="0"/>
        <v>68</v>
      </c>
      <c r="E10" s="2" t="b">
        <v>0</v>
      </c>
      <c r="F10" s="2">
        <f t="shared" si="1"/>
        <v>6</v>
      </c>
      <c r="G10" s="2">
        <f t="shared" si="2"/>
        <v>6</v>
      </c>
      <c r="H10" s="2">
        <f t="shared" si="3"/>
        <v>6</v>
      </c>
      <c r="I10" s="2">
        <f t="shared" si="4"/>
        <v>6</v>
      </c>
      <c r="J10" s="2">
        <f>IF(B10&gt;0,VLOOKUP(I10,Punkteschema!$A$2:$B$101,2,FALSE),"")</f>
        <v>15</v>
      </c>
    </row>
    <row r="11" spans="1:12" x14ac:dyDescent="0.35">
      <c r="A11" s="1" t="s">
        <v>52</v>
      </c>
      <c r="B11" s="45">
        <v>35</v>
      </c>
      <c r="C11" s="45">
        <v>36</v>
      </c>
      <c r="D11" s="45">
        <f t="shared" si="0"/>
        <v>71</v>
      </c>
      <c r="E11" s="2" t="b">
        <v>1</v>
      </c>
      <c r="F11" s="2">
        <f t="shared" si="1"/>
        <v>10</v>
      </c>
      <c r="G11" s="2">
        <f t="shared" si="2"/>
        <v>6</v>
      </c>
      <c r="H11" s="2">
        <f t="shared" si="3"/>
        <v>7</v>
      </c>
      <c r="I11" s="2">
        <f t="shared" si="4"/>
        <v>6</v>
      </c>
      <c r="J11" s="2">
        <f>IF(B11&gt;0,VLOOKUP(I11,Punkteschema!$A$2:$B$101,2,FALSE),"")</f>
        <v>15</v>
      </c>
    </row>
    <row r="12" spans="1:12" x14ac:dyDescent="0.35">
      <c r="A12" s="1" t="s">
        <v>13</v>
      </c>
      <c r="B12" s="45">
        <v>34</v>
      </c>
      <c r="C12" s="45">
        <v>45</v>
      </c>
      <c r="D12" s="45">
        <f t="shared" si="0"/>
        <v>79</v>
      </c>
      <c r="E12" s="2" t="b">
        <v>1</v>
      </c>
      <c r="F12" s="2">
        <f t="shared" si="1"/>
        <v>8</v>
      </c>
      <c r="G12" s="2">
        <f t="shared" si="2"/>
        <v>15</v>
      </c>
      <c r="H12" s="2">
        <f t="shared" si="3"/>
        <v>12</v>
      </c>
      <c r="I12" s="2">
        <f t="shared" si="4"/>
        <v>8</v>
      </c>
      <c r="J12" s="2">
        <f>IF(B12&gt;0,VLOOKUP(I12,Punkteschema!$A$2:$B$101,2,FALSE),"")</f>
        <v>10</v>
      </c>
    </row>
    <row r="13" spans="1:12" x14ac:dyDescent="0.35">
      <c r="A13" s="1" t="s">
        <v>7</v>
      </c>
      <c r="B13" s="45">
        <v>44</v>
      </c>
      <c r="C13" s="45">
        <v>37</v>
      </c>
      <c r="D13" s="45">
        <f t="shared" si="0"/>
        <v>81</v>
      </c>
      <c r="E13" s="2" t="b">
        <v>1</v>
      </c>
      <c r="F13" s="2">
        <f t="shared" si="1"/>
        <v>16</v>
      </c>
      <c r="G13" s="2">
        <f t="shared" si="2"/>
        <v>8</v>
      </c>
      <c r="H13" s="2">
        <f t="shared" si="3"/>
        <v>13</v>
      </c>
      <c r="I13" s="2">
        <f t="shared" si="4"/>
        <v>8</v>
      </c>
      <c r="J13" s="2">
        <f>IF(B13&gt;0,VLOOKUP(I13,Punkteschema!$A$2:$B$101,2,FALSE),"")</f>
        <v>10</v>
      </c>
    </row>
    <row r="14" spans="1:12" x14ac:dyDescent="0.35">
      <c r="A14" s="1" t="s">
        <v>41</v>
      </c>
      <c r="B14" s="45">
        <v>36</v>
      </c>
      <c r="C14" s="45">
        <v>39</v>
      </c>
      <c r="D14" s="45">
        <f t="shared" si="0"/>
        <v>75</v>
      </c>
      <c r="E14" s="2" t="b">
        <v>1</v>
      </c>
      <c r="F14" s="2">
        <f t="shared" si="1"/>
        <v>11</v>
      </c>
      <c r="G14" s="2">
        <f t="shared" si="2"/>
        <v>10</v>
      </c>
      <c r="H14" s="2">
        <f t="shared" si="3"/>
        <v>10</v>
      </c>
      <c r="I14" s="2">
        <f t="shared" si="4"/>
        <v>10</v>
      </c>
      <c r="J14" s="2">
        <f>IF(B14&gt;0,VLOOKUP(I14,Punkteschema!$A$2:$B$101,2,FALSE),"")</f>
        <v>10</v>
      </c>
    </row>
    <row r="15" spans="1:12" x14ac:dyDescent="0.35">
      <c r="A15" s="1" t="s">
        <v>32</v>
      </c>
      <c r="B15" s="45">
        <v>39</v>
      </c>
      <c r="C15" s="45">
        <v>39</v>
      </c>
      <c r="D15" s="45">
        <f t="shared" si="0"/>
        <v>78</v>
      </c>
      <c r="E15" s="2" t="b">
        <v>1</v>
      </c>
      <c r="F15" s="2">
        <f t="shared" si="1"/>
        <v>13</v>
      </c>
      <c r="G15" s="2">
        <f t="shared" si="2"/>
        <v>10</v>
      </c>
      <c r="H15" s="2">
        <f t="shared" si="3"/>
        <v>11</v>
      </c>
      <c r="I15" s="2">
        <f t="shared" si="4"/>
        <v>10</v>
      </c>
      <c r="J15" s="2">
        <f>IF(B15&gt;0,VLOOKUP(I15,Punkteschema!$A$2:$B$101,2,FALSE),"")</f>
        <v>10</v>
      </c>
    </row>
    <row r="16" spans="1:12" x14ac:dyDescent="0.35">
      <c r="A16" s="1" t="s">
        <v>33</v>
      </c>
      <c r="B16" s="45">
        <v>34</v>
      </c>
      <c r="C16" s="45">
        <v>40</v>
      </c>
      <c r="D16" s="45">
        <f t="shared" si="0"/>
        <v>74</v>
      </c>
      <c r="E16" s="2" t="b">
        <v>0</v>
      </c>
      <c r="F16" s="2">
        <f t="shared" si="1"/>
        <v>8</v>
      </c>
      <c r="G16" s="2">
        <f t="shared" si="2"/>
        <v>12</v>
      </c>
      <c r="H16" s="2">
        <f t="shared" si="3"/>
        <v>9</v>
      </c>
      <c r="I16" s="2">
        <f t="shared" si="4"/>
        <v>12</v>
      </c>
      <c r="J16" s="2">
        <f>IF(B16&gt;0,VLOOKUP(I16,Punkteschema!$A$2:$B$101,2,FALSE),"")</f>
        <v>5</v>
      </c>
    </row>
    <row r="17" spans="1:10" x14ac:dyDescent="0.35">
      <c r="A17" s="1" t="s">
        <v>30</v>
      </c>
      <c r="B17" s="45">
        <v>39</v>
      </c>
      <c r="C17" s="45">
        <v>43</v>
      </c>
      <c r="D17" s="45">
        <f t="shared" si="0"/>
        <v>82</v>
      </c>
      <c r="E17" s="2" t="b">
        <v>1</v>
      </c>
      <c r="F17" s="2">
        <f t="shared" si="1"/>
        <v>13</v>
      </c>
      <c r="G17" s="2">
        <f t="shared" si="2"/>
        <v>14</v>
      </c>
      <c r="H17" s="2">
        <f t="shared" si="3"/>
        <v>14</v>
      </c>
      <c r="I17" s="2">
        <f t="shared" si="4"/>
        <v>13</v>
      </c>
      <c r="J17" s="2">
        <f>IF(B17&gt;0,VLOOKUP(I17,Punkteschema!$A$2:$B$101,2,FALSE),"")</f>
        <v>5</v>
      </c>
    </row>
    <row r="18" spans="1:10" x14ac:dyDescent="0.35">
      <c r="A18" s="1" t="s">
        <v>48</v>
      </c>
      <c r="B18" s="45">
        <v>40</v>
      </c>
      <c r="C18" s="45">
        <v>42</v>
      </c>
      <c r="D18" s="45">
        <f t="shared" si="0"/>
        <v>82</v>
      </c>
      <c r="E18" s="2" t="b">
        <v>1</v>
      </c>
      <c r="F18" s="2">
        <f t="shared" si="1"/>
        <v>15</v>
      </c>
      <c r="G18" s="2">
        <f t="shared" si="2"/>
        <v>13</v>
      </c>
      <c r="H18" s="2">
        <f t="shared" si="3"/>
        <v>14</v>
      </c>
      <c r="I18" s="2">
        <f t="shared" si="4"/>
        <v>13</v>
      </c>
      <c r="J18" s="2">
        <f>IF(B18&gt;0,VLOOKUP(I18,Punkteschema!$A$2:$B$101,2,FALSE),"")</f>
        <v>5</v>
      </c>
    </row>
    <row r="19" spans="1:10" x14ac:dyDescent="0.35">
      <c r="A19" s="1" t="s">
        <v>3244</v>
      </c>
      <c r="B19" s="45">
        <v>45</v>
      </c>
      <c r="C19" s="45">
        <v>50</v>
      </c>
      <c r="D19" s="45">
        <f t="shared" si="0"/>
        <v>95</v>
      </c>
      <c r="E19" s="2" t="b">
        <v>1</v>
      </c>
      <c r="F19" s="2">
        <f t="shared" si="1"/>
        <v>17</v>
      </c>
      <c r="G19" s="2">
        <f t="shared" si="2"/>
        <v>16</v>
      </c>
      <c r="H19" s="2">
        <f t="shared" si="3"/>
        <v>16</v>
      </c>
      <c r="I19" s="2">
        <f t="shared" si="4"/>
        <v>16</v>
      </c>
      <c r="J19" s="2">
        <f>IF(B19&gt;0,VLOOKUP(I19,Punkteschema!$A$2:$B$101,2,FALSE),"")</f>
        <v>3</v>
      </c>
    </row>
    <row r="20" spans="1:10" hidden="1" x14ac:dyDescent="0.35">
      <c r="A20" s="1"/>
      <c r="B20" s="2"/>
      <c r="C20" s="2"/>
      <c r="D20" s="2" t="str">
        <f t="shared" ref="D20:D55" si="5">IF(B20&gt;0,C20+B20,"")</f>
        <v/>
      </c>
      <c r="E20" s="2" t="b">
        <v>1</v>
      </c>
      <c r="F20" s="2" t="str">
        <f t="shared" ref="F20:G52" si="6">IF(B20&gt;0,COUNTIF(B$3:B$55,"&lt;"&amp;B20)+1,"")</f>
        <v/>
      </c>
      <c r="G20" s="2" t="str">
        <f t="shared" si="6"/>
        <v/>
      </c>
      <c r="H20" s="2" t="str">
        <f t="shared" ref="H20:H52" si="7">IF(AND(B20&gt;0,C20&gt;0),COUNTIF(D$3:D$55,"&lt;"&amp;D20)+1,"")</f>
        <v/>
      </c>
      <c r="I20" s="2" t="str">
        <f t="shared" ref="I20:I52" si="8">IF(B20&gt;0,IF(E20,MIN(F20:H20),MAX(F20:H20)),"")</f>
        <v/>
      </c>
      <c r="J20" s="2" t="str">
        <f>IF(B20&gt;0,VLOOKUP(I20,Punkteschema!$A$2:$B$101,2,FALSE),"")</f>
        <v/>
      </c>
    </row>
    <row r="21" spans="1:10" hidden="1" x14ac:dyDescent="0.35">
      <c r="A21" s="1"/>
      <c r="B21" s="2"/>
      <c r="C21" s="2"/>
      <c r="D21" s="2" t="str">
        <f t="shared" si="5"/>
        <v/>
      </c>
      <c r="E21" s="2" t="b">
        <v>1</v>
      </c>
      <c r="F21" s="2" t="str">
        <f t="shared" si="6"/>
        <v/>
      </c>
      <c r="G21" s="2" t="str">
        <f t="shared" si="6"/>
        <v/>
      </c>
      <c r="H21" s="2" t="str">
        <f t="shared" si="7"/>
        <v/>
      </c>
      <c r="I21" s="2" t="str">
        <f t="shared" si="8"/>
        <v/>
      </c>
      <c r="J21" s="2" t="str">
        <f>IF(B21&gt;0,VLOOKUP(I21,Punkteschema!$A$2:$B$101,2,FALSE),"")</f>
        <v/>
      </c>
    </row>
    <row r="22" spans="1:10" hidden="1" x14ac:dyDescent="0.35">
      <c r="A22" s="1"/>
      <c r="B22" s="2"/>
      <c r="C22" s="2"/>
      <c r="D22" s="2" t="str">
        <f t="shared" si="5"/>
        <v/>
      </c>
      <c r="E22" s="2" t="b">
        <v>1</v>
      </c>
      <c r="F22" s="2" t="str">
        <f t="shared" si="6"/>
        <v/>
      </c>
      <c r="G22" s="2" t="str">
        <f t="shared" si="6"/>
        <v/>
      </c>
      <c r="H22" s="2" t="str">
        <f t="shared" si="7"/>
        <v/>
      </c>
      <c r="I22" s="2" t="str">
        <f t="shared" si="8"/>
        <v/>
      </c>
      <c r="J22" s="2" t="str">
        <f>IF(B22&gt;0,VLOOKUP(I22,Punkteschema!$A$2:$B$101,2,FALSE),"")</f>
        <v/>
      </c>
    </row>
    <row r="23" spans="1:10" hidden="1" x14ac:dyDescent="0.35">
      <c r="A23" s="1"/>
      <c r="B23" s="2"/>
      <c r="C23" s="2"/>
      <c r="D23" s="2" t="str">
        <f t="shared" si="5"/>
        <v/>
      </c>
      <c r="E23" s="2" t="b">
        <v>1</v>
      </c>
      <c r="F23" s="2" t="str">
        <f t="shared" si="6"/>
        <v/>
      </c>
      <c r="G23" s="2" t="str">
        <f t="shared" si="6"/>
        <v/>
      </c>
      <c r="H23" s="2" t="str">
        <f t="shared" si="7"/>
        <v/>
      </c>
      <c r="I23" s="2" t="str">
        <f t="shared" si="8"/>
        <v/>
      </c>
      <c r="J23" s="2" t="str">
        <f>IF(B23&gt;0,VLOOKUP(I23,Punkteschema!$A$2:$B$101,2,FALSE),"")</f>
        <v/>
      </c>
    </row>
    <row r="24" spans="1:10" hidden="1" x14ac:dyDescent="0.35">
      <c r="A24" s="1"/>
      <c r="B24" s="2"/>
      <c r="C24" s="2"/>
      <c r="D24" s="2" t="str">
        <f t="shared" si="5"/>
        <v/>
      </c>
      <c r="E24" s="2" t="b">
        <v>1</v>
      </c>
      <c r="F24" s="2" t="str">
        <f t="shared" si="6"/>
        <v/>
      </c>
      <c r="G24" s="2" t="str">
        <f t="shared" si="6"/>
        <v/>
      </c>
      <c r="H24" s="2" t="str">
        <f t="shared" si="7"/>
        <v/>
      </c>
      <c r="I24" s="2" t="str">
        <f t="shared" si="8"/>
        <v/>
      </c>
      <c r="J24" s="2" t="str">
        <f>IF(B24&gt;0,VLOOKUP(I24,Punkteschema!$A$2:$B$101,2,FALSE),"")</f>
        <v/>
      </c>
    </row>
    <row r="25" spans="1:10" hidden="1" x14ac:dyDescent="0.35">
      <c r="A25" s="1"/>
      <c r="B25" s="2"/>
      <c r="C25" s="2"/>
      <c r="D25" s="2" t="str">
        <f t="shared" si="5"/>
        <v/>
      </c>
      <c r="E25" s="2" t="b">
        <v>1</v>
      </c>
      <c r="F25" s="2" t="str">
        <f t="shared" si="6"/>
        <v/>
      </c>
      <c r="G25" s="2" t="str">
        <f t="shared" si="6"/>
        <v/>
      </c>
      <c r="H25" s="2" t="str">
        <f t="shared" si="7"/>
        <v/>
      </c>
      <c r="I25" s="2" t="str">
        <f t="shared" si="8"/>
        <v/>
      </c>
      <c r="J25" s="2" t="str">
        <f>IF(B25&gt;0,VLOOKUP(I25,Punkteschema!$A$2:$B$101,2,FALSE),"")</f>
        <v/>
      </c>
    </row>
    <row r="26" spans="1:10" hidden="1" x14ac:dyDescent="0.35">
      <c r="A26" s="1"/>
      <c r="B26" s="2"/>
      <c r="C26" s="2"/>
      <c r="D26" s="2" t="str">
        <f t="shared" si="5"/>
        <v/>
      </c>
      <c r="E26" s="2" t="b">
        <v>1</v>
      </c>
      <c r="F26" s="2" t="str">
        <f t="shared" si="6"/>
        <v/>
      </c>
      <c r="G26" s="2" t="str">
        <f t="shared" si="6"/>
        <v/>
      </c>
      <c r="H26" s="2" t="str">
        <f t="shared" si="7"/>
        <v/>
      </c>
      <c r="I26" s="2" t="str">
        <f t="shared" si="8"/>
        <v/>
      </c>
      <c r="J26" s="2" t="str">
        <f>IF(B26&gt;0,VLOOKUP(I26,Punkteschema!$A$2:$B$101,2,FALSE),"")</f>
        <v/>
      </c>
    </row>
    <row r="27" spans="1:10" hidden="1" x14ac:dyDescent="0.35">
      <c r="A27" s="1"/>
      <c r="B27" s="2"/>
      <c r="C27" s="2"/>
      <c r="D27" s="2" t="str">
        <f t="shared" si="5"/>
        <v/>
      </c>
      <c r="E27" s="2" t="b">
        <v>1</v>
      </c>
      <c r="F27" s="2" t="str">
        <f t="shared" si="6"/>
        <v/>
      </c>
      <c r="G27" s="2" t="str">
        <f t="shared" si="6"/>
        <v/>
      </c>
      <c r="H27" s="2" t="str">
        <f t="shared" si="7"/>
        <v/>
      </c>
      <c r="I27" s="2" t="str">
        <f t="shared" si="8"/>
        <v/>
      </c>
      <c r="J27" s="2" t="str">
        <f>IF(B27&gt;0,VLOOKUP(I27,Punkteschema!$A$2:$B$101,2,FALSE),"")</f>
        <v/>
      </c>
    </row>
    <row r="28" spans="1:10" hidden="1" x14ac:dyDescent="0.35">
      <c r="A28" s="1"/>
      <c r="B28" s="2"/>
      <c r="C28" s="2"/>
      <c r="D28" s="2" t="str">
        <f t="shared" si="5"/>
        <v/>
      </c>
      <c r="E28" s="2" t="b">
        <v>1</v>
      </c>
      <c r="F28" s="2" t="str">
        <f t="shared" si="6"/>
        <v/>
      </c>
      <c r="G28" s="2" t="str">
        <f t="shared" si="6"/>
        <v/>
      </c>
      <c r="H28" s="2" t="str">
        <f t="shared" si="7"/>
        <v/>
      </c>
      <c r="I28" s="2" t="str">
        <f t="shared" si="8"/>
        <v/>
      </c>
      <c r="J28" s="2" t="str">
        <f>IF(B28&gt;0,VLOOKUP(I28,Punkteschema!$A$2:$B$101,2,FALSE),"")</f>
        <v/>
      </c>
    </row>
    <row r="29" spans="1:10" hidden="1" x14ac:dyDescent="0.35">
      <c r="A29" s="1"/>
      <c r="B29" s="2"/>
      <c r="C29" s="2"/>
      <c r="D29" s="2" t="str">
        <f t="shared" si="5"/>
        <v/>
      </c>
      <c r="E29" s="2" t="b">
        <v>1</v>
      </c>
      <c r="F29" s="2" t="str">
        <f t="shared" si="6"/>
        <v/>
      </c>
      <c r="G29" s="2" t="str">
        <f t="shared" si="6"/>
        <v/>
      </c>
      <c r="H29" s="2" t="str">
        <f t="shared" si="7"/>
        <v/>
      </c>
      <c r="I29" s="2" t="str">
        <f t="shared" si="8"/>
        <v/>
      </c>
      <c r="J29" s="2" t="str">
        <f>IF(B29&gt;0,VLOOKUP(I29,Punkteschema!$A$2:$B$101,2,FALSE),"")</f>
        <v/>
      </c>
    </row>
    <row r="30" spans="1:10" hidden="1" x14ac:dyDescent="0.35">
      <c r="A30" s="1"/>
      <c r="B30" s="2"/>
      <c r="C30" s="2"/>
      <c r="D30" s="2" t="str">
        <f t="shared" si="5"/>
        <v/>
      </c>
      <c r="E30" s="2" t="b">
        <v>1</v>
      </c>
      <c r="F30" s="2" t="str">
        <f t="shared" si="6"/>
        <v/>
      </c>
      <c r="G30" s="2" t="str">
        <f t="shared" si="6"/>
        <v/>
      </c>
      <c r="H30" s="2" t="str">
        <f t="shared" si="7"/>
        <v/>
      </c>
      <c r="I30" s="2" t="str">
        <f t="shared" si="8"/>
        <v/>
      </c>
      <c r="J30" s="2" t="str">
        <f>IF(B30&gt;0,VLOOKUP(I30,Punkteschema!$A$2:$B$101,2,FALSE),"")</f>
        <v/>
      </c>
    </row>
    <row r="31" spans="1:10" hidden="1" x14ac:dyDescent="0.35">
      <c r="A31" s="1"/>
      <c r="B31" s="2"/>
      <c r="C31" s="2"/>
      <c r="D31" s="2" t="str">
        <f t="shared" si="5"/>
        <v/>
      </c>
      <c r="E31" s="2" t="b">
        <v>1</v>
      </c>
      <c r="F31" s="2" t="str">
        <f t="shared" si="6"/>
        <v/>
      </c>
      <c r="G31" s="2" t="str">
        <f t="shared" si="6"/>
        <v/>
      </c>
      <c r="H31" s="2" t="str">
        <f t="shared" si="7"/>
        <v/>
      </c>
      <c r="I31" s="2" t="str">
        <f t="shared" si="8"/>
        <v/>
      </c>
      <c r="J31" s="2" t="str">
        <f>IF(B31&gt;0,VLOOKUP(I31,Punkteschema!$A$2:$B$101,2,FALSE),"")</f>
        <v/>
      </c>
    </row>
    <row r="32" spans="1:10" hidden="1" x14ac:dyDescent="0.35">
      <c r="A32" s="1"/>
      <c r="B32" s="2"/>
      <c r="C32" s="2"/>
      <c r="D32" s="2" t="str">
        <f t="shared" si="5"/>
        <v/>
      </c>
      <c r="E32" s="2" t="b">
        <v>1</v>
      </c>
      <c r="F32" s="2" t="str">
        <f t="shared" si="6"/>
        <v/>
      </c>
      <c r="G32" s="2" t="str">
        <f t="shared" si="6"/>
        <v/>
      </c>
      <c r="H32" s="2" t="str">
        <f t="shared" si="7"/>
        <v/>
      </c>
      <c r="I32" s="2" t="str">
        <f t="shared" si="8"/>
        <v/>
      </c>
      <c r="J32" s="2" t="str">
        <f>IF(B32&gt;0,VLOOKUP(I32,Punkteschema!$A$2:$B$101,2,FALSE),"")</f>
        <v/>
      </c>
    </row>
    <row r="33" spans="1:10" hidden="1" x14ac:dyDescent="0.35">
      <c r="A33" s="1"/>
      <c r="B33" s="2"/>
      <c r="C33" s="2"/>
      <c r="D33" s="2" t="str">
        <f t="shared" si="5"/>
        <v/>
      </c>
      <c r="E33" s="2" t="b">
        <v>1</v>
      </c>
      <c r="F33" s="2" t="str">
        <f t="shared" si="6"/>
        <v/>
      </c>
      <c r="G33" s="2" t="str">
        <f t="shared" si="6"/>
        <v/>
      </c>
      <c r="H33" s="2" t="str">
        <f t="shared" si="7"/>
        <v/>
      </c>
      <c r="I33" s="2" t="str">
        <f t="shared" si="8"/>
        <v/>
      </c>
      <c r="J33" s="2" t="str">
        <f>IF(B33&gt;0,VLOOKUP(I33,Punkteschema!$A$2:$B$101,2,FALSE),"")</f>
        <v/>
      </c>
    </row>
    <row r="34" spans="1:10" hidden="1" x14ac:dyDescent="0.35">
      <c r="A34" s="1"/>
      <c r="B34" s="2"/>
      <c r="C34" s="2"/>
      <c r="D34" s="2" t="str">
        <f t="shared" si="5"/>
        <v/>
      </c>
      <c r="E34" s="2" t="b">
        <v>1</v>
      </c>
      <c r="F34" s="2" t="str">
        <f t="shared" si="6"/>
        <v/>
      </c>
      <c r="G34" s="2" t="str">
        <f t="shared" si="6"/>
        <v/>
      </c>
      <c r="H34" s="2" t="str">
        <f t="shared" si="7"/>
        <v/>
      </c>
      <c r="I34" s="2" t="str">
        <f t="shared" si="8"/>
        <v/>
      </c>
      <c r="J34" s="2" t="str">
        <f>IF(B34&gt;0,VLOOKUP(I34,Punkteschema!$A$2:$B$101,2,FALSE),"")</f>
        <v/>
      </c>
    </row>
    <row r="35" spans="1:10" hidden="1" x14ac:dyDescent="0.35">
      <c r="A35" s="1"/>
      <c r="B35" s="2"/>
      <c r="C35" s="2"/>
      <c r="D35" s="2" t="str">
        <f t="shared" si="5"/>
        <v/>
      </c>
      <c r="E35" s="2" t="b">
        <v>1</v>
      </c>
      <c r="F35" s="2" t="str">
        <f t="shared" si="6"/>
        <v/>
      </c>
      <c r="G35" s="2" t="str">
        <f t="shared" si="6"/>
        <v/>
      </c>
      <c r="H35" s="2" t="str">
        <f t="shared" si="7"/>
        <v/>
      </c>
      <c r="I35" s="2" t="str">
        <f t="shared" si="8"/>
        <v/>
      </c>
      <c r="J35" s="2" t="str">
        <f>IF(B35&gt;0,VLOOKUP(I35,Punkteschema!$A$2:$B$101,2,FALSE),"")</f>
        <v/>
      </c>
    </row>
    <row r="36" spans="1:10" hidden="1" x14ac:dyDescent="0.35">
      <c r="A36" s="1"/>
      <c r="B36" s="2"/>
      <c r="C36" s="2"/>
      <c r="D36" s="2" t="str">
        <f t="shared" si="5"/>
        <v/>
      </c>
      <c r="E36" s="2" t="b">
        <v>1</v>
      </c>
      <c r="F36" s="2" t="str">
        <f t="shared" si="6"/>
        <v/>
      </c>
      <c r="G36" s="2" t="str">
        <f t="shared" si="6"/>
        <v/>
      </c>
      <c r="H36" s="2" t="str">
        <f t="shared" si="7"/>
        <v/>
      </c>
      <c r="I36" s="2" t="str">
        <f t="shared" si="8"/>
        <v/>
      </c>
      <c r="J36" s="2" t="str">
        <f>IF(B36&gt;0,VLOOKUP(I36,Punkteschema!$A$2:$B$101,2,FALSE),"")</f>
        <v/>
      </c>
    </row>
    <row r="37" spans="1:10" hidden="1" x14ac:dyDescent="0.35">
      <c r="A37" s="1"/>
      <c r="B37" s="2"/>
      <c r="C37" s="2"/>
      <c r="D37" s="2" t="str">
        <f t="shared" si="5"/>
        <v/>
      </c>
      <c r="E37" s="2" t="b">
        <v>1</v>
      </c>
      <c r="F37" s="2" t="str">
        <f t="shared" si="6"/>
        <v/>
      </c>
      <c r="G37" s="2" t="str">
        <f t="shared" si="6"/>
        <v/>
      </c>
      <c r="H37" s="2" t="str">
        <f t="shared" si="7"/>
        <v/>
      </c>
      <c r="I37" s="2" t="str">
        <f t="shared" si="8"/>
        <v/>
      </c>
      <c r="J37" s="2" t="str">
        <f>IF(B37&gt;0,VLOOKUP(I37,Punkteschema!$A$2:$B$101,2,FALSE),"")</f>
        <v/>
      </c>
    </row>
    <row r="38" spans="1:10" hidden="1" x14ac:dyDescent="0.35">
      <c r="A38" s="1"/>
      <c r="B38" s="2"/>
      <c r="C38" s="2"/>
      <c r="D38" s="2" t="str">
        <f t="shared" si="5"/>
        <v/>
      </c>
      <c r="E38" s="2" t="b">
        <v>1</v>
      </c>
      <c r="F38" s="2" t="str">
        <f t="shared" si="6"/>
        <v/>
      </c>
      <c r="G38" s="2" t="str">
        <f t="shared" si="6"/>
        <v/>
      </c>
      <c r="H38" s="2" t="str">
        <f t="shared" si="7"/>
        <v/>
      </c>
      <c r="I38" s="2" t="str">
        <f t="shared" si="8"/>
        <v/>
      </c>
      <c r="J38" s="2" t="str">
        <f>IF(B38&gt;0,VLOOKUP(I38,Punkteschema!$A$2:$B$101,2,FALSE),"")</f>
        <v/>
      </c>
    </row>
    <row r="39" spans="1:10" hidden="1" x14ac:dyDescent="0.35">
      <c r="A39" s="1"/>
      <c r="B39" s="2"/>
      <c r="C39" s="2"/>
      <c r="D39" s="2" t="str">
        <f t="shared" si="5"/>
        <v/>
      </c>
      <c r="E39" s="2" t="b">
        <v>1</v>
      </c>
      <c r="F39" s="2" t="str">
        <f t="shared" si="6"/>
        <v/>
      </c>
      <c r="G39" s="2" t="str">
        <f t="shared" si="6"/>
        <v/>
      </c>
      <c r="H39" s="2" t="str">
        <f t="shared" si="7"/>
        <v/>
      </c>
      <c r="I39" s="2" t="str">
        <f t="shared" si="8"/>
        <v/>
      </c>
      <c r="J39" s="2" t="str">
        <f>IF(B39&gt;0,VLOOKUP(I39,Punkteschema!$A$2:$B$101,2,FALSE),"")</f>
        <v/>
      </c>
    </row>
    <row r="40" spans="1:10" hidden="1" x14ac:dyDescent="0.35">
      <c r="A40" s="1"/>
      <c r="B40" s="2"/>
      <c r="C40" s="2"/>
      <c r="D40" s="2" t="str">
        <f t="shared" si="5"/>
        <v/>
      </c>
      <c r="E40" s="2" t="b">
        <v>1</v>
      </c>
      <c r="F40" s="2" t="str">
        <f t="shared" si="6"/>
        <v/>
      </c>
      <c r="G40" s="2" t="str">
        <f t="shared" si="6"/>
        <v/>
      </c>
      <c r="H40" s="2" t="str">
        <f t="shared" si="7"/>
        <v/>
      </c>
      <c r="I40" s="2" t="str">
        <f t="shared" si="8"/>
        <v/>
      </c>
      <c r="J40" s="2" t="str">
        <f>IF(B40&gt;0,VLOOKUP(I40,Punkteschema!$A$2:$B$101,2,FALSE),"")</f>
        <v/>
      </c>
    </row>
    <row r="41" spans="1:10" hidden="1" x14ac:dyDescent="0.35">
      <c r="A41" s="1"/>
      <c r="B41" s="2"/>
      <c r="C41" s="2"/>
      <c r="D41" s="2" t="str">
        <f t="shared" si="5"/>
        <v/>
      </c>
      <c r="E41" s="2" t="b">
        <v>1</v>
      </c>
      <c r="F41" s="2" t="str">
        <f t="shared" si="6"/>
        <v/>
      </c>
      <c r="G41" s="2" t="str">
        <f t="shared" si="6"/>
        <v/>
      </c>
      <c r="H41" s="2" t="str">
        <f t="shared" si="7"/>
        <v/>
      </c>
      <c r="I41" s="2" t="str">
        <f t="shared" si="8"/>
        <v/>
      </c>
      <c r="J41" s="2" t="str">
        <f>IF(B41&gt;0,VLOOKUP(I41,Punkteschema!$A$2:$B$101,2,FALSE),"")</f>
        <v/>
      </c>
    </row>
    <row r="42" spans="1:10" hidden="1" x14ac:dyDescent="0.35">
      <c r="A42" s="1"/>
      <c r="B42" s="2"/>
      <c r="C42" s="2"/>
      <c r="D42" s="2" t="str">
        <f t="shared" si="5"/>
        <v/>
      </c>
      <c r="E42" s="2" t="b">
        <v>1</v>
      </c>
      <c r="F42" s="2" t="str">
        <f t="shared" si="6"/>
        <v/>
      </c>
      <c r="G42" s="2" t="str">
        <f t="shared" si="6"/>
        <v/>
      </c>
      <c r="H42" s="2" t="str">
        <f t="shared" si="7"/>
        <v/>
      </c>
      <c r="I42" s="2" t="str">
        <f t="shared" si="8"/>
        <v/>
      </c>
      <c r="J42" s="2" t="str">
        <f>IF(B42&gt;0,VLOOKUP(I42,Punkteschema!$A$2:$B$101,2,FALSE),"")</f>
        <v/>
      </c>
    </row>
    <row r="43" spans="1:10" hidden="1" x14ac:dyDescent="0.35">
      <c r="A43" s="1"/>
      <c r="B43" s="2"/>
      <c r="C43" s="2"/>
      <c r="D43" s="2" t="str">
        <f t="shared" si="5"/>
        <v/>
      </c>
      <c r="E43" s="2" t="b">
        <v>1</v>
      </c>
      <c r="F43" s="2" t="str">
        <f t="shared" si="6"/>
        <v/>
      </c>
      <c r="G43" s="2" t="str">
        <f t="shared" si="6"/>
        <v/>
      </c>
      <c r="H43" s="2" t="str">
        <f t="shared" si="7"/>
        <v/>
      </c>
      <c r="I43" s="2" t="str">
        <f t="shared" si="8"/>
        <v/>
      </c>
      <c r="J43" s="2" t="str">
        <f>IF(B43&gt;0,VLOOKUP(I43,Punkteschema!$A$2:$B$101,2,FALSE),"")</f>
        <v/>
      </c>
    </row>
    <row r="44" spans="1:10" hidden="1" x14ac:dyDescent="0.35">
      <c r="A44" s="1"/>
      <c r="B44" s="2"/>
      <c r="C44" s="2"/>
      <c r="D44" s="2" t="str">
        <f t="shared" si="5"/>
        <v/>
      </c>
      <c r="E44" s="2" t="b">
        <v>1</v>
      </c>
      <c r="F44" s="2" t="str">
        <f t="shared" si="6"/>
        <v/>
      </c>
      <c r="G44" s="2" t="str">
        <f t="shared" si="6"/>
        <v/>
      </c>
      <c r="H44" s="2" t="str">
        <f t="shared" si="7"/>
        <v/>
      </c>
      <c r="I44" s="2" t="str">
        <f t="shared" si="8"/>
        <v/>
      </c>
      <c r="J44" s="2" t="str">
        <f>IF(B44&gt;0,VLOOKUP(I44,Punkteschema!$A$2:$B$101,2,FALSE),"")</f>
        <v/>
      </c>
    </row>
    <row r="45" spans="1:10" hidden="1" x14ac:dyDescent="0.35">
      <c r="A45" s="1"/>
      <c r="B45" s="2"/>
      <c r="C45" s="2"/>
      <c r="D45" s="2" t="str">
        <f t="shared" si="5"/>
        <v/>
      </c>
      <c r="E45" s="2" t="b">
        <v>1</v>
      </c>
      <c r="F45" s="2" t="str">
        <f t="shared" si="6"/>
        <v/>
      </c>
      <c r="G45" s="2" t="str">
        <f t="shared" si="6"/>
        <v/>
      </c>
      <c r="H45" s="2" t="str">
        <f t="shared" si="7"/>
        <v/>
      </c>
      <c r="I45" s="2" t="str">
        <f t="shared" si="8"/>
        <v/>
      </c>
      <c r="J45" s="2" t="str">
        <f>IF(B45&gt;0,VLOOKUP(I45,Punkteschema!$A$2:$B$101,2,FALSE),"")</f>
        <v/>
      </c>
    </row>
    <row r="46" spans="1:10" hidden="1" x14ac:dyDescent="0.35">
      <c r="A46" s="1"/>
      <c r="B46" s="2"/>
      <c r="C46" s="2"/>
      <c r="D46" s="2" t="str">
        <f t="shared" si="5"/>
        <v/>
      </c>
      <c r="E46" s="2" t="b">
        <v>1</v>
      </c>
      <c r="F46" s="2" t="str">
        <f t="shared" si="6"/>
        <v/>
      </c>
      <c r="G46" s="2" t="str">
        <f t="shared" si="6"/>
        <v/>
      </c>
      <c r="H46" s="2" t="str">
        <f t="shared" si="7"/>
        <v/>
      </c>
      <c r="I46" s="2" t="str">
        <f t="shared" si="8"/>
        <v/>
      </c>
      <c r="J46" s="2" t="str">
        <f>IF(B46&gt;0,VLOOKUP(I46,Punkteschema!$A$2:$B$101,2,FALSE),"")</f>
        <v/>
      </c>
    </row>
    <row r="47" spans="1:10" hidden="1" x14ac:dyDescent="0.35">
      <c r="A47" s="1"/>
      <c r="B47" s="2"/>
      <c r="C47" s="2"/>
      <c r="D47" s="2" t="str">
        <f t="shared" si="5"/>
        <v/>
      </c>
      <c r="E47" s="2" t="b">
        <v>1</v>
      </c>
      <c r="F47" s="2" t="str">
        <f t="shared" si="6"/>
        <v/>
      </c>
      <c r="G47" s="2" t="str">
        <f t="shared" si="6"/>
        <v/>
      </c>
      <c r="H47" s="2" t="str">
        <f t="shared" si="7"/>
        <v/>
      </c>
      <c r="I47" s="2" t="str">
        <f t="shared" si="8"/>
        <v/>
      </c>
      <c r="J47" s="2" t="str">
        <f>IF(B47&gt;0,VLOOKUP(I47,Punkteschema!$A$2:$B$101,2,FALSE),"")</f>
        <v/>
      </c>
    </row>
    <row r="48" spans="1:10" hidden="1" x14ac:dyDescent="0.35">
      <c r="A48" s="1"/>
      <c r="B48" s="2"/>
      <c r="C48" s="2"/>
      <c r="D48" s="2" t="str">
        <f t="shared" si="5"/>
        <v/>
      </c>
      <c r="E48" s="2" t="b">
        <v>1</v>
      </c>
      <c r="F48" s="2" t="str">
        <f t="shared" si="6"/>
        <v/>
      </c>
      <c r="G48" s="2" t="str">
        <f t="shared" si="6"/>
        <v/>
      </c>
      <c r="H48" s="2" t="str">
        <f t="shared" si="7"/>
        <v/>
      </c>
      <c r="I48" s="2" t="str">
        <f t="shared" si="8"/>
        <v/>
      </c>
      <c r="J48" s="2" t="str">
        <f>IF(B48&gt;0,VLOOKUP(I48,Punkteschema!$A$2:$B$101,2,FALSE),"")</f>
        <v/>
      </c>
    </row>
    <row r="49" spans="1:10" hidden="1" x14ac:dyDescent="0.35">
      <c r="A49" s="1"/>
      <c r="B49" s="2"/>
      <c r="C49" s="2"/>
      <c r="D49" s="2" t="str">
        <f t="shared" si="5"/>
        <v/>
      </c>
      <c r="E49" s="2" t="b">
        <v>1</v>
      </c>
      <c r="F49" s="2" t="str">
        <f t="shared" si="6"/>
        <v/>
      </c>
      <c r="G49" s="2" t="str">
        <f t="shared" si="6"/>
        <v/>
      </c>
      <c r="H49" s="2" t="str">
        <f t="shared" si="7"/>
        <v/>
      </c>
      <c r="I49" s="2" t="str">
        <f t="shared" si="8"/>
        <v/>
      </c>
      <c r="J49" s="2" t="str">
        <f>IF(B49&gt;0,VLOOKUP(I49,Punkteschema!$A$2:$B$101,2,FALSE),"")</f>
        <v/>
      </c>
    </row>
    <row r="50" spans="1:10" hidden="1" x14ac:dyDescent="0.35">
      <c r="A50" s="1"/>
      <c r="B50" s="2"/>
      <c r="C50" s="2"/>
      <c r="D50" s="2" t="str">
        <f t="shared" si="5"/>
        <v/>
      </c>
      <c r="E50" s="2" t="b">
        <v>1</v>
      </c>
      <c r="F50" s="2" t="str">
        <f t="shared" si="6"/>
        <v/>
      </c>
      <c r="G50" s="2" t="str">
        <f t="shared" si="6"/>
        <v/>
      </c>
      <c r="H50" s="2" t="str">
        <f t="shared" si="7"/>
        <v/>
      </c>
      <c r="I50" s="2" t="str">
        <f t="shared" si="8"/>
        <v/>
      </c>
      <c r="J50" s="2" t="str">
        <f>IF(B50&gt;0,VLOOKUP(I50,Punkteschema!$A$2:$B$101,2,FALSE),"")</f>
        <v/>
      </c>
    </row>
    <row r="51" spans="1:10" hidden="1" x14ac:dyDescent="0.35">
      <c r="A51" s="1"/>
      <c r="B51" s="2"/>
      <c r="C51" s="2"/>
      <c r="D51" s="2" t="str">
        <f t="shared" si="5"/>
        <v/>
      </c>
      <c r="E51" s="2" t="b">
        <v>1</v>
      </c>
      <c r="F51" s="2" t="str">
        <f t="shared" si="6"/>
        <v/>
      </c>
      <c r="G51" s="2" t="str">
        <f t="shared" si="6"/>
        <v/>
      </c>
      <c r="H51" s="2" t="str">
        <f t="shared" si="7"/>
        <v/>
      </c>
      <c r="I51" s="2" t="str">
        <f t="shared" si="8"/>
        <v/>
      </c>
      <c r="J51" s="2" t="str">
        <f>IF(B51&gt;0,VLOOKUP(I51,Punkteschema!$A$2:$B$101,2,FALSE),"")</f>
        <v/>
      </c>
    </row>
    <row r="52" spans="1:10" hidden="1" x14ac:dyDescent="0.35">
      <c r="A52" s="1"/>
      <c r="B52" s="2"/>
      <c r="C52" s="2"/>
      <c r="D52" s="2" t="str">
        <f t="shared" si="5"/>
        <v/>
      </c>
      <c r="E52" s="2" t="b">
        <v>1</v>
      </c>
      <c r="F52" s="2" t="str">
        <f t="shared" si="6"/>
        <v/>
      </c>
      <c r="G52" s="2" t="str">
        <f t="shared" si="6"/>
        <v/>
      </c>
      <c r="H52" s="2" t="str">
        <f t="shared" si="7"/>
        <v/>
      </c>
      <c r="I52" s="2" t="str">
        <f t="shared" si="8"/>
        <v/>
      </c>
      <c r="J52" s="2" t="str">
        <f>IF(B52&gt;0,VLOOKUP(I52,Punkteschema!$A$2:$B$101,2,FALSE),"")</f>
        <v/>
      </c>
    </row>
    <row r="53" spans="1:10" hidden="1" x14ac:dyDescent="0.35">
      <c r="A53" s="1"/>
      <c r="B53" s="2"/>
      <c r="C53" s="2"/>
      <c r="D53" s="2" t="str">
        <f t="shared" si="5"/>
        <v/>
      </c>
      <c r="E53" s="2" t="b">
        <v>1</v>
      </c>
      <c r="F53" s="2" t="str">
        <f t="shared" ref="F53:G55" si="9">IF(B53&gt;0,COUNTIF(B$3:B$55,"&lt;"&amp;B53)+1,"")</f>
        <v/>
      </c>
      <c r="G53" s="2" t="str">
        <f t="shared" si="9"/>
        <v/>
      </c>
      <c r="H53" s="2" t="str">
        <f>IF(AND(B53&gt;0,C53&gt;0),COUNTIF(D$3:D$55,"&lt;"&amp;D53)+1,"")</f>
        <v/>
      </c>
      <c r="I53" s="2" t="str">
        <f>IF(B53&gt;0,IF(E53,MIN(F53:H53),MAX(F53:H53)),"")</f>
        <v/>
      </c>
      <c r="J53" s="2" t="str">
        <f>IF(B53&gt;0,VLOOKUP(I53,Punkteschema!$A$2:$B$101,2,FALSE),"")</f>
        <v/>
      </c>
    </row>
    <row r="54" spans="1:10" hidden="1" x14ac:dyDescent="0.35">
      <c r="A54" s="1"/>
      <c r="B54" s="2"/>
      <c r="C54" s="2"/>
      <c r="D54" s="2" t="str">
        <f t="shared" si="5"/>
        <v/>
      </c>
      <c r="E54" s="2" t="b">
        <v>1</v>
      </c>
      <c r="F54" s="2" t="str">
        <f t="shared" si="9"/>
        <v/>
      </c>
      <c r="G54" s="2" t="str">
        <f t="shared" si="9"/>
        <v/>
      </c>
      <c r="H54" s="2" t="str">
        <f>IF(AND(B54&gt;0,C54&gt;0),COUNTIF(D$3:D$55,"&lt;"&amp;D54)+1,"")</f>
        <v/>
      </c>
      <c r="I54" s="2" t="str">
        <f>IF(B54&gt;0,IF(E54,MIN(F54:H54),MAX(F54:H54)),"")</f>
        <v/>
      </c>
      <c r="J54" s="2" t="str">
        <f>IF(B54&gt;0,VLOOKUP(I54,Punkteschema!$A$2:$B$101,2,FALSE),"")</f>
        <v/>
      </c>
    </row>
    <row r="55" spans="1:10" hidden="1" x14ac:dyDescent="0.35">
      <c r="A55" s="1"/>
      <c r="B55" s="2"/>
      <c r="C55" s="2"/>
      <c r="D55" s="2" t="str">
        <f t="shared" si="5"/>
        <v/>
      </c>
      <c r="E55" s="2" t="b">
        <v>1</v>
      </c>
      <c r="F55" s="2" t="str">
        <f t="shared" si="9"/>
        <v/>
      </c>
      <c r="G55" s="2" t="str">
        <f t="shared" si="9"/>
        <v/>
      </c>
      <c r="H55" s="2" t="str">
        <f>IF(AND(B55&gt;0,C55&gt;0),COUNTIF(D$3:D$55,"&lt;"&amp;D55)+1,"")</f>
        <v/>
      </c>
      <c r="I55" s="2" t="str">
        <f>IF(B55&gt;0,IF(E55,MIN(F55:H55),MAX(F55:H55)),"")</f>
        <v/>
      </c>
      <c r="J55" s="2" t="str">
        <f>IF(B55&gt;0,VLOOKUP(I55,Punkteschema!$A$2:$B$101,2,FALSE),"")</f>
        <v/>
      </c>
    </row>
    <row r="57" spans="1:10" x14ac:dyDescent="0.35">
      <c r="A57" s="4" t="s">
        <v>3640</v>
      </c>
      <c r="E57" s="4" t="s">
        <v>3294</v>
      </c>
      <c r="F57" s="42" t="s">
        <v>3482</v>
      </c>
      <c r="G57" s="4" t="s">
        <v>3300</v>
      </c>
    </row>
    <row r="58" spans="1:10" x14ac:dyDescent="0.35">
      <c r="A58" s="4" t="s">
        <v>4070</v>
      </c>
      <c r="E58" s="4" t="s">
        <v>3295</v>
      </c>
      <c r="F58" s="42" t="s">
        <v>3483</v>
      </c>
      <c r="G58" s="4" t="s">
        <v>3300</v>
      </c>
    </row>
    <row r="59" spans="1:10" x14ac:dyDescent="0.35">
      <c r="A59" s="4" t="s">
        <v>3676</v>
      </c>
    </row>
    <row r="61" spans="1:10" x14ac:dyDescent="0.35">
      <c r="A61" s="43" t="s">
        <v>3493</v>
      </c>
      <c r="B61" s="4" t="s">
        <v>4073</v>
      </c>
    </row>
    <row r="62" spans="1:10" x14ac:dyDescent="0.35">
      <c r="A62" s="43"/>
      <c r="B62" s="4" t="s">
        <v>4074</v>
      </c>
    </row>
    <row r="63" spans="1:10" x14ac:dyDescent="0.35">
      <c r="B63" s="4" t="s">
        <v>4075</v>
      </c>
    </row>
  </sheetData>
  <sortState ref="A3:J19">
    <sortCondition ref="I3:I19"/>
    <sortCondition ref="D3:D19"/>
    <sortCondition ref="B3:B19"/>
    <sortCondition ref="C3:C19"/>
  </sortState>
  <mergeCells count="1">
    <mergeCell ref="A1:J1"/>
  </mergeCells>
  <dataValidations count="1">
    <dataValidation type="list" allowBlank="1" showInputMessage="1" showErrorMessage="1" sqref="A3:A55">
      <formula1>Teilnehmerliste</formula1>
    </dataValidation>
  </dataValidations>
  <pageMargins left="0.39370078740157483" right="0.39370078740157483" top="0.39370078740157483" bottom="0.39370078740157483" header="0.31496062992125984" footer="0.31496062992125984"/>
  <pageSetup paperSize="9" scale="10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L64"/>
  <sheetViews>
    <sheetView zoomScale="129" zoomScaleNormal="129" workbookViewId="0">
      <selection sqref="A1:J1"/>
    </sheetView>
  </sheetViews>
  <sheetFormatPr baseColWidth="10" defaultColWidth="11.453125" defaultRowHeight="14.5" x14ac:dyDescent="0.35"/>
  <cols>
    <col min="1" max="1" width="23.453125" style="4" bestFit="1" customWidth="1"/>
    <col min="2" max="3" width="7.54296875" style="4" bestFit="1" customWidth="1"/>
    <col min="4" max="4" width="7.26953125" style="4" bestFit="1" customWidth="1"/>
    <col min="5" max="5" width="8.1796875" style="4" bestFit="1" customWidth="1"/>
    <col min="6" max="6" width="5.54296875" style="4" bestFit="1" customWidth="1"/>
    <col min="7" max="7" width="6" style="4" bestFit="1" customWidth="1"/>
    <col min="8" max="8" width="7" style="4" bestFit="1" customWidth="1"/>
    <col min="9" max="9" width="8.26953125" style="4" bestFit="1" customWidth="1"/>
    <col min="10" max="10" width="6.54296875" style="4" bestFit="1" customWidth="1"/>
    <col min="11" max="11" width="7.1796875" style="4" bestFit="1" customWidth="1"/>
    <col min="12" max="12" width="18.7265625" style="4" bestFit="1" customWidth="1"/>
    <col min="13" max="16384" width="11.453125" style="4"/>
  </cols>
  <sheetData>
    <row r="1" spans="1:12" ht="23.5" x14ac:dyDescent="0.55000000000000004">
      <c r="A1" s="121" t="str">
        <f>CONCATENATE("5. Sommer-Cup - Freizeittreff Herbede - ",TEXT(Gesamtstand!$M$2,"TT.MM.JJ"))</f>
        <v>5. Sommer-Cup - Freizeittreff Herbede - 19.06.19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2" x14ac:dyDescent="0.35">
      <c r="A2" s="1" t="s">
        <v>0</v>
      </c>
      <c r="B2" s="2" t="s">
        <v>103</v>
      </c>
      <c r="C2" s="2" t="s">
        <v>104</v>
      </c>
      <c r="D2" s="2" t="s">
        <v>3296</v>
      </c>
      <c r="E2" s="2" t="s">
        <v>3261</v>
      </c>
      <c r="F2" s="2" t="s">
        <v>3297</v>
      </c>
      <c r="G2" s="2" t="s">
        <v>3298</v>
      </c>
      <c r="H2" s="2" t="s">
        <v>3299</v>
      </c>
      <c r="I2" s="2" t="s">
        <v>105</v>
      </c>
      <c r="J2" s="2" t="s">
        <v>27</v>
      </c>
      <c r="L2" s="30"/>
    </row>
    <row r="3" spans="1:12" x14ac:dyDescent="0.35">
      <c r="A3" s="1" t="s">
        <v>64</v>
      </c>
      <c r="B3" s="44">
        <v>28</v>
      </c>
      <c r="C3" s="47">
        <v>26</v>
      </c>
      <c r="D3" s="47">
        <f t="shared" ref="D3:D17" si="0">IF(B3&gt;0,C3+B3,"")</f>
        <v>54</v>
      </c>
      <c r="E3" s="2" t="b">
        <v>1</v>
      </c>
      <c r="F3" s="2">
        <f t="shared" ref="F3:F17" si="1">IF(B3&gt;0,COUNTIF(B$3:B$55,"&lt;"&amp;B3)+1,"")</f>
        <v>4</v>
      </c>
      <c r="G3" s="2">
        <f t="shared" ref="G3:G17" si="2">IF(C3&gt;0,COUNTIF(C$3:C$55,"&lt;"&amp;C3)+1,"")</f>
        <v>1</v>
      </c>
      <c r="H3" s="2">
        <f t="shared" ref="H3:H17" si="3">IF(AND(B3&gt;0,C3&gt;0),COUNTIF(D$3:D$55,"&lt;"&amp;D3)+1,"")</f>
        <v>1</v>
      </c>
      <c r="I3" s="2">
        <f t="shared" ref="I3:I17" si="4">IF(B3&gt;0,IF(E3,MIN(F3:H3),MAX(F3:H3)),"")</f>
        <v>1</v>
      </c>
      <c r="J3" s="2">
        <f>IF(B3&gt;0,VLOOKUP(I3,Punkteschema!$A$2:$B$101,2,FALSE),"")</f>
        <v>25</v>
      </c>
    </row>
    <row r="4" spans="1:12" x14ac:dyDescent="0.35">
      <c r="A4" s="1" t="s">
        <v>33</v>
      </c>
      <c r="B4" s="44">
        <v>26</v>
      </c>
      <c r="C4" s="44">
        <v>33</v>
      </c>
      <c r="D4" s="44">
        <f t="shared" si="0"/>
        <v>59</v>
      </c>
      <c r="E4" s="2" t="b">
        <v>1</v>
      </c>
      <c r="F4" s="2">
        <f t="shared" si="1"/>
        <v>2</v>
      </c>
      <c r="G4" s="2">
        <f t="shared" si="2"/>
        <v>3</v>
      </c>
      <c r="H4" s="2">
        <f t="shared" si="3"/>
        <v>2</v>
      </c>
      <c r="I4" s="2">
        <f t="shared" si="4"/>
        <v>2</v>
      </c>
      <c r="J4" s="2">
        <f>IF(B4&gt;0,VLOOKUP(I4,Punkteschema!$A$2:$B$101,2,FALSE),"")</f>
        <v>21</v>
      </c>
    </row>
    <row r="5" spans="1:12" x14ac:dyDescent="0.35">
      <c r="A5" s="1" t="s">
        <v>62</v>
      </c>
      <c r="B5" s="45">
        <v>32</v>
      </c>
      <c r="C5" s="44">
        <v>32</v>
      </c>
      <c r="D5" s="44">
        <f t="shared" si="0"/>
        <v>64</v>
      </c>
      <c r="E5" s="2" t="b">
        <v>1</v>
      </c>
      <c r="F5" s="2">
        <f t="shared" si="1"/>
        <v>7</v>
      </c>
      <c r="G5" s="2">
        <f t="shared" si="2"/>
        <v>2</v>
      </c>
      <c r="H5" s="2">
        <f t="shared" si="3"/>
        <v>7</v>
      </c>
      <c r="I5" s="2">
        <f t="shared" si="4"/>
        <v>2</v>
      </c>
      <c r="J5" s="2">
        <f>IF(B5&gt;0,VLOOKUP(I5,Punkteschema!$A$2:$B$101,2,FALSE),"")</f>
        <v>21</v>
      </c>
    </row>
    <row r="6" spans="1:12" x14ac:dyDescent="0.35">
      <c r="A6" s="1" t="s">
        <v>3481</v>
      </c>
      <c r="B6" s="44">
        <v>27</v>
      </c>
      <c r="C6" s="45">
        <v>36</v>
      </c>
      <c r="D6" s="44">
        <f t="shared" si="0"/>
        <v>63</v>
      </c>
      <c r="E6" s="2" t="b">
        <v>1</v>
      </c>
      <c r="F6" s="2">
        <f t="shared" si="1"/>
        <v>3</v>
      </c>
      <c r="G6" s="2">
        <f t="shared" si="2"/>
        <v>9</v>
      </c>
      <c r="H6" s="2">
        <f t="shared" si="3"/>
        <v>5</v>
      </c>
      <c r="I6" s="2">
        <f t="shared" si="4"/>
        <v>3</v>
      </c>
      <c r="J6" s="2">
        <f>IF(B6&gt;0,VLOOKUP(I6,Punkteschema!$A$2:$B$101,2,FALSE),"")</f>
        <v>18</v>
      </c>
    </row>
    <row r="7" spans="1:12" x14ac:dyDescent="0.35">
      <c r="A7" s="1" t="s">
        <v>28</v>
      </c>
      <c r="B7" s="44">
        <v>28</v>
      </c>
      <c r="C7" s="44">
        <v>33</v>
      </c>
      <c r="D7" s="44">
        <f t="shared" si="0"/>
        <v>61</v>
      </c>
      <c r="E7" s="2" t="b">
        <v>0</v>
      </c>
      <c r="F7" s="2">
        <f t="shared" si="1"/>
        <v>4</v>
      </c>
      <c r="G7" s="2">
        <f t="shared" si="2"/>
        <v>3</v>
      </c>
      <c r="H7" s="2">
        <f t="shared" si="3"/>
        <v>3</v>
      </c>
      <c r="I7" s="2">
        <f t="shared" si="4"/>
        <v>4</v>
      </c>
      <c r="J7" s="2">
        <f>IF(B7&gt;0,VLOOKUP(I7,Punkteschema!$A$2:$B$101,2,FALSE),"")</f>
        <v>15</v>
      </c>
    </row>
    <row r="8" spans="1:12" x14ac:dyDescent="0.35">
      <c r="A8" s="1" t="s">
        <v>3243</v>
      </c>
      <c r="B8" s="44">
        <v>28</v>
      </c>
      <c r="C8" s="44">
        <v>34</v>
      </c>
      <c r="D8" s="44">
        <f t="shared" si="0"/>
        <v>62</v>
      </c>
      <c r="E8" s="2" t="b">
        <v>0</v>
      </c>
      <c r="F8" s="2">
        <f t="shared" si="1"/>
        <v>4</v>
      </c>
      <c r="G8" s="2">
        <f t="shared" si="2"/>
        <v>5</v>
      </c>
      <c r="H8" s="2">
        <f t="shared" si="3"/>
        <v>4</v>
      </c>
      <c r="I8" s="2">
        <f t="shared" si="4"/>
        <v>5</v>
      </c>
      <c r="J8" s="2">
        <f>IF(B8&gt;0,VLOOKUP(I8,Punkteschema!$A$2:$B$101,2,FALSE),"")</f>
        <v>15</v>
      </c>
    </row>
    <row r="9" spans="1:12" x14ac:dyDescent="0.35">
      <c r="A9" s="1" t="s">
        <v>48</v>
      </c>
      <c r="B9" s="45">
        <v>34</v>
      </c>
      <c r="C9" s="44">
        <v>34</v>
      </c>
      <c r="D9" s="45">
        <f t="shared" si="0"/>
        <v>68</v>
      </c>
      <c r="E9" s="2" t="b">
        <v>1</v>
      </c>
      <c r="F9" s="2">
        <f t="shared" si="1"/>
        <v>10</v>
      </c>
      <c r="G9" s="2">
        <f t="shared" si="2"/>
        <v>5</v>
      </c>
      <c r="H9" s="2">
        <f t="shared" si="3"/>
        <v>8</v>
      </c>
      <c r="I9" s="2">
        <f t="shared" si="4"/>
        <v>5</v>
      </c>
      <c r="J9" s="2">
        <f>IF(B9&gt;0,VLOOKUP(I9,Punkteschema!$A$2:$B$101,2,FALSE),"")</f>
        <v>15</v>
      </c>
    </row>
    <row r="10" spans="1:12" x14ac:dyDescent="0.35">
      <c r="A10" s="1" t="s">
        <v>81</v>
      </c>
      <c r="B10" s="45">
        <v>45</v>
      </c>
      <c r="C10" s="44">
        <v>34</v>
      </c>
      <c r="D10" s="45">
        <f t="shared" si="0"/>
        <v>79</v>
      </c>
      <c r="E10" s="2" t="b">
        <v>1</v>
      </c>
      <c r="F10" s="2">
        <f t="shared" si="1"/>
        <v>15</v>
      </c>
      <c r="G10" s="2">
        <f t="shared" si="2"/>
        <v>5</v>
      </c>
      <c r="H10" s="2">
        <f t="shared" si="3"/>
        <v>13</v>
      </c>
      <c r="I10" s="2">
        <f t="shared" si="4"/>
        <v>5</v>
      </c>
      <c r="J10" s="2">
        <f>IF(B10&gt;0,VLOOKUP(I10,Punkteschema!$A$2:$B$101,2,FALSE),"")</f>
        <v>15</v>
      </c>
    </row>
    <row r="11" spans="1:12" x14ac:dyDescent="0.35">
      <c r="A11" s="1" t="s">
        <v>3646</v>
      </c>
      <c r="B11" s="45">
        <v>32</v>
      </c>
      <c r="C11" s="45">
        <v>38</v>
      </c>
      <c r="D11" s="45">
        <f t="shared" si="0"/>
        <v>70</v>
      </c>
      <c r="E11" s="2" t="b">
        <v>1</v>
      </c>
      <c r="F11" s="2">
        <f t="shared" si="1"/>
        <v>7</v>
      </c>
      <c r="G11" s="2">
        <f t="shared" si="2"/>
        <v>10</v>
      </c>
      <c r="H11" s="2">
        <f t="shared" si="3"/>
        <v>10</v>
      </c>
      <c r="I11" s="2">
        <f t="shared" si="4"/>
        <v>7</v>
      </c>
      <c r="J11" s="2">
        <f>IF(B11&gt;0,VLOOKUP(I11,Punkteschema!$A$2:$B$101,2,FALSE),"")</f>
        <v>10</v>
      </c>
    </row>
    <row r="12" spans="1:12" x14ac:dyDescent="0.35">
      <c r="A12" s="1" t="s">
        <v>41</v>
      </c>
      <c r="B12" s="45">
        <v>33</v>
      </c>
      <c r="C12" s="44">
        <v>35</v>
      </c>
      <c r="D12" s="45">
        <f t="shared" si="0"/>
        <v>68</v>
      </c>
      <c r="E12" s="2" t="b">
        <v>1</v>
      </c>
      <c r="F12" s="2">
        <f t="shared" si="1"/>
        <v>9</v>
      </c>
      <c r="G12" s="2">
        <f t="shared" si="2"/>
        <v>8</v>
      </c>
      <c r="H12" s="2">
        <f t="shared" si="3"/>
        <v>8</v>
      </c>
      <c r="I12" s="2">
        <f t="shared" si="4"/>
        <v>8</v>
      </c>
      <c r="J12" s="2">
        <f>IF(B12&gt;0,VLOOKUP(I12,Punkteschema!$A$2:$B$101,2,FALSE),"")</f>
        <v>10</v>
      </c>
    </row>
    <row r="13" spans="1:12" x14ac:dyDescent="0.35">
      <c r="A13" s="1" t="s">
        <v>20</v>
      </c>
      <c r="B13" s="44">
        <v>25</v>
      </c>
      <c r="C13" s="45">
        <v>38</v>
      </c>
      <c r="D13" s="44">
        <f t="shared" si="0"/>
        <v>63</v>
      </c>
      <c r="E13" s="2" t="b">
        <v>0</v>
      </c>
      <c r="F13" s="2">
        <f t="shared" si="1"/>
        <v>1</v>
      </c>
      <c r="G13" s="2">
        <f t="shared" si="2"/>
        <v>10</v>
      </c>
      <c r="H13" s="2">
        <f t="shared" si="3"/>
        <v>5</v>
      </c>
      <c r="I13" s="2">
        <f t="shared" si="4"/>
        <v>10</v>
      </c>
      <c r="J13" s="2">
        <f>IF(B13&gt;0,VLOOKUP(I13,Punkteschema!$A$2:$B$101,2,FALSE),"")</f>
        <v>10</v>
      </c>
    </row>
    <row r="14" spans="1:12" x14ac:dyDescent="0.35">
      <c r="A14" s="1" t="s">
        <v>7</v>
      </c>
      <c r="B14" s="45">
        <v>36</v>
      </c>
      <c r="C14" s="45">
        <v>38</v>
      </c>
      <c r="D14" s="45">
        <f t="shared" si="0"/>
        <v>74</v>
      </c>
      <c r="E14" s="2" t="b">
        <v>1</v>
      </c>
      <c r="F14" s="2">
        <f t="shared" si="1"/>
        <v>12</v>
      </c>
      <c r="G14" s="2">
        <f t="shared" si="2"/>
        <v>10</v>
      </c>
      <c r="H14" s="2">
        <f t="shared" si="3"/>
        <v>11</v>
      </c>
      <c r="I14" s="2">
        <f t="shared" si="4"/>
        <v>10</v>
      </c>
      <c r="J14" s="2">
        <f>IF(B14&gt;0,VLOOKUP(I14,Punkteschema!$A$2:$B$101,2,FALSE),"")</f>
        <v>10</v>
      </c>
    </row>
    <row r="15" spans="1:12" x14ac:dyDescent="0.35">
      <c r="A15" s="1" t="s">
        <v>13</v>
      </c>
      <c r="B15" s="45">
        <v>35</v>
      </c>
      <c r="C15" s="45">
        <v>39</v>
      </c>
      <c r="D15" s="45">
        <f t="shared" si="0"/>
        <v>74</v>
      </c>
      <c r="E15" s="2" t="b">
        <v>1</v>
      </c>
      <c r="F15" s="2">
        <f t="shared" si="1"/>
        <v>11</v>
      </c>
      <c r="G15" s="2">
        <f t="shared" si="2"/>
        <v>13</v>
      </c>
      <c r="H15" s="2">
        <f t="shared" si="3"/>
        <v>11</v>
      </c>
      <c r="I15" s="2">
        <f t="shared" si="4"/>
        <v>11</v>
      </c>
      <c r="J15" s="2">
        <f>IF(B15&gt;0,VLOOKUP(I15,Punkteschema!$A$2:$B$101,2,FALSE),"")</f>
        <v>5</v>
      </c>
    </row>
    <row r="16" spans="1:12" x14ac:dyDescent="0.35">
      <c r="A16" s="1" t="s">
        <v>3244</v>
      </c>
      <c r="B16" s="45">
        <v>39</v>
      </c>
      <c r="C16" s="45">
        <v>43</v>
      </c>
      <c r="D16" s="45">
        <f t="shared" si="0"/>
        <v>82</v>
      </c>
      <c r="E16" s="2" t="b">
        <v>1</v>
      </c>
      <c r="F16" s="2">
        <f t="shared" si="1"/>
        <v>13</v>
      </c>
      <c r="G16" s="2">
        <f t="shared" si="2"/>
        <v>15</v>
      </c>
      <c r="H16" s="2">
        <f t="shared" si="3"/>
        <v>14</v>
      </c>
      <c r="I16" s="2">
        <f t="shared" si="4"/>
        <v>13</v>
      </c>
      <c r="J16" s="2">
        <f>IF(B16&gt;0,VLOOKUP(I16,Punkteschema!$A$2:$B$101,2,FALSE),"")</f>
        <v>5</v>
      </c>
    </row>
    <row r="17" spans="1:10" x14ac:dyDescent="0.35">
      <c r="A17" s="1" t="s">
        <v>3477</v>
      </c>
      <c r="B17" s="45">
        <v>40</v>
      </c>
      <c r="C17" s="45">
        <v>42</v>
      </c>
      <c r="D17" s="45">
        <f t="shared" si="0"/>
        <v>82</v>
      </c>
      <c r="E17" s="2" t="b">
        <v>1</v>
      </c>
      <c r="F17" s="2">
        <f t="shared" si="1"/>
        <v>14</v>
      </c>
      <c r="G17" s="2">
        <f t="shared" si="2"/>
        <v>14</v>
      </c>
      <c r="H17" s="2">
        <f t="shared" si="3"/>
        <v>14</v>
      </c>
      <c r="I17" s="2">
        <f t="shared" si="4"/>
        <v>14</v>
      </c>
      <c r="J17" s="2">
        <f>IF(B17&gt;0,VLOOKUP(I17,Punkteschema!$A$2:$B$101,2,FALSE),"")</f>
        <v>5</v>
      </c>
    </row>
    <row r="18" spans="1:10" hidden="1" x14ac:dyDescent="0.35">
      <c r="A18" s="1"/>
      <c r="B18" s="45"/>
      <c r="C18" s="45"/>
      <c r="D18" s="45" t="str">
        <f t="shared" ref="D18:D21" si="5">IF(B18&gt;0,C18+B18,"")</f>
        <v/>
      </c>
      <c r="E18" s="2" t="b">
        <v>1</v>
      </c>
      <c r="F18" s="2" t="str">
        <f t="shared" ref="F18:F21" si="6">IF(B18&gt;0,COUNTIF(B$3:B$55,"&lt;"&amp;B18)+1,"")</f>
        <v/>
      </c>
      <c r="G18" s="2" t="str">
        <f t="shared" ref="G18:G21" si="7">IF(C18&gt;0,COUNTIF(C$3:C$55,"&lt;"&amp;C18)+1,"")</f>
        <v/>
      </c>
      <c r="H18" s="2" t="str">
        <f t="shared" ref="H18:H21" si="8">IF(AND(B18&gt;0,C18&gt;0),COUNTIF(D$3:D$55,"&lt;"&amp;D18)+1,"")</f>
        <v/>
      </c>
      <c r="I18" s="2" t="str">
        <f t="shared" ref="I18:I21" si="9">IF(B18&gt;0,IF(E18,MIN(F18:H18),MAX(F18:H18)),"")</f>
        <v/>
      </c>
      <c r="J18" s="2" t="str">
        <f>IF(B18&gt;0,VLOOKUP(I18,Punkteschema!$A$2:$B$101,2,FALSE),"")</f>
        <v/>
      </c>
    </row>
    <row r="19" spans="1:10" hidden="1" x14ac:dyDescent="0.35">
      <c r="A19" s="1"/>
      <c r="B19" s="45"/>
      <c r="C19" s="45"/>
      <c r="D19" s="45" t="str">
        <f t="shared" si="5"/>
        <v/>
      </c>
      <c r="E19" s="2" t="b">
        <v>1</v>
      </c>
      <c r="F19" s="2" t="str">
        <f t="shared" si="6"/>
        <v/>
      </c>
      <c r="G19" s="2" t="str">
        <f t="shared" si="7"/>
        <v/>
      </c>
      <c r="H19" s="2" t="str">
        <f t="shared" si="8"/>
        <v/>
      </c>
      <c r="I19" s="2" t="str">
        <f t="shared" si="9"/>
        <v/>
      </c>
      <c r="J19" s="2" t="str">
        <f>IF(B19&gt;0,VLOOKUP(I19,Punkteschema!$A$2:$B$101,2,FALSE),"")</f>
        <v/>
      </c>
    </row>
    <row r="20" spans="1:10" hidden="1" x14ac:dyDescent="0.35">
      <c r="A20" s="1"/>
      <c r="B20" s="45"/>
      <c r="C20" s="45"/>
      <c r="D20" s="45" t="str">
        <f t="shared" si="5"/>
        <v/>
      </c>
      <c r="E20" s="2" t="b">
        <v>1</v>
      </c>
      <c r="F20" s="2" t="str">
        <f t="shared" si="6"/>
        <v/>
      </c>
      <c r="G20" s="2" t="str">
        <f t="shared" si="7"/>
        <v/>
      </c>
      <c r="H20" s="2" t="str">
        <f t="shared" si="8"/>
        <v/>
      </c>
      <c r="I20" s="2" t="str">
        <f t="shared" si="9"/>
        <v/>
      </c>
      <c r="J20" s="2" t="str">
        <f>IF(B20&gt;0,VLOOKUP(I20,Punkteschema!$A$2:$B$101,2,FALSE),"")</f>
        <v/>
      </c>
    </row>
    <row r="21" spans="1:10" hidden="1" x14ac:dyDescent="0.35">
      <c r="A21" s="1"/>
      <c r="B21" s="45"/>
      <c r="C21" s="45"/>
      <c r="D21" s="45" t="str">
        <f t="shared" si="5"/>
        <v/>
      </c>
      <c r="E21" s="2" t="b">
        <v>1</v>
      </c>
      <c r="F21" s="2" t="str">
        <f t="shared" si="6"/>
        <v/>
      </c>
      <c r="G21" s="2" t="str">
        <f t="shared" si="7"/>
        <v/>
      </c>
      <c r="H21" s="2" t="str">
        <f t="shared" si="8"/>
        <v/>
      </c>
      <c r="I21" s="2" t="str">
        <f t="shared" si="9"/>
        <v/>
      </c>
      <c r="J21" s="2" t="str">
        <f>IF(B21&gt;0,VLOOKUP(I21,Punkteschema!$A$2:$B$101,2,FALSE),"")</f>
        <v/>
      </c>
    </row>
    <row r="22" spans="1:10" hidden="1" x14ac:dyDescent="0.35">
      <c r="A22" s="1"/>
      <c r="B22" s="2"/>
      <c r="C22" s="2"/>
      <c r="D22" s="2" t="str">
        <f t="shared" ref="D22:D55" si="10">IF(B22&gt;0,C22+B22,"")</f>
        <v/>
      </c>
      <c r="E22" s="2" t="b">
        <v>1</v>
      </c>
      <c r="F22" s="2" t="str">
        <f t="shared" ref="F22:G52" si="11">IF(B22&gt;0,COUNTIF(B$3:B$55,"&lt;"&amp;B22)+1,"")</f>
        <v/>
      </c>
      <c r="G22" s="2" t="str">
        <f t="shared" si="11"/>
        <v/>
      </c>
      <c r="H22" s="2" t="str">
        <f t="shared" ref="H22:H52" si="12">IF(AND(B22&gt;0,C22&gt;0),COUNTIF(D$3:D$55,"&lt;"&amp;D22)+1,"")</f>
        <v/>
      </c>
      <c r="I22" s="2" t="str">
        <f t="shared" ref="I22:I52" si="13">IF(B22&gt;0,IF(E22,MIN(F22:H22),MAX(F22:H22)),"")</f>
        <v/>
      </c>
      <c r="J22" s="2" t="str">
        <f>IF(B22&gt;0,VLOOKUP(I22,Punkteschema!$A$2:$B$101,2,FALSE),"")</f>
        <v/>
      </c>
    </row>
    <row r="23" spans="1:10" hidden="1" x14ac:dyDescent="0.35">
      <c r="A23" s="1"/>
      <c r="B23" s="2"/>
      <c r="C23" s="2"/>
      <c r="D23" s="2" t="str">
        <f t="shared" si="10"/>
        <v/>
      </c>
      <c r="E23" s="2" t="b">
        <v>1</v>
      </c>
      <c r="F23" s="2" t="str">
        <f t="shared" si="11"/>
        <v/>
      </c>
      <c r="G23" s="2" t="str">
        <f t="shared" si="11"/>
        <v/>
      </c>
      <c r="H23" s="2" t="str">
        <f t="shared" si="12"/>
        <v/>
      </c>
      <c r="I23" s="2" t="str">
        <f t="shared" si="13"/>
        <v/>
      </c>
      <c r="J23" s="2" t="str">
        <f>IF(B23&gt;0,VLOOKUP(I23,Punkteschema!$A$2:$B$101,2,FALSE),"")</f>
        <v/>
      </c>
    </row>
    <row r="24" spans="1:10" hidden="1" x14ac:dyDescent="0.35">
      <c r="A24" s="1"/>
      <c r="B24" s="2"/>
      <c r="C24" s="2"/>
      <c r="D24" s="2" t="str">
        <f t="shared" si="10"/>
        <v/>
      </c>
      <c r="E24" s="2" t="b">
        <v>1</v>
      </c>
      <c r="F24" s="2" t="str">
        <f t="shared" si="11"/>
        <v/>
      </c>
      <c r="G24" s="2" t="str">
        <f t="shared" si="11"/>
        <v/>
      </c>
      <c r="H24" s="2" t="str">
        <f t="shared" si="12"/>
        <v/>
      </c>
      <c r="I24" s="2" t="str">
        <f t="shared" si="13"/>
        <v/>
      </c>
      <c r="J24" s="2" t="str">
        <f>IF(B24&gt;0,VLOOKUP(I24,Punkteschema!$A$2:$B$101,2,FALSE),"")</f>
        <v/>
      </c>
    </row>
    <row r="25" spans="1:10" hidden="1" x14ac:dyDescent="0.35">
      <c r="A25" s="1"/>
      <c r="B25" s="2"/>
      <c r="C25" s="2"/>
      <c r="D25" s="2" t="str">
        <f t="shared" si="10"/>
        <v/>
      </c>
      <c r="E25" s="2" t="b">
        <v>1</v>
      </c>
      <c r="F25" s="2" t="str">
        <f t="shared" si="11"/>
        <v/>
      </c>
      <c r="G25" s="2" t="str">
        <f t="shared" si="11"/>
        <v/>
      </c>
      <c r="H25" s="2" t="str">
        <f t="shared" si="12"/>
        <v/>
      </c>
      <c r="I25" s="2" t="str">
        <f t="shared" si="13"/>
        <v/>
      </c>
      <c r="J25" s="2" t="str">
        <f>IF(B25&gt;0,VLOOKUP(I25,Punkteschema!$A$2:$B$101,2,FALSE),"")</f>
        <v/>
      </c>
    </row>
    <row r="26" spans="1:10" hidden="1" x14ac:dyDescent="0.35">
      <c r="A26" s="1"/>
      <c r="B26" s="2"/>
      <c r="C26" s="2"/>
      <c r="D26" s="2" t="str">
        <f t="shared" si="10"/>
        <v/>
      </c>
      <c r="E26" s="2" t="b">
        <v>1</v>
      </c>
      <c r="F26" s="2" t="str">
        <f t="shared" si="11"/>
        <v/>
      </c>
      <c r="G26" s="2" t="str">
        <f t="shared" si="11"/>
        <v/>
      </c>
      <c r="H26" s="2" t="str">
        <f t="shared" si="12"/>
        <v/>
      </c>
      <c r="I26" s="2" t="str">
        <f t="shared" si="13"/>
        <v/>
      </c>
      <c r="J26" s="2" t="str">
        <f>IF(B26&gt;0,VLOOKUP(I26,Punkteschema!$A$2:$B$101,2,FALSE),"")</f>
        <v/>
      </c>
    </row>
    <row r="27" spans="1:10" hidden="1" x14ac:dyDescent="0.35">
      <c r="A27" s="1"/>
      <c r="B27" s="2"/>
      <c r="C27" s="2"/>
      <c r="D27" s="2" t="str">
        <f t="shared" si="10"/>
        <v/>
      </c>
      <c r="E27" s="2" t="b">
        <v>1</v>
      </c>
      <c r="F27" s="2" t="str">
        <f t="shared" si="11"/>
        <v/>
      </c>
      <c r="G27" s="2" t="str">
        <f t="shared" si="11"/>
        <v/>
      </c>
      <c r="H27" s="2" t="str">
        <f t="shared" si="12"/>
        <v/>
      </c>
      <c r="I27" s="2" t="str">
        <f t="shared" si="13"/>
        <v/>
      </c>
      <c r="J27" s="2" t="str">
        <f>IF(B27&gt;0,VLOOKUP(I27,Punkteschema!$A$2:$B$101,2,FALSE),"")</f>
        <v/>
      </c>
    </row>
    <row r="28" spans="1:10" hidden="1" x14ac:dyDescent="0.35">
      <c r="A28" s="1"/>
      <c r="B28" s="2"/>
      <c r="C28" s="2"/>
      <c r="D28" s="2" t="str">
        <f t="shared" si="10"/>
        <v/>
      </c>
      <c r="E28" s="2" t="b">
        <v>1</v>
      </c>
      <c r="F28" s="2" t="str">
        <f t="shared" si="11"/>
        <v/>
      </c>
      <c r="G28" s="2" t="str">
        <f t="shared" si="11"/>
        <v/>
      </c>
      <c r="H28" s="2" t="str">
        <f t="shared" si="12"/>
        <v/>
      </c>
      <c r="I28" s="2" t="str">
        <f t="shared" si="13"/>
        <v/>
      </c>
      <c r="J28" s="2" t="str">
        <f>IF(B28&gt;0,VLOOKUP(I28,Punkteschema!$A$2:$B$101,2,FALSE),"")</f>
        <v/>
      </c>
    </row>
    <row r="29" spans="1:10" hidden="1" x14ac:dyDescent="0.35">
      <c r="A29" s="1"/>
      <c r="B29" s="2"/>
      <c r="C29" s="2"/>
      <c r="D29" s="2" t="str">
        <f t="shared" si="10"/>
        <v/>
      </c>
      <c r="E29" s="2" t="b">
        <v>1</v>
      </c>
      <c r="F29" s="2" t="str">
        <f t="shared" si="11"/>
        <v/>
      </c>
      <c r="G29" s="2" t="str">
        <f t="shared" si="11"/>
        <v/>
      </c>
      <c r="H29" s="2" t="str">
        <f t="shared" si="12"/>
        <v/>
      </c>
      <c r="I29" s="2" t="str">
        <f t="shared" si="13"/>
        <v/>
      </c>
      <c r="J29" s="2" t="str">
        <f>IF(B29&gt;0,VLOOKUP(I29,Punkteschema!$A$2:$B$101,2,FALSE),"")</f>
        <v/>
      </c>
    </row>
    <row r="30" spans="1:10" hidden="1" x14ac:dyDescent="0.35">
      <c r="A30" s="1"/>
      <c r="B30" s="2"/>
      <c r="C30" s="2"/>
      <c r="D30" s="2" t="str">
        <f t="shared" si="10"/>
        <v/>
      </c>
      <c r="E30" s="2" t="b">
        <v>1</v>
      </c>
      <c r="F30" s="2" t="str">
        <f t="shared" si="11"/>
        <v/>
      </c>
      <c r="G30" s="2" t="str">
        <f t="shared" si="11"/>
        <v/>
      </c>
      <c r="H30" s="2" t="str">
        <f t="shared" si="12"/>
        <v/>
      </c>
      <c r="I30" s="2" t="str">
        <f t="shared" si="13"/>
        <v/>
      </c>
      <c r="J30" s="2" t="str">
        <f>IF(B30&gt;0,VLOOKUP(I30,Punkteschema!$A$2:$B$101,2,FALSE),"")</f>
        <v/>
      </c>
    </row>
    <row r="31" spans="1:10" hidden="1" x14ac:dyDescent="0.35">
      <c r="A31" s="1"/>
      <c r="B31" s="2"/>
      <c r="C31" s="2"/>
      <c r="D31" s="2" t="str">
        <f t="shared" si="10"/>
        <v/>
      </c>
      <c r="E31" s="2" t="b">
        <v>1</v>
      </c>
      <c r="F31" s="2" t="str">
        <f t="shared" si="11"/>
        <v/>
      </c>
      <c r="G31" s="2" t="str">
        <f t="shared" si="11"/>
        <v/>
      </c>
      <c r="H31" s="2" t="str">
        <f t="shared" si="12"/>
        <v/>
      </c>
      <c r="I31" s="2" t="str">
        <f t="shared" si="13"/>
        <v/>
      </c>
      <c r="J31" s="2" t="str">
        <f>IF(B31&gt;0,VLOOKUP(I31,Punkteschema!$A$2:$B$101,2,FALSE),"")</f>
        <v/>
      </c>
    </row>
    <row r="32" spans="1:10" hidden="1" x14ac:dyDescent="0.35">
      <c r="A32" s="1"/>
      <c r="B32" s="2"/>
      <c r="C32" s="2"/>
      <c r="D32" s="2" t="str">
        <f t="shared" si="10"/>
        <v/>
      </c>
      <c r="E32" s="2" t="b">
        <v>1</v>
      </c>
      <c r="F32" s="2" t="str">
        <f t="shared" si="11"/>
        <v/>
      </c>
      <c r="G32" s="2" t="str">
        <f t="shared" si="11"/>
        <v/>
      </c>
      <c r="H32" s="2" t="str">
        <f t="shared" si="12"/>
        <v/>
      </c>
      <c r="I32" s="2" t="str">
        <f t="shared" si="13"/>
        <v/>
      </c>
      <c r="J32" s="2" t="str">
        <f>IF(B32&gt;0,VLOOKUP(I32,Punkteschema!$A$2:$B$101,2,FALSE),"")</f>
        <v/>
      </c>
    </row>
    <row r="33" spans="1:10" hidden="1" x14ac:dyDescent="0.35">
      <c r="A33" s="1"/>
      <c r="B33" s="2"/>
      <c r="C33" s="2"/>
      <c r="D33" s="2" t="str">
        <f t="shared" si="10"/>
        <v/>
      </c>
      <c r="E33" s="2" t="b">
        <v>1</v>
      </c>
      <c r="F33" s="2" t="str">
        <f t="shared" si="11"/>
        <v/>
      </c>
      <c r="G33" s="2" t="str">
        <f t="shared" si="11"/>
        <v/>
      </c>
      <c r="H33" s="2" t="str">
        <f t="shared" si="12"/>
        <v/>
      </c>
      <c r="I33" s="2" t="str">
        <f t="shared" si="13"/>
        <v/>
      </c>
      <c r="J33" s="2" t="str">
        <f>IF(B33&gt;0,VLOOKUP(I33,Punkteschema!$A$2:$B$101,2,FALSE),"")</f>
        <v/>
      </c>
    </row>
    <row r="34" spans="1:10" hidden="1" x14ac:dyDescent="0.35">
      <c r="A34" s="1"/>
      <c r="B34" s="2"/>
      <c r="C34" s="2"/>
      <c r="D34" s="2" t="str">
        <f t="shared" si="10"/>
        <v/>
      </c>
      <c r="E34" s="2" t="b">
        <v>1</v>
      </c>
      <c r="F34" s="2" t="str">
        <f t="shared" si="11"/>
        <v/>
      </c>
      <c r="G34" s="2" t="str">
        <f t="shared" si="11"/>
        <v/>
      </c>
      <c r="H34" s="2" t="str">
        <f t="shared" si="12"/>
        <v/>
      </c>
      <c r="I34" s="2" t="str">
        <f t="shared" si="13"/>
        <v/>
      </c>
      <c r="J34" s="2" t="str">
        <f>IF(B34&gt;0,VLOOKUP(I34,Punkteschema!$A$2:$B$101,2,FALSE),"")</f>
        <v/>
      </c>
    </row>
    <row r="35" spans="1:10" hidden="1" x14ac:dyDescent="0.35">
      <c r="A35" s="1"/>
      <c r="B35" s="2"/>
      <c r="C35" s="2"/>
      <c r="D35" s="2" t="str">
        <f t="shared" si="10"/>
        <v/>
      </c>
      <c r="E35" s="2" t="b">
        <v>1</v>
      </c>
      <c r="F35" s="2" t="str">
        <f t="shared" si="11"/>
        <v/>
      </c>
      <c r="G35" s="2" t="str">
        <f t="shared" si="11"/>
        <v/>
      </c>
      <c r="H35" s="2" t="str">
        <f t="shared" si="12"/>
        <v/>
      </c>
      <c r="I35" s="2" t="str">
        <f t="shared" si="13"/>
        <v/>
      </c>
      <c r="J35" s="2" t="str">
        <f>IF(B35&gt;0,VLOOKUP(I35,Punkteschema!$A$2:$B$101,2,FALSE),"")</f>
        <v/>
      </c>
    </row>
    <row r="36" spans="1:10" hidden="1" x14ac:dyDescent="0.35">
      <c r="A36" s="1"/>
      <c r="B36" s="2"/>
      <c r="C36" s="2"/>
      <c r="D36" s="2" t="str">
        <f t="shared" si="10"/>
        <v/>
      </c>
      <c r="E36" s="2" t="b">
        <v>1</v>
      </c>
      <c r="F36" s="2" t="str">
        <f t="shared" si="11"/>
        <v/>
      </c>
      <c r="G36" s="2" t="str">
        <f t="shared" si="11"/>
        <v/>
      </c>
      <c r="H36" s="2" t="str">
        <f t="shared" si="12"/>
        <v/>
      </c>
      <c r="I36" s="2" t="str">
        <f t="shared" si="13"/>
        <v/>
      </c>
      <c r="J36" s="2" t="str">
        <f>IF(B36&gt;0,VLOOKUP(I36,Punkteschema!$A$2:$B$101,2,FALSE),"")</f>
        <v/>
      </c>
    </row>
    <row r="37" spans="1:10" hidden="1" x14ac:dyDescent="0.35">
      <c r="A37" s="1"/>
      <c r="B37" s="2"/>
      <c r="C37" s="2"/>
      <c r="D37" s="2" t="str">
        <f t="shared" si="10"/>
        <v/>
      </c>
      <c r="E37" s="2" t="b">
        <v>1</v>
      </c>
      <c r="F37" s="2" t="str">
        <f t="shared" si="11"/>
        <v/>
      </c>
      <c r="G37" s="2" t="str">
        <f t="shared" si="11"/>
        <v/>
      </c>
      <c r="H37" s="2" t="str">
        <f t="shared" si="12"/>
        <v/>
      </c>
      <c r="I37" s="2" t="str">
        <f t="shared" si="13"/>
        <v/>
      </c>
      <c r="J37" s="2" t="str">
        <f>IF(B37&gt;0,VLOOKUP(I37,Punkteschema!$A$2:$B$101,2,FALSE),"")</f>
        <v/>
      </c>
    </row>
    <row r="38" spans="1:10" hidden="1" x14ac:dyDescent="0.35">
      <c r="A38" s="1"/>
      <c r="B38" s="2"/>
      <c r="C38" s="2"/>
      <c r="D38" s="2" t="str">
        <f t="shared" si="10"/>
        <v/>
      </c>
      <c r="E38" s="2" t="b">
        <v>1</v>
      </c>
      <c r="F38" s="2" t="str">
        <f t="shared" si="11"/>
        <v/>
      </c>
      <c r="G38" s="2" t="str">
        <f t="shared" si="11"/>
        <v/>
      </c>
      <c r="H38" s="2" t="str">
        <f t="shared" si="12"/>
        <v/>
      </c>
      <c r="I38" s="2" t="str">
        <f t="shared" si="13"/>
        <v/>
      </c>
      <c r="J38" s="2" t="str">
        <f>IF(B38&gt;0,VLOOKUP(I38,Punkteschema!$A$2:$B$101,2,FALSE),"")</f>
        <v/>
      </c>
    </row>
    <row r="39" spans="1:10" hidden="1" x14ac:dyDescent="0.35">
      <c r="A39" s="1"/>
      <c r="B39" s="2"/>
      <c r="C39" s="2"/>
      <c r="D39" s="2" t="str">
        <f t="shared" si="10"/>
        <v/>
      </c>
      <c r="E39" s="2" t="b">
        <v>1</v>
      </c>
      <c r="F39" s="2" t="str">
        <f t="shared" si="11"/>
        <v/>
      </c>
      <c r="G39" s="2" t="str">
        <f t="shared" si="11"/>
        <v/>
      </c>
      <c r="H39" s="2" t="str">
        <f t="shared" si="12"/>
        <v/>
      </c>
      <c r="I39" s="2" t="str">
        <f t="shared" si="13"/>
        <v/>
      </c>
      <c r="J39" s="2" t="str">
        <f>IF(B39&gt;0,VLOOKUP(I39,Punkteschema!$A$2:$B$101,2,FALSE),"")</f>
        <v/>
      </c>
    </row>
    <row r="40" spans="1:10" hidden="1" x14ac:dyDescent="0.35">
      <c r="A40" s="1"/>
      <c r="B40" s="2"/>
      <c r="C40" s="2"/>
      <c r="D40" s="2" t="str">
        <f t="shared" si="10"/>
        <v/>
      </c>
      <c r="E40" s="2" t="b">
        <v>1</v>
      </c>
      <c r="F40" s="2" t="str">
        <f t="shared" si="11"/>
        <v/>
      </c>
      <c r="G40" s="2" t="str">
        <f t="shared" si="11"/>
        <v/>
      </c>
      <c r="H40" s="2" t="str">
        <f t="shared" si="12"/>
        <v/>
      </c>
      <c r="I40" s="2" t="str">
        <f t="shared" si="13"/>
        <v/>
      </c>
      <c r="J40" s="2" t="str">
        <f>IF(B40&gt;0,VLOOKUP(I40,Punkteschema!$A$2:$B$101,2,FALSE),"")</f>
        <v/>
      </c>
    </row>
    <row r="41" spans="1:10" hidden="1" x14ac:dyDescent="0.35">
      <c r="A41" s="1"/>
      <c r="B41" s="2"/>
      <c r="C41" s="2"/>
      <c r="D41" s="2" t="str">
        <f t="shared" si="10"/>
        <v/>
      </c>
      <c r="E41" s="2" t="b">
        <v>1</v>
      </c>
      <c r="F41" s="2" t="str">
        <f t="shared" si="11"/>
        <v/>
      </c>
      <c r="G41" s="2" t="str">
        <f t="shared" si="11"/>
        <v/>
      </c>
      <c r="H41" s="2" t="str">
        <f t="shared" si="12"/>
        <v/>
      </c>
      <c r="I41" s="2" t="str">
        <f t="shared" si="13"/>
        <v/>
      </c>
      <c r="J41" s="2" t="str">
        <f>IF(B41&gt;0,VLOOKUP(I41,Punkteschema!$A$2:$B$101,2,FALSE),"")</f>
        <v/>
      </c>
    </row>
    <row r="42" spans="1:10" hidden="1" x14ac:dyDescent="0.35">
      <c r="A42" s="1"/>
      <c r="B42" s="2"/>
      <c r="C42" s="2"/>
      <c r="D42" s="2" t="str">
        <f t="shared" si="10"/>
        <v/>
      </c>
      <c r="E42" s="2" t="b">
        <v>1</v>
      </c>
      <c r="F42" s="2" t="str">
        <f t="shared" si="11"/>
        <v/>
      </c>
      <c r="G42" s="2" t="str">
        <f t="shared" si="11"/>
        <v/>
      </c>
      <c r="H42" s="2" t="str">
        <f t="shared" si="12"/>
        <v/>
      </c>
      <c r="I42" s="2" t="str">
        <f t="shared" si="13"/>
        <v/>
      </c>
      <c r="J42" s="2" t="str">
        <f>IF(B42&gt;0,VLOOKUP(I42,Punkteschema!$A$2:$B$101,2,FALSE),"")</f>
        <v/>
      </c>
    </row>
    <row r="43" spans="1:10" hidden="1" x14ac:dyDescent="0.35">
      <c r="A43" s="1"/>
      <c r="B43" s="2"/>
      <c r="C43" s="2"/>
      <c r="D43" s="2" t="str">
        <f t="shared" si="10"/>
        <v/>
      </c>
      <c r="E43" s="2" t="b">
        <v>1</v>
      </c>
      <c r="F43" s="2" t="str">
        <f t="shared" si="11"/>
        <v/>
      </c>
      <c r="G43" s="2" t="str">
        <f t="shared" si="11"/>
        <v/>
      </c>
      <c r="H43" s="2" t="str">
        <f t="shared" si="12"/>
        <v/>
      </c>
      <c r="I43" s="2" t="str">
        <f t="shared" si="13"/>
        <v/>
      </c>
      <c r="J43" s="2" t="str">
        <f>IF(B43&gt;0,VLOOKUP(I43,Punkteschema!$A$2:$B$101,2,FALSE),"")</f>
        <v/>
      </c>
    </row>
    <row r="44" spans="1:10" hidden="1" x14ac:dyDescent="0.35">
      <c r="A44" s="1"/>
      <c r="B44" s="2"/>
      <c r="C44" s="2"/>
      <c r="D44" s="2" t="str">
        <f t="shared" si="10"/>
        <v/>
      </c>
      <c r="E44" s="2" t="b">
        <v>1</v>
      </c>
      <c r="F44" s="2" t="str">
        <f t="shared" si="11"/>
        <v/>
      </c>
      <c r="G44" s="2" t="str">
        <f t="shared" si="11"/>
        <v/>
      </c>
      <c r="H44" s="2" t="str">
        <f t="shared" si="12"/>
        <v/>
      </c>
      <c r="I44" s="2" t="str">
        <f t="shared" si="13"/>
        <v/>
      </c>
      <c r="J44" s="2" t="str">
        <f>IF(B44&gt;0,VLOOKUP(I44,Punkteschema!$A$2:$B$101,2,FALSE),"")</f>
        <v/>
      </c>
    </row>
    <row r="45" spans="1:10" hidden="1" x14ac:dyDescent="0.35">
      <c r="A45" s="1"/>
      <c r="B45" s="2"/>
      <c r="C45" s="2"/>
      <c r="D45" s="2" t="str">
        <f t="shared" si="10"/>
        <v/>
      </c>
      <c r="E45" s="2" t="b">
        <v>1</v>
      </c>
      <c r="F45" s="2" t="str">
        <f t="shared" si="11"/>
        <v/>
      </c>
      <c r="G45" s="2" t="str">
        <f t="shared" si="11"/>
        <v/>
      </c>
      <c r="H45" s="2" t="str">
        <f t="shared" si="12"/>
        <v/>
      </c>
      <c r="I45" s="2" t="str">
        <f t="shared" si="13"/>
        <v/>
      </c>
      <c r="J45" s="2" t="str">
        <f>IF(B45&gt;0,VLOOKUP(I45,Punkteschema!$A$2:$B$101,2,FALSE),"")</f>
        <v/>
      </c>
    </row>
    <row r="46" spans="1:10" hidden="1" x14ac:dyDescent="0.35">
      <c r="A46" s="1"/>
      <c r="B46" s="2"/>
      <c r="C46" s="2"/>
      <c r="D46" s="2" t="str">
        <f t="shared" si="10"/>
        <v/>
      </c>
      <c r="E46" s="2" t="b">
        <v>1</v>
      </c>
      <c r="F46" s="2" t="str">
        <f t="shared" si="11"/>
        <v/>
      </c>
      <c r="G46" s="2" t="str">
        <f t="shared" si="11"/>
        <v/>
      </c>
      <c r="H46" s="2" t="str">
        <f t="shared" si="12"/>
        <v/>
      </c>
      <c r="I46" s="2" t="str">
        <f t="shared" si="13"/>
        <v/>
      </c>
      <c r="J46" s="2" t="str">
        <f>IF(B46&gt;0,VLOOKUP(I46,Punkteschema!$A$2:$B$101,2,FALSE),"")</f>
        <v/>
      </c>
    </row>
    <row r="47" spans="1:10" hidden="1" x14ac:dyDescent="0.35">
      <c r="A47" s="1"/>
      <c r="B47" s="2"/>
      <c r="C47" s="2"/>
      <c r="D47" s="2" t="str">
        <f t="shared" si="10"/>
        <v/>
      </c>
      <c r="E47" s="2" t="b">
        <v>1</v>
      </c>
      <c r="F47" s="2" t="str">
        <f t="shared" si="11"/>
        <v/>
      </c>
      <c r="G47" s="2" t="str">
        <f t="shared" si="11"/>
        <v/>
      </c>
      <c r="H47" s="2" t="str">
        <f t="shared" si="12"/>
        <v/>
      </c>
      <c r="I47" s="2" t="str">
        <f t="shared" si="13"/>
        <v/>
      </c>
      <c r="J47" s="2" t="str">
        <f>IF(B47&gt;0,VLOOKUP(I47,Punkteschema!$A$2:$B$101,2,FALSE),"")</f>
        <v/>
      </c>
    </row>
    <row r="48" spans="1:10" hidden="1" x14ac:dyDescent="0.35">
      <c r="A48" s="1"/>
      <c r="B48" s="2"/>
      <c r="C48" s="2"/>
      <c r="D48" s="2" t="str">
        <f t="shared" si="10"/>
        <v/>
      </c>
      <c r="E48" s="2" t="b">
        <v>1</v>
      </c>
      <c r="F48" s="2" t="str">
        <f t="shared" si="11"/>
        <v/>
      </c>
      <c r="G48" s="2" t="str">
        <f t="shared" si="11"/>
        <v/>
      </c>
      <c r="H48" s="2" t="str">
        <f t="shared" si="12"/>
        <v/>
      </c>
      <c r="I48" s="2" t="str">
        <f t="shared" si="13"/>
        <v/>
      </c>
      <c r="J48" s="2" t="str">
        <f>IF(B48&gt;0,VLOOKUP(I48,Punkteschema!$A$2:$B$101,2,FALSE),"")</f>
        <v/>
      </c>
    </row>
    <row r="49" spans="1:10" hidden="1" x14ac:dyDescent="0.35">
      <c r="A49" s="1"/>
      <c r="B49" s="2"/>
      <c r="C49" s="2"/>
      <c r="D49" s="2" t="str">
        <f t="shared" si="10"/>
        <v/>
      </c>
      <c r="E49" s="2" t="b">
        <v>1</v>
      </c>
      <c r="F49" s="2" t="str">
        <f t="shared" si="11"/>
        <v/>
      </c>
      <c r="G49" s="2" t="str">
        <f t="shared" si="11"/>
        <v/>
      </c>
      <c r="H49" s="2" t="str">
        <f t="shared" si="12"/>
        <v/>
      </c>
      <c r="I49" s="2" t="str">
        <f t="shared" si="13"/>
        <v/>
      </c>
      <c r="J49" s="2" t="str">
        <f>IF(B49&gt;0,VLOOKUP(I49,Punkteschema!$A$2:$B$101,2,FALSE),"")</f>
        <v/>
      </c>
    </row>
    <row r="50" spans="1:10" hidden="1" x14ac:dyDescent="0.35">
      <c r="A50" s="1"/>
      <c r="B50" s="2"/>
      <c r="C50" s="2"/>
      <c r="D50" s="2" t="str">
        <f t="shared" si="10"/>
        <v/>
      </c>
      <c r="E50" s="2" t="b">
        <v>1</v>
      </c>
      <c r="F50" s="2" t="str">
        <f t="shared" si="11"/>
        <v/>
      </c>
      <c r="G50" s="2" t="str">
        <f t="shared" si="11"/>
        <v/>
      </c>
      <c r="H50" s="2" t="str">
        <f t="shared" si="12"/>
        <v/>
      </c>
      <c r="I50" s="2" t="str">
        <f t="shared" si="13"/>
        <v/>
      </c>
      <c r="J50" s="2" t="str">
        <f>IF(B50&gt;0,VLOOKUP(I50,Punkteschema!$A$2:$B$101,2,FALSE),"")</f>
        <v/>
      </c>
    </row>
    <row r="51" spans="1:10" hidden="1" x14ac:dyDescent="0.35">
      <c r="A51" s="1"/>
      <c r="B51" s="2"/>
      <c r="C51" s="2"/>
      <c r="D51" s="2" t="str">
        <f t="shared" si="10"/>
        <v/>
      </c>
      <c r="E51" s="2" t="b">
        <v>1</v>
      </c>
      <c r="F51" s="2" t="str">
        <f t="shared" si="11"/>
        <v/>
      </c>
      <c r="G51" s="2" t="str">
        <f t="shared" si="11"/>
        <v/>
      </c>
      <c r="H51" s="2" t="str">
        <f t="shared" si="12"/>
        <v/>
      </c>
      <c r="I51" s="2" t="str">
        <f t="shared" si="13"/>
        <v/>
      </c>
      <c r="J51" s="2" t="str">
        <f>IF(B51&gt;0,VLOOKUP(I51,Punkteschema!$A$2:$B$101,2,FALSE),"")</f>
        <v/>
      </c>
    </row>
    <row r="52" spans="1:10" hidden="1" x14ac:dyDescent="0.35">
      <c r="A52" s="1"/>
      <c r="B52" s="2"/>
      <c r="C52" s="2"/>
      <c r="D52" s="2" t="str">
        <f t="shared" si="10"/>
        <v/>
      </c>
      <c r="E52" s="2" t="b">
        <v>1</v>
      </c>
      <c r="F52" s="2" t="str">
        <f t="shared" si="11"/>
        <v/>
      </c>
      <c r="G52" s="2" t="str">
        <f t="shared" si="11"/>
        <v/>
      </c>
      <c r="H52" s="2" t="str">
        <f t="shared" si="12"/>
        <v/>
      </c>
      <c r="I52" s="2" t="str">
        <f t="shared" si="13"/>
        <v/>
      </c>
      <c r="J52" s="2" t="str">
        <f>IF(B52&gt;0,VLOOKUP(I52,Punkteschema!$A$2:$B$101,2,FALSE),"")</f>
        <v/>
      </c>
    </row>
    <row r="53" spans="1:10" hidden="1" x14ac:dyDescent="0.35">
      <c r="A53" s="1"/>
      <c r="B53" s="2"/>
      <c r="C53" s="2"/>
      <c r="D53" s="2" t="str">
        <f t="shared" si="10"/>
        <v/>
      </c>
      <c r="E53" s="2" t="b">
        <v>1</v>
      </c>
      <c r="F53" s="2" t="str">
        <f t="shared" ref="F53:G55" si="14">IF(B53&gt;0,COUNTIF(B$3:B$55,"&lt;"&amp;B53)+1,"")</f>
        <v/>
      </c>
      <c r="G53" s="2" t="str">
        <f t="shared" si="14"/>
        <v/>
      </c>
      <c r="H53" s="2" t="str">
        <f>IF(AND(B53&gt;0,C53&gt;0),COUNTIF(D$3:D$55,"&lt;"&amp;D53)+1,"")</f>
        <v/>
      </c>
      <c r="I53" s="2" t="str">
        <f>IF(B53&gt;0,IF(E53,MIN(F53:H53),MAX(F53:H53)),"")</f>
        <v/>
      </c>
      <c r="J53" s="2" t="str">
        <f>IF(B53&gt;0,VLOOKUP(I53,Punkteschema!$A$2:$B$101,2,FALSE),"")</f>
        <v/>
      </c>
    </row>
    <row r="54" spans="1:10" hidden="1" x14ac:dyDescent="0.35">
      <c r="A54" s="1"/>
      <c r="B54" s="2"/>
      <c r="C54" s="2"/>
      <c r="D54" s="2" t="str">
        <f t="shared" si="10"/>
        <v/>
      </c>
      <c r="E54" s="2" t="b">
        <v>1</v>
      </c>
      <c r="F54" s="2" t="str">
        <f t="shared" si="14"/>
        <v/>
      </c>
      <c r="G54" s="2" t="str">
        <f t="shared" si="14"/>
        <v/>
      </c>
      <c r="H54" s="2" t="str">
        <f>IF(AND(B54&gt;0,C54&gt;0),COUNTIF(D$3:D$55,"&lt;"&amp;D54)+1,"")</f>
        <v/>
      </c>
      <c r="I54" s="2" t="str">
        <f>IF(B54&gt;0,IF(E54,MIN(F54:H54),MAX(F54:H54)),"")</f>
        <v/>
      </c>
      <c r="J54" s="2" t="str">
        <f>IF(B54&gt;0,VLOOKUP(I54,Punkteschema!$A$2:$B$101,2,FALSE),"")</f>
        <v/>
      </c>
    </row>
    <row r="55" spans="1:10" hidden="1" x14ac:dyDescent="0.35">
      <c r="A55" s="1"/>
      <c r="B55" s="2"/>
      <c r="C55" s="2"/>
      <c r="D55" s="2" t="str">
        <f t="shared" si="10"/>
        <v/>
      </c>
      <c r="E55" s="2" t="b">
        <v>1</v>
      </c>
      <c r="F55" s="2" t="str">
        <f t="shared" si="14"/>
        <v/>
      </c>
      <c r="G55" s="2" t="str">
        <f t="shared" si="14"/>
        <v/>
      </c>
      <c r="H55" s="2" t="str">
        <f>IF(AND(B55&gt;0,C55&gt;0),COUNTIF(D$3:D$55,"&lt;"&amp;D55)+1,"")</f>
        <v/>
      </c>
      <c r="I55" s="2" t="str">
        <f>IF(B55&gt;0,IF(E55,MIN(F55:H55),MAX(F55:H55)),"")</f>
        <v/>
      </c>
      <c r="J55" s="2" t="str">
        <f>IF(B55&gt;0,VLOOKUP(I55,Punkteschema!$A$2:$B$101,2,FALSE),"")</f>
        <v/>
      </c>
    </row>
    <row r="57" spans="1:10" x14ac:dyDescent="0.35">
      <c r="A57" s="4" t="s">
        <v>3640</v>
      </c>
      <c r="E57" s="4" t="s">
        <v>3294</v>
      </c>
      <c r="F57" s="42" t="s">
        <v>3482</v>
      </c>
      <c r="G57" s="4" t="s">
        <v>3300</v>
      </c>
    </row>
    <row r="58" spans="1:10" x14ac:dyDescent="0.35">
      <c r="A58" s="4" t="s">
        <v>4070</v>
      </c>
      <c r="E58" s="4" t="s">
        <v>3295</v>
      </c>
      <c r="F58" s="42" t="s">
        <v>3483</v>
      </c>
      <c r="G58" s="4" t="s">
        <v>3300</v>
      </c>
    </row>
    <row r="59" spans="1:10" x14ac:dyDescent="0.35">
      <c r="A59" s="4" t="s">
        <v>3642</v>
      </c>
    </row>
    <row r="61" spans="1:10" x14ac:dyDescent="0.35">
      <c r="A61" s="43" t="s">
        <v>3493</v>
      </c>
      <c r="B61" s="4" t="s">
        <v>4076</v>
      </c>
    </row>
    <row r="62" spans="1:10" x14ac:dyDescent="0.35">
      <c r="A62" s="43"/>
      <c r="B62" s="4" t="s">
        <v>4077</v>
      </c>
    </row>
    <row r="63" spans="1:10" x14ac:dyDescent="0.35">
      <c r="A63" s="43"/>
      <c r="B63" s="4" t="s">
        <v>4078</v>
      </c>
    </row>
    <row r="64" spans="1:10" x14ac:dyDescent="0.35">
      <c r="A64" s="43"/>
    </row>
  </sheetData>
  <sortState ref="A3:J17">
    <sortCondition ref="I3:I17"/>
    <sortCondition ref="H3:H17"/>
    <sortCondition ref="F3:F17"/>
  </sortState>
  <mergeCells count="1">
    <mergeCell ref="A1:J1"/>
  </mergeCells>
  <dataValidations count="1">
    <dataValidation type="list" allowBlank="1" showInputMessage="1" showErrorMessage="1" sqref="A3:A55">
      <formula1>Teilnehmerliste</formula1>
    </dataValidation>
  </dataValidations>
  <pageMargins left="0.39370078740157483" right="0.39370078740157483" top="0.39370078740157483" bottom="0.39370078740157483" header="0.31496062992125984" footer="0.31496062992125984"/>
  <pageSetup paperSize="9" scale="10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L64"/>
  <sheetViews>
    <sheetView zoomScale="129" zoomScaleNormal="129" workbookViewId="0">
      <selection sqref="A1:J1"/>
    </sheetView>
  </sheetViews>
  <sheetFormatPr baseColWidth="10" defaultColWidth="11.453125" defaultRowHeight="14.5" x14ac:dyDescent="0.35"/>
  <cols>
    <col min="1" max="1" width="23.453125" style="4" bestFit="1" customWidth="1"/>
    <col min="2" max="3" width="7.54296875" style="4" bestFit="1" customWidth="1"/>
    <col min="4" max="4" width="7.26953125" style="4" bestFit="1" customWidth="1"/>
    <col min="5" max="5" width="8.1796875" style="4" bestFit="1" customWidth="1"/>
    <col min="6" max="6" width="5.54296875" style="4" bestFit="1" customWidth="1"/>
    <col min="7" max="7" width="6" style="4" bestFit="1" customWidth="1"/>
    <col min="8" max="8" width="7" style="4" bestFit="1" customWidth="1"/>
    <col min="9" max="9" width="8.26953125" style="4" bestFit="1" customWidth="1"/>
    <col min="10" max="10" width="6.54296875" style="4" bestFit="1" customWidth="1"/>
    <col min="11" max="11" width="7.1796875" style="4" bestFit="1" customWidth="1"/>
    <col min="12" max="12" width="18.7265625" style="4" bestFit="1" customWidth="1"/>
    <col min="13" max="16384" width="11.453125" style="4"/>
  </cols>
  <sheetData>
    <row r="1" spans="1:12" ht="23.5" x14ac:dyDescent="0.55000000000000004">
      <c r="A1" s="121" t="str">
        <f>CONCATENATE("5. Sommer-Cup - Freizeittreff Herbede - ",TEXT(Gesamtstand!$N$2,"TT.MM.JJ"))</f>
        <v>5. Sommer-Cup - Freizeittreff Herbede - 27.06.19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2" x14ac:dyDescent="0.35">
      <c r="A2" s="1" t="s">
        <v>0</v>
      </c>
      <c r="B2" s="2" t="s">
        <v>103</v>
      </c>
      <c r="C2" s="2" t="s">
        <v>104</v>
      </c>
      <c r="D2" s="2" t="s">
        <v>3296</v>
      </c>
      <c r="E2" s="2" t="s">
        <v>3261</v>
      </c>
      <c r="F2" s="2" t="s">
        <v>3297</v>
      </c>
      <c r="G2" s="2" t="s">
        <v>3298</v>
      </c>
      <c r="H2" s="2" t="s">
        <v>3299</v>
      </c>
      <c r="I2" s="2" t="s">
        <v>105</v>
      </c>
      <c r="J2" s="2" t="s">
        <v>27</v>
      </c>
      <c r="L2" s="30"/>
    </row>
    <row r="3" spans="1:12" x14ac:dyDescent="0.35">
      <c r="A3" s="1" t="s">
        <v>4079</v>
      </c>
      <c r="B3" s="47">
        <v>22</v>
      </c>
      <c r="C3" s="44">
        <v>33</v>
      </c>
      <c r="D3" s="44">
        <f t="shared" ref="D3:D22" si="0">IF(B3&gt;0,C3+B3,"")</f>
        <v>55</v>
      </c>
      <c r="E3" s="2" t="b">
        <v>1</v>
      </c>
      <c r="F3" s="2">
        <f t="shared" ref="F3:F22" si="1">IF(B3&gt;0,COUNTIF(B$3:B$55,"&lt;"&amp;B3)+1,"")</f>
        <v>1</v>
      </c>
      <c r="G3" s="2">
        <f t="shared" ref="G3:G22" si="2">IF(C3&gt;0,COUNTIF(C$3:C$55,"&lt;"&amp;C3)+1,"")</f>
        <v>4</v>
      </c>
      <c r="H3" s="2">
        <f t="shared" ref="H3:H22" si="3">IF(AND(B3&gt;0,C3&gt;0),COUNTIF(D$3:D$55,"&lt;"&amp;D3)+1,"")</f>
        <v>1</v>
      </c>
      <c r="I3" s="2">
        <f t="shared" ref="I3:I22" si="4">IF(B3&gt;0,IF(E3,MIN(F3:H3),MAX(F3:H3)),"")</f>
        <v>1</v>
      </c>
      <c r="J3" s="2">
        <f>IF(B3&gt;0,VLOOKUP(I3,Punkteschema!$A$2:$B$101,2,FALSE),"")</f>
        <v>25</v>
      </c>
    </row>
    <row r="4" spans="1:12" x14ac:dyDescent="0.35">
      <c r="A4" s="1" t="s">
        <v>64</v>
      </c>
      <c r="B4" s="44">
        <v>26</v>
      </c>
      <c r="C4" s="44">
        <v>31</v>
      </c>
      <c r="D4" s="44">
        <f t="shared" si="0"/>
        <v>57</v>
      </c>
      <c r="E4" s="2" t="b">
        <v>1</v>
      </c>
      <c r="F4" s="2">
        <f t="shared" si="1"/>
        <v>2</v>
      </c>
      <c r="G4" s="2">
        <f t="shared" si="2"/>
        <v>3</v>
      </c>
      <c r="H4" s="2">
        <f t="shared" si="3"/>
        <v>2</v>
      </c>
      <c r="I4" s="2">
        <f t="shared" si="4"/>
        <v>2</v>
      </c>
      <c r="J4" s="2">
        <f>IF(B4&gt;0,VLOOKUP(I4,Punkteschema!$A$2:$B$101,2,FALSE),"")</f>
        <v>21</v>
      </c>
    </row>
    <row r="5" spans="1:12" x14ac:dyDescent="0.35">
      <c r="A5" s="1" t="s">
        <v>20</v>
      </c>
      <c r="B5" s="45">
        <v>35</v>
      </c>
      <c r="C5" s="44">
        <v>30</v>
      </c>
      <c r="D5" s="44">
        <f t="shared" si="0"/>
        <v>65</v>
      </c>
      <c r="E5" s="2" t="b">
        <v>1</v>
      </c>
      <c r="F5" s="2">
        <f t="shared" si="1"/>
        <v>13</v>
      </c>
      <c r="G5" s="2">
        <f t="shared" si="2"/>
        <v>2</v>
      </c>
      <c r="H5" s="2">
        <f t="shared" si="3"/>
        <v>5</v>
      </c>
      <c r="I5" s="2">
        <f t="shared" si="4"/>
        <v>2</v>
      </c>
      <c r="J5" s="2">
        <f>IF(B5&gt;0,VLOOKUP(I5,Punkteschema!$A$2:$B$101,2,FALSE),"")</f>
        <v>21</v>
      </c>
    </row>
    <row r="6" spans="1:12" x14ac:dyDescent="0.35">
      <c r="A6" s="1" t="s">
        <v>41</v>
      </c>
      <c r="B6" s="44">
        <v>27</v>
      </c>
      <c r="C6" s="44">
        <v>35</v>
      </c>
      <c r="D6" s="44">
        <f t="shared" si="0"/>
        <v>62</v>
      </c>
      <c r="E6" s="2" t="b">
        <v>1</v>
      </c>
      <c r="F6" s="2">
        <f t="shared" si="1"/>
        <v>3</v>
      </c>
      <c r="G6" s="2">
        <f t="shared" si="2"/>
        <v>7</v>
      </c>
      <c r="H6" s="2">
        <f t="shared" si="3"/>
        <v>4</v>
      </c>
      <c r="I6" s="2">
        <f t="shared" si="4"/>
        <v>3</v>
      </c>
      <c r="J6" s="2">
        <f>IF(B6&gt;0,VLOOKUP(I6,Punkteschema!$A$2:$B$101,2,FALSE),"")</f>
        <v>18</v>
      </c>
    </row>
    <row r="7" spans="1:12" x14ac:dyDescent="0.35">
      <c r="A7" s="1" t="s">
        <v>4047</v>
      </c>
      <c r="B7" s="44">
        <v>28</v>
      </c>
      <c r="C7" s="45">
        <v>40</v>
      </c>
      <c r="D7" s="45">
        <f t="shared" si="0"/>
        <v>68</v>
      </c>
      <c r="E7" s="2" t="b">
        <v>1</v>
      </c>
      <c r="F7" s="2">
        <f t="shared" si="1"/>
        <v>4</v>
      </c>
      <c r="G7" s="2">
        <f t="shared" si="2"/>
        <v>15</v>
      </c>
      <c r="H7" s="2">
        <f t="shared" si="3"/>
        <v>9</v>
      </c>
      <c r="I7" s="2">
        <f t="shared" si="4"/>
        <v>4</v>
      </c>
      <c r="J7" s="2">
        <f>IF(B7&gt;0,VLOOKUP(I7,Punkteschema!$A$2:$B$101,2,FALSE),"")</f>
        <v>15</v>
      </c>
    </row>
    <row r="8" spans="1:12" x14ac:dyDescent="0.35">
      <c r="A8" s="1" t="s">
        <v>28</v>
      </c>
      <c r="B8" s="44">
        <v>29</v>
      </c>
      <c r="C8" s="47">
        <v>29</v>
      </c>
      <c r="D8" s="44">
        <f t="shared" si="0"/>
        <v>58</v>
      </c>
      <c r="E8" s="2" t="b">
        <v>0</v>
      </c>
      <c r="F8" s="2">
        <f t="shared" si="1"/>
        <v>5</v>
      </c>
      <c r="G8" s="2">
        <f t="shared" si="2"/>
        <v>1</v>
      </c>
      <c r="H8" s="2">
        <f t="shared" si="3"/>
        <v>3</v>
      </c>
      <c r="I8" s="2">
        <f t="shared" si="4"/>
        <v>5</v>
      </c>
      <c r="J8" s="2">
        <f>IF(B8&gt;0,VLOOKUP(I8,Punkteschema!$A$2:$B$101,2,FALSE),"")</f>
        <v>15</v>
      </c>
    </row>
    <row r="9" spans="1:12" x14ac:dyDescent="0.35">
      <c r="A9" s="1" t="s">
        <v>3242</v>
      </c>
      <c r="B9" s="44">
        <v>29</v>
      </c>
      <c r="C9" s="45">
        <v>36</v>
      </c>
      <c r="D9" s="44">
        <f t="shared" si="0"/>
        <v>65</v>
      </c>
      <c r="E9" s="2" t="b">
        <v>1</v>
      </c>
      <c r="F9" s="2">
        <f t="shared" si="1"/>
        <v>5</v>
      </c>
      <c r="G9" s="2">
        <f t="shared" si="2"/>
        <v>10</v>
      </c>
      <c r="H9" s="2">
        <f t="shared" si="3"/>
        <v>5</v>
      </c>
      <c r="I9" s="2">
        <f t="shared" si="4"/>
        <v>5</v>
      </c>
      <c r="J9" s="2">
        <f>IF(B9&gt;0,VLOOKUP(I9,Punkteschema!$A$2:$B$101,2,FALSE),"")</f>
        <v>15</v>
      </c>
    </row>
    <row r="10" spans="1:12" x14ac:dyDescent="0.35">
      <c r="A10" s="1" t="s">
        <v>3243</v>
      </c>
      <c r="B10" s="45">
        <v>33</v>
      </c>
      <c r="C10" s="44">
        <v>34</v>
      </c>
      <c r="D10" s="45">
        <f t="shared" si="0"/>
        <v>67</v>
      </c>
      <c r="E10" s="2" t="b">
        <v>1</v>
      </c>
      <c r="F10" s="2">
        <f t="shared" si="1"/>
        <v>12</v>
      </c>
      <c r="G10" s="2">
        <f t="shared" si="2"/>
        <v>6</v>
      </c>
      <c r="H10" s="2">
        <f t="shared" si="3"/>
        <v>8</v>
      </c>
      <c r="I10" s="2">
        <f t="shared" si="4"/>
        <v>6</v>
      </c>
      <c r="J10" s="2">
        <f>IF(B10&gt;0,VLOOKUP(I10,Punkteschema!$A$2:$B$101,2,FALSE),"")</f>
        <v>15</v>
      </c>
    </row>
    <row r="11" spans="1:12" x14ac:dyDescent="0.35">
      <c r="A11" s="1" t="s">
        <v>4048</v>
      </c>
      <c r="B11" s="45">
        <v>31</v>
      </c>
      <c r="C11" s="45">
        <v>39</v>
      </c>
      <c r="D11" s="45">
        <f t="shared" si="0"/>
        <v>70</v>
      </c>
      <c r="E11" s="2" t="b">
        <v>1</v>
      </c>
      <c r="F11" s="2">
        <f t="shared" si="1"/>
        <v>7</v>
      </c>
      <c r="G11" s="2">
        <f t="shared" si="2"/>
        <v>13</v>
      </c>
      <c r="H11" s="2">
        <f t="shared" si="3"/>
        <v>10</v>
      </c>
      <c r="I11" s="2">
        <f t="shared" si="4"/>
        <v>7</v>
      </c>
      <c r="J11" s="2">
        <f>IF(B11&gt;0,VLOOKUP(I11,Punkteschema!$A$2:$B$101,2,FALSE),"")</f>
        <v>10</v>
      </c>
    </row>
    <row r="12" spans="1:12" x14ac:dyDescent="0.35">
      <c r="A12" s="1" t="s">
        <v>81</v>
      </c>
      <c r="B12" s="45">
        <v>36</v>
      </c>
      <c r="C12" s="44">
        <v>35</v>
      </c>
      <c r="D12" s="45">
        <f t="shared" si="0"/>
        <v>71</v>
      </c>
      <c r="E12" s="2" t="b">
        <v>1</v>
      </c>
      <c r="F12" s="2">
        <f t="shared" si="1"/>
        <v>14</v>
      </c>
      <c r="G12" s="2">
        <f t="shared" si="2"/>
        <v>7</v>
      </c>
      <c r="H12" s="2">
        <f t="shared" si="3"/>
        <v>12</v>
      </c>
      <c r="I12" s="2">
        <f t="shared" si="4"/>
        <v>7</v>
      </c>
      <c r="J12" s="2">
        <f>IF(B12&gt;0,VLOOKUP(I12,Punkteschema!$A$2:$B$101,2,FALSE),"")</f>
        <v>10</v>
      </c>
    </row>
    <row r="13" spans="1:12" x14ac:dyDescent="0.35">
      <c r="A13" s="1" t="s">
        <v>52</v>
      </c>
      <c r="B13" s="45">
        <v>37</v>
      </c>
      <c r="C13" s="44">
        <v>35</v>
      </c>
      <c r="D13" s="45">
        <f t="shared" si="0"/>
        <v>72</v>
      </c>
      <c r="E13" s="2" t="b">
        <v>1</v>
      </c>
      <c r="F13" s="2">
        <f t="shared" si="1"/>
        <v>15</v>
      </c>
      <c r="G13" s="2">
        <f t="shared" si="2"/>
        <v>7</v>
      </c>
      <c r="H13" s="2">
        <f t="shared" si="3"/>
        <v>14</v>
      </c>
      <c r="I13" s="2">
        <f t="shared" si="4"/>
        <v>7</v>
      </c>
      <c r="J13" s="2">
        <f>IF(B13&gt;0,VLOOKUP(I13,Punkteschema!$A$2:$B$101,2,FALSE),"")</f>
        <v>10</v>
      </c>
    </row>
    <row r="14" spans="1:12" x14ac:dyDescent="0.35">
      <c r="A14" s="1" t="s">
        <v>33</v>
      </c>
      <c r="B14" s="45">
        <v>32</v>
      </c>
      <c r="C14" s="44">
        <v>33</v>
      </c>
      <c r="D14" s="44">
        <f t="shared" si="0"/>
        <v>65</v>
      </c>
      <c r="E14" s="2" t="b">
        <v>0</v>
      </c>
      <c r="F14" s="2">
        <f t="shared" si="1"/>
        <v>8</v>
      </c>
      <c r="G14" s="2">
        <f t="shared" si="2"/>
        <v>4</v>
      </c>
      <c r="H14" s="2">
        <f t="shared" si="3"/>
        <v>5</v>
      </c>
      <c r="I14" s="2">
        <f t="shared" si="4"/>
        <v>8</v>
      </c>
      <c r="J14" s="2">
        <f>IF(B14&gt;0,VLOOKUP(I14,Punkteschema!$A$2:$B$101,2,FALSE),"")</f>
        <v>10</v>
      </c>
    </row>
    <row r="15" spans="1:12" x14ac:dyDescent="0.35">
      <c r="A15" s="1" t="s">
        <v>32</v>
      </c>
      <c r="B15" s="45">
        <v>32</v>
      </c>
      <c r="C15" s="45">
        <v>39</v>
      </c>
      <c r="D15" s="45">
        <f t="shared" si="0"/>
        <v>71</v>
      </c>
      <c r="E15" s="2" t="b">
        <v>1</v>
      </c>
      <c r="F15" s="2">
        <f t="shared" si="1"/>
        <v>8</v>
      </c>
      <c r="G15" s="2">
        <f t="shared" si="2"/>
        <v>13</v>
      </c>
      <c r="H15" s="2">
        <f t="shared" si="3"/>
        <v>12</v>
      </c>
      <c r="I15" s="2">
        <f t="shared" si="4"/>
        <v>8</v>
      </c>
      <c r="J15" s="2">
        <f>IF(B15&gt;0,VLOOKUP(I15,Punkteschema!$A$2:$B$101,2,FALSE),"")</f>
        <v>10</v>
      </c>
    </row>
    <row r="16" spans="1:12" x14ac:dyDescent="0.35">
      <c r="A16" s="1" t="s">
        <v>13</v>
      </c>
      <c r="B16" s="45">
        <v>32</v>
      </c>
      <c r="C16" s="45">
        <v>40</v>
      </c>
      <c r="D16" s="45">
        <f t="shared" si="0"/>
        <v>72</v>
      </c>
      <c r="E16" s="2" t="b">
        <v>1</v>
      </c>
      <c r="F16" s="2">
        <f t="shared" si="1"/>
        <v>8</v>
      </c>
      <c r="G16" s="2">
        <f t="shared" si="2"/>
        <v>15</v>
      </c>
      <c r="H16" s="2">
        <f t="shared" si="3"/>
        <v>14</v>
      </c>
      <c r="I16" s="2">
        <f t="shared" si="4"/>
        <v>8</v>
      </c>
      <c r="J16" s="2">
        <f>IF(B16&gt;0,VLOOKUP(I16,Punkteschema!$A$2:$B$101,2,FALSE),"")</f>
        <v>10</v>
      </c>
    </row>
    <row r="17" spans="1:10" x14ac:dyDescent="0.35">
      <c r="A17" s="1" t="s">
        <v>30</v>
      </c>
      <c r="B17" s="45">
        <v>43</v>
      </c>
      <c r="C17" s="45">
        <v>37</v>
      </c>
      <c r="D17" s="45">
        <f t="shared" si="0"/>
        <v>80</v>
      </c>
      <c r="E17" s="2" t="b">
        <v>1</v>
      </c>
      <c r="F17" s="2">
        <f t="shared" si="1"/>
        <v>20</v>
      </c>
      <c r="G17" s="2">
        <f t="shared" si="2"/>
        <v>11</v>
      </c>
      <c r="H17" s="2">
        <f t="shared" si="3"/>
        <v>16</v>
      </c>
      <c r="I17" s="2">
        <f t="shared" si="4"/>
        <v>11</v>
      </c>
      <c r="J17" s="2">
        <f>IF(B17&gt;0,VLOOKUP(I17,Punkteschema!$A$2:$B$101,2,FALSE),"")</f>
        <v>5</v>
      </c>
    </row>
    <row r="18" spans="1:10" x14ac:dyDescent="0.35">
      <c r="A18" s="1" t="s">
        <v>62</v>
      </c>
      <c r="B18" s="45">
        <v>32</v>
      </c>
      <c r="C18" s="45">
        <v>38</v>
      </c>
      <c r="D18" s="45">
        <f t="shared" si="0"/>
        <v>70</v>
      </c>
      <c r="E18" s="2" t="b">
        <v>0</v>
      </c>
      <c r="F18" s="2">
        <f t="shared" si="1"/>
        <v>8</v>
      </c>
      <c r="G18" s="2">
        <f t="shared" si="2"/>
        <v>12</v>
      </c>
      <c r="H18" s="2">
        <f t="shared" si="3"/>
        <v>10</v>
      </c>
      <c r="I18" s="2">
        <f t="shared" si="4"/>
        <v>12</v>
      </c>
      <c r="J18" s="2">
        <f>IF(B18&gt;0,VLOOKUP(I18,Punkteschema!$A$2:$B$101,2,FALSE),"")</f>
        <v>5</v>
      </c>
    </row>
    <row r="19" spans="1:10" x14ac:dyDescent="0.35">
      <c r="A19" s="1" t="s">
        <v>7</v>
      </c>
      <c r="B19" s="45">
        <v>40</v>
      </c>
      <c r="C19" s="45">
        <v>40</v>
      </c>
      <c r="D19" s="45">
        <f t="shared" si="0"/>
        <v>80</v>
      </c>
      <c r="E19" s="2" t="b">
        <v>1</v>
      </c>
      <c r="F19" s="2">
        <f t="shared" si="1"/>
        <v>17</v>
      </c>
      <c r="G19" s="2">
        <f t="shared" si="2"/>
        <v>15</v>
      </c>
      <c r="H19" s="2">
        <f t="shared" si="3"/>
        <v>16</v>
      </c>
      <c r="I19" s="2">
        <f t="shared" si="4"/>
        <v>15</v>
      </c>
      <c r="J19" s="2">
        <f>IF(B19&gt;0,VLOOKUP(I19,Punkteschema!$A$2:$B$101,2,FALSE),"")</f>
        <v>5</v>
      </c>
    </row>
    <row r="20" spans="1:10" x14ac:dyDescent="0.35">
      <c r="A20" s="1" t="s">
        <v>3244</v>
      </c>
      <c r="B20" s="45">
        <v>38</v>
      </c>
      <c r="C20" s="45">
        <v>45</v>
      </c>
      <c r="D20" s="45">
        <f t="shared" si="0"/>
        <v>83</v>
      </c>
      <c r="E20" s="2" t="b">
        <v>1</v>
      </c>
      <c r="F20" s="2">
        <f t="shared" si="1"/>
        <v>16</v>
      </c>
      <c r="G20" s="2">
        <f t="shared" si="2"/>
        <v>19</v>
      </c>
      <c r="H20" s="2">
        <f t="shared" si="3"/>
        <v>18</v>
      </c>
      <c r="I20" s="2">
        <f t="shared" si="4"/>
        <v>16</v>
      </c>
      <c r="J20" s="2">
        <f>IF(B20&gt;0,VLOOKUP(I20,Punkteschema!$A$2:$B$101,2,FALSE),"")</f>
        <v>3</v>
      </c>
    </row>
    <row r="21" spans="1:10" x14ac:dyDescent="0.35">
      <c r="A21" s="1" t="s">
        <v>48</v>
      </c>
      <c r="B21" s="45">
        <v>41</v>
      </c>
      <c r="C21" s="45">
        <v>43</v>
      </c>
      <c r="D21" s="45">
        <f t="shared" si="0"/>
        <v>84</v>
      </c>
      <c r="E21" s="2" t="b">
        <v>1</v>
      </c>
      <c r="F21" s="2">
        <f t="shared" si="1"/>
        <v>18</v>
      </c>
      <c r="G21" s="2">
        <f t="shared" si="2"/>
        <v>18</v>
      </c>
      <c r="H21" s="2">
        <f t="shared" si="3"/>
        <v>19</v>
      </c>
      <c r="I21" s="2">
        <f t="shared" si="4"/>
        <v>18</v>
      </c>
      <c r="J21" s="2">
        <f>IF(B21&gt;0,VLOOKUP(I21,Punkteschema!$A$2:$B$101,2,FALSE),"")</f>
        <v>3</v>
      </c>
    </row>
    <row r="22" spans="1:10" x14ac:dyDescent="0.35">
      <c r="A22" s="1" t="s">
        <v>47</v>
      </c>
      <c r="B22" s="45">
        <v>41</v>
      </c>
      <c r="C22" s="75">
        <v>126</v>
      </c>
      <c r="D22" s="75">
        <f t="shared" si="0"/>
        <v>167</v>
      </c>
      <c r="E22" s="2" t="b">
        <v>1</v>
      </c>
      <c r="F22" s="2">
        <f t="shared" si="1"/>
        <v>18</v>
      </c>
      <c r="G22" s="75">
        <f t="shared" si="2"/>
        <v>20</v>
      </c>
      <c r="H22" s="75">
        <f t="shared" si="3"/>
        <v>20</v>
      </c>
      <c r="I22" s="2">
        <f t="shared" si="4"/>
        <v>18</v>
      </c>
      <c r="J22" s="2">
        <f>IF(B22&gt;0,VLOOKUP(I22,Punkteschema!$A$2:$B$101,2,FALSE),"")</f>
        <v>3</v>
      </c>
    </row>
    <row r="23" spans="1:10" hidden="1" x14ac:dyDescent="0.35">
      <c r="A23" s="1"/>
      <c r="B23" s="2"/>
      <c r="C23" s="2"/>
      <c r="D23" s="2" t="str">
        <f t="shared" ref="D23" si="5">IF(B23&gt;0,C23+B23,"")</f>
        <v/>
      </c>
      <c r="E23" s="2" t="b">
        <v>1</v>
      </c>
      <c r="F23" s="2" t="str">
        <f t="shared" ref="F23" si="6">IF(B23&gt;0,COUNTIF(B$3:B$55,"&lt;"&amp;B23)+1,"")</f>
        <v/>
      </c>
      <c r="G23" s="2" t="str">
        <f t="shared" ref="G23" si="7">IF(C23&gt;0,COUNTIF(C$3:C$55,"&lt;"&amp;C23)+1,"")</f>
        <v/>
      </c>
      <c r="H23" s="2" t="str">
        <f t="shared" ref="H23" si="8">IF(AND(B23&gt;0,C23&gt;0),COUNTIF(D$3:D$55,"&lt;"&amp;D23)+1,"")</f>
        <v/>
      </c>
      <c r="I23" s="2" t="str">
        <f t="shared" ref="I23" si="9">IF(B23&gt;0,IF(E23,MIN(F23:H23),MAX(F23:H23)),"")</f>
        <v/>
      </c>
      <c r="J23" s="2" t="str">
        <f>IF(B23&gt;0,VLOOKUP(I23,Punkteschema!$A$2:$B$101,2,FALSE),"")</f>
        <v/>
      </c>
    </row>
    <row r="24" spans="1:10" hidden="1" x14ac:dyDescent="0.35">
      <c r="A24" s="1"/>
      <c r="B24" s="2"/>
      <c r="C24" s="2"/>
      <c r="D24" s="2" t="str">
        <f t="shared" ref="D24:D55" si="10">IF(B24&gt;0,C24+B24,"")</f>
        <v/>
      </c>
      <c r="E24" s="2" t="b">
        <v>1</v>
      </c>
      <c r="F24" s="2" t="str">
        <f t="shared" ref="F24:G52" si="11">IF(B24&gt;0,COUNTIF(B$3:B$55,"&lt;"&amp;B24)+1,"")</f>
        <v/>
      </c>
      <c r="G24" s="2" t="str">
        <f t="shared" si="11"/>
        <v/>
      </c>
      <c r="H24" s="2" t="str">
        <f t="shared" ref="H24:H52" si="12">IF(AND(B24&gt;0,C24&gt;0),COUNTIF(D$3:D$55,"&lt;"&amp;D24)+1,"")</f>
        <v/>
      </c>
      <c r="I24" s="2" t="str">
        <f t="shared" ref="I24:I52" si="13">IF(B24&gt;0,IF(E24,MIN(F24:H24),MAX(F24:H24)),"")</f>
        <v/>
      </c>
      <c r="J24" s="2" t="str">
        <f>IF(B24&gt;0,VLOOKUP(I24,Punkteschema!$A$2:$B$101,2,FALSE),"")</f>
        <v/>
      </c>
    </row>
    <row r="25" spans="1:10" hidden="1" x14ac:dyDescent="0.35">
      <c r="A25" s="1"/>
      <c r="B25" s="2"/>
      <c r="C25" s="2"/>
      <c r="D25" s="2" t="str">
        <f t="shared" si="10"/>
        <v/>
      </c>
      <c r="E25" s="2" t="b">
        <v>1</v>
      </c>
      <c r="F25" s="2" t="str">
        <f t="shared" si="11"/>
        <v/>
      </c>
      <c r="G25" s="2" t="str">
        <f t="shared" si="11"/>
        <v/>
      </c>
      <c r="H25" s="2" t="str">
        <f t="shared" si="12"/>
        <v/>
      </c>
      <c r="I25" s="2" t="str">
        <f t="shared" si="13"/>
        <v/>
      </c>
      <c r="J25" s="2" t="str">
        <f>IF(B25&gt;0,VLOOKUP(I25,Punkteschema!$A$2:$B$101,2,FALSE),"")</f>
        <v/>
      </c>
    </row>
    <row r="26" spans="1:10" hidden="1" x14ac:dyDescent="0.35">
      <c r="A26" s="1"/>
      <c r="B26" s="2"/>
      <c r="C26" s="2"/>
      <c r="D26" s="2" t="str">
        <f t="shared" si="10"/>
        <v/>
      </c>
      <c r="E26" s="2" t="b">
        <v>1</v>
      </c>
      <c r="F26" s="2" t="str">
        <f t="shared" si="11"/>
        <v/>
      </c>
      <c r="G26" s="2" t="str">
        <f t="shared" si="11"/>
        <v/>
      </c>
      <c r="H26" s="2" t="str">
        <f t="shared" si="12"/>
        <v/>
      </c>
      <c r="I26" s="2" t="str">
        <f t="shared" si="13"/>
        <v/>
      </c>
      <c r="J26" s="2" t="str">
        <f>IF(B26&gt;0,VLOOKUP(I26,Punkteschema!$A$2:$B$101,2,FALSE),"")</f>
        <v/>
      </c>
    </row>
    <row r="27" spans="1:10" hidden="1" x14ac:dyDescent="0.35">
      <c r="A27" s="1"/>
      <c r="B27" s="2"/>
      <c r="C27" s="2"/>
      <c r="D27" s="2" t="str">
        <f t="shared" si="10"/>
        <v/>
      </c>
      <c r="E27" s="2" t="b">
        <v>1</v>
      </c>
      <c r="F27" s="2" t="str">
        <f t="shared" si="11"/>
        <v/>
      </c>
      <c r="G27" s="2" t="str">
        <f t="shared" si="11"/>
        <v/>
      </c>
      <c r="H27" s="2" t="str">
        <f t="shared" si="12"/>
        <v/>
      </c>
      <c r="I27" s="2" t="str">
        <f t="shared" si="13"/>
        <v/>
      </c>
      <c r="J27" s="2" t="str">
        <f>IF(B27&gt;0,VLOOKUP(I27,Punkteschema!$A$2:$B$101,2,FALSE),"")</f>
        <v/>
      </c>
    </row>
    <row r="28" spans="1:10" hidden="1" x14ac:dyDescent="0.35">
      <c r="A28" s="1"/>
      <c r="B28" s="2"/>
      <c r="C28" s="2"/>
      <c r="D28" s="2" t="str">
        <f t="shared" si="10"/>
        <v/>
      </c>
      <c r="E28" s="2" t="b">
        <v>1</v>
      </c>
      <c r="F28" s="2" t="str">
        <f t="shared" si="11"/>
        <v/>
      </c>
      <c r="G28" s="2" t="str">
        <f t="shared" si="11"/>
        <v/>
      </c>
      <c r="H28" s="2" t="str">
        <f t="shared" si="12"/>
        <v/>
      </c>
      <c r="I28" s="2" t="str">
        <f t="shared" si="13"/>
        <v/>
      </c>
      <c r="J28" s="2" t="str">
        <f>IF(B28&gt;0,VLOOKUP(I28,Punkteschema!$A$2:$B$101,2,FALSE),"")</f>
        <v/>
      </c>
    </row>
    <row r="29" spans="1:10" hidden="1" x14ac:dyDescent="0.35">
      <c r="A29" s="1"/>
      <c r="B29" s="2"/>
      <c r="C29" s="2"/>
      <c r="D29" s="2" t="str">
        <f t="shared" si="10"/>
        <v/>
      </c>
      <c r="E29" s="2" t="b">
        <v>1</v>
      </c>
      <c r="F29" s="2" t="str">
        <f t="shared" si="11"/>
        <v/>
      </c>
      <c r="G29" s="2" t="str">
        <f t="shared" si="11"/>
        <v/>
      </c>
      <c r="H29" s="2" t="str">
        <f t="shared" si="12"/>
        <v/>
      </c>
      <c r="I29" s="2" t="str">
        <f t="shared" si="13"/>
        <v/>
      </c>
      <c r="J29" s="2" t="str">
        <f>IF(B29&gt;0,VLOOKUP(I29,Punkteschema!$A$2:$B$101,2,FALSE),"")</f>
        <v/>
      </c>
    </row>
    <row r="30" spans="1:10" hidden="1" x14ac:dyDescent="0.35">
      <c r="A30" s="1"/>
      <c r="B30" s="2"/>
      <c r="C30" s="2"/>
      <c r="D30" s="2" t="str">
        <f t="shared" si="10"/>
        <v/>
      </c>
      <c r="E30" s="2" t="b">
        <v>1</v>
      </c>
      <c r="F30" s="2" t="str">
        <f t="shared" si="11"/>
        <v/>
      </c>
      <c r="G30" s="2" t="str">
        <f t="shared" si="11"/>
        <v/>
      </c>
      <c r="H30" s="2" t="str">
        <f t="shared" si="12"/>
        <v/>
      </c>
      <c r="I30" s="2" t="str">
        <f t="shared" si="13"/>
        <v/>
      </c>
      <c r="J30" s="2" t="str">
        <f>IF(B30&gt;0,VLOOKUP(I30,Punkteschema!$A$2:$B$101,2,FALSE),"")</f>
        <v/>
      </c>
    </row>
    <row r="31" spans="1:10" hidden="1" x14ac:dyDescent="0.35">
      <c r="A31" s="1"/>
      <c r="B31" s="2"/>
      <c r="C31" s="2"/>
      <c r="D31" s="2" t="str">
        <f t="shared" si="10"/>
        <v/>
      </c>
      <c r="E31" s="2" t="b">
        <v>1</v>
      </c>
      <c r="F31" s="2" t="str">
        <f t="shared" si="11"/>
        <v/>
      </c>
      <c r="G31" s="2" t="str">
        <f t="shared" si="11"/>
        <v/>
      </c>
      <c r="H31" s="2" t="str">
        <f t="shared" si="12"/>
        <v/>
      </c>
      <c r="I31" s="2" t="str">
        <f t="shared" si="13"/>
        <v/>
      </c>
      <c r="J31" s="2" t="str">
        <f>IF(B31&gt;0,VLOOKUP(I31,Punkteschema!$A$2:$B$101,2,FALSE),"")</f>
        <v/>
      </c>
    </row>
    <row r="32" spans="1:10" hidden="1" x14ac:dyDescent="0.35">
      <c r="A32" s="1"/>
      <c r="B32" s="2"/>
      <c r="C32" s="2"/>
      <c r="D32" s="2" t="str">
        <f t="shared" si="10"/>
        <v/>
      </c>
      <c r="E32" s="2" t="b">
        <v>1</v>
      </c>
      <c r="F32" s="2" t="str">
        <f t="shared" si="11"/>
        <v/>
      </c>
      <c r="G32" s="2" t="str">
        <f t="shared" si="11"/>
        <v/>
      </c>
      <c r="H32" s="2" t="str">
        <f t="shared" si="12"/>
        <v/>
      </c>
      <c r="I32" s="2" t="str">
        <f t="shared" si="13"/>
        <v/>
      </c>
      <c r="J32" s="2" t="str">
        <f>IF(B32&gt;0,VLOOKUP(I32,Punkteschema!$A$2:$B$101,2,FALSE),"")</f>
        <v/>
      </c>
    </row>
    <row r="33" spans="1:10" hidden="1" x14ac:dyDescent="0.35">
      <c r="A33" s="1"/>
      <c r="B33" s="2"/>
      <c r="C33" s="2"/>
      <c r="D33" s="2" t="str">
        <f t="shared" si="10"/>
        <v/>
      </c>
      <c r="E33" s="2" t="b">
        <v>1</v>
      </c>
      <c r="F33" s="2" t="str">
        <f t="shared" si="11"/>
        <v/>
      </c>
      <c r="G33" s="2" t="str">
        <f t="shared" si="11"/>
        <v/>
      </c>
      <c r="H33" s="2" t="str">
        <f t="shared" si="12"/>
        <v/>
      </c>
      <c r="I33" s="2" t="str">
        <f t="shared" si="13"/>
        <v/>
      </c>
      <c r="J33" s="2" t="str">
        <f>IF(B33&gt;0,VLOOKUP(I33,Punkteschema!$A$2:$B$101,2,FALSE),"")</f>
        <v/>
      </c>
    </row>
    <row r="34" spans="1:10" hidden="1" x14ac:dyDescent="0.35">
      <c r="A34" s="1"/>
      <c r="B34" s="2"/>
      <c r="C34" s="2"/>
      <c r="D34" s="2" t="str">
        <f t="shared" si="10"/>
        <v/>
      </c>
      <c r="E34" s="2" t="b">
        <v>1</v>
      </c>
      <c r="F34" s="2" t="str">
        <f t="shared" si="11"/>
        <v/>
      </c>
      <c r="G34" s="2" t="str">
        <f t="shared" si="11"/>
        <v/>
      </c>
      <c r="H34" s="2" t="str">
        <f t="shared" si="12"/>
        <v/>
      </c>
      <c r="I34" s="2" t="str">
        <f t="shared" si="13"/>
        <v/>
      </c>
      <c r="J34" s="2" t="str">
        <f>IF(B34&gt;0,VLOOKUP(I34,Punkteschema!$A$2:$B$101,2,FALSE),"")</f>
        <v/>
      </c>
    </row>
    <row r="35" spans="1:10" hidden="1" x14ac:dyDescent="0.35">
      <c r="A35" s="1"/>
      <c r="B35" s="2"/>
      <c r="C35" s="2"/>
      <c r="D35" s="2" t="str">
        <f t="shared" si="10"/>
        <v/>
      </c>
      <c r="E35" s="2" t="b">
        <v>1</v>
      </c>
      <c r="F35" s="2" t="str">
        <f t="shared" si="11"/>
        <v/>
      </c>
      <c r="G35" s="2" t="str">
        <f t="shared" si="11"/>
        <v/>
      </c>
      <c r="H35" s="2" t="str">
        <f t="shared" si="12"/>
        <v/>
      </c>
      <c r="I35" s="2" t="str">
        <f t="shared" si="13"/>
        <v/>
      </c>
      <c r="J35" s="2" t="str">
        <f>IF(B35&gt;0,VLOOKUP(I35,Punkteschema!$A$2:$B$101,2,FALSE),"")</f>
        <v/>
      </c>
    </row>
    <row r="36" spans="1:10" hidden="1" x14ac:dyDescent="0.35">
      <c r="A36" s="1"/>
      <c r="B36" s="2"/>
      <c r="C36" s="2"/>
      <c r="D36" s="2" t="str">
        <f t="shared" si="10"/>
        <v/>
      </c>
      <c r="E36" s="2" t="b">
        <v>1</v>
      </c>
      <c r="F36" s="2" t="str">
        <f t="shared" si="11"/>
        <v/>
      </c>
      <c r="G36" s="2" t="str">
        <f t="shared" si="11"/>
        <v/>
      </c>
      <c r="H36" s="2" t="str">
        <f t="shared" si="12"/>
        <v/>
      </c>
      <c r="I36" s="2" t="str">
        <f t="shared" si="13"/>
        <v/>
      </c>
      <c r="J36" s="2" t="str">
        <f>IF(B36&gt;0,VLOOKUP(I36,Punkteschema!$A$2:$B$101,2,FALSE),"")</f>
        <v/>
      </c>
    </row>
    <row r="37" spans="1:10" hidden="1" x14ac:dyDescent="0.35">
      <c r="A37" s="1"/>
      <c r="B37" s="2"/>
      <c r="C37" s="2"/>
      <c r="D37" s="2" t="str">
        <f t="shared" si="10"/>
        <v/>
      </c>
      <c r="E37" s="2" t="b">
        <v>1</v>
      </c>
      <c r="F37" s="2" t="str">
        <f t="shared" si="11"/>
        <v/>
      </c>
      <c r="G37" s="2" t="str">
        <f t="shared" si="11"/>
        <v/>
      </c>
      <c r="H37" s="2" t="str">
        <f t="shared" si="12"/>
        <v/>
      </c>
      <c r="I37" s="2" t="str">
        <f t="shared" si="13"/>
        <v/>
      </c>
      <c r="J37" s="2" t="str">
        <f>IF(B37&gt;0,VLOOKUP(I37,Punkteschema!$A$2:$B$101,2,FALSE),"")</f>
        <v/>
      </c>
    </row>
    <row r="38" spans="1:10" hidden="1" x14ac:dyDescent="0.35">
      <c r="A38" s="1"/>
      <c r="B38" s="2"/>
      <c r="C38" s="2"/>
      <c r="D38" s="2" t="str">
        <f t="shared" si="10"/>
        <v/>
      </c>
      <c r="E38" s="2" t="b">
        <v>1</v>
      </c>
      <c r="F38" s="2" t="str">
        <f t="shared" si="11"/>
        <v/>
      </c>
      <c r="G38" s="2" t="str">
        <f t="shared" si="11"/>
        <v/>
      </c>
      <c r="H38" s="2" t="str">
        <f t="shared" si="12"/>
        <v/>
      </c>
      <c r="I38" s="2" t="str">
        <f t="shared" si="13"/>
        <v/>
      </c>
      <c r="J38" s="2" t="str">
        <f>IF(B38&gt;0,VLOOKUP(I38,Punkteschema!$A$2:$B$101,2,FALSE),"")</f>
        <v/>
      </c>
    </row>
    <row r="39" spans="1:10" hidden="1" x14ac:dyDescent="0.35">
      <c r="A39" s="1"/>
      <c r="B39" s="2"/>
      <c r="C39" s="2"/>
      <c r="D39" s="2" t="str">
        <f t="shared" si="10"/>
        <v/>
      </c>
      <c r="E39" s="2" t="b">
        <v>1</v>
      </c>
      <c r="F39" s="2" t="str">
        <f t="shared" si="11"/>
        <v/>
      </c>
      <c r="G39" s="2" t="str">
        <f t="shared" si="11"/>
        <v/>
      </c>
      <c r="H39" s="2" t="str">
        <f t="shared" si="12"/>
        <v/>
      </c>
      <c r="I39" s="2" t="str">
        <f t="shared" si="13"/>
        <v/>
      </c>
      <c r="J39" s="2" t="str">
        <f>IF(B39&gt;0,VLOOKUP(I39,Punkteschema!$A$2:$B$101,2,FALSE),"")</f>
        <v/>
      </c>
    </row>
    <row r="40" spans="1:10" hidden="1" x14ac:dyDescent="0.35">
      <c r="A40" s="1"/>
      <c r="B40" s="2"/>
      <c r="C40" s="2"/>
      <c r="D40" s="2" t="str">
        <f t="shared" si="10"/>
        <v/>
      </c>
      <c r="E40" s="2" t="b">
        <v>1</v>
      </c>
      <c r="F40" s="2" t="str">
        <f t="shared" si="11"/>
        <v/>
      </c>
      <c r="G40" s="2" t="str">
        <f t="shared" si="11"/>
        <v/>
      </c>
      <c r="H40" s="2" t="str">
        <f t="shared" si="12"/>
        <v/>
      </c>
      <c r="I40" s="2" t="str">
        <f t="shared" si="13"/>
        <v/>
      </c>
      <c r="J40" s="2" t="str">
        <f>IF(B40&gt;0,VLOOKUP(I40,Punkteschema!$A$2:$B$101,2,FALSE),"")</f>
        <v/>
      </c>
    </row>
    <row r="41" spans="1:10" hidden="1" x14ac:dyDescent="0.35">
      <c r="A41" s="1"/>
      <c r="B41" s="2"/>
      <c r="C41" s="2"/>
      <c r="D41" s="2" t="str">
        <f t="shared" si="10"/>
        <v/>
      </c>
      <c r="E41" s="2" t="b">
        <v>1</v>
      </c>
      <c r="F41" s="2" t="str">
        <f t="shared" si="11"/>
        <v/>
      </c>
      <c r="G41" s="2" t="str">
        <f t="shared" si="11"/>
        <v/>
      </c>
      <c r="H41" s="2" t="str">
        <f t="shared" si="12"/>
        <v/>
      </c>
      <c r="I41" s="2" t="str">
        <f t="shared" si="13"/>
        <v/>
      </c>
      <c r="J41" s="2" t="str">
        <f>IF(B41&gt;0,VLOOKUP(I41,Punkteschema!$A$2:$B$101,2,FALSE),"")</f>
        <v/>
      </c>
    </row>
    <row r="42" spans="1:10" hidden="1" x14ac:dyDescent="0.35">
      <c r="A42" s="1"/>
      <c r="B42" s="2"/>
      <c r="C42" s="2"/>
      <c r="D42" s="2" t="str">
        <f t="shared" si="10"/>
        <v/>
      </c>
      <c r="E42" s="2" t="b">
        <v>1</v>
      </c>
      <c r="F42" s="2" t="str">
        <f t="shared" si="11"/>
        <v/>
      </c>
      <c r="G42" s="2" t="str">
        <f t="shared" si="11"/>
        <v/>
      </c>
      <c r="H42" s="2" t="str">
        <f t="shared" si="12"/>
        <v/>
      </c>
      <c r="I42" s="2" t="str">
        <f t="shared" si="13"/>
        <v/>
      </c>
      <c r="J42" s="2" t="str">
        <f>IF(B42&gt;0,VLOOKUP(I42,Punkteschema!$A$2:$B$101,2,FALSE),"")</f>
        <v/>
      </c>
    </row>
    <row r="43" spans="1:10" hidden="1" x14ac:dyDescent="0.35">
      <c r="A43" s="1"/>
      <c r="B43" s="2"/>
      <c r="C43" s="2"/>
      <c r="D43" s="2" t="str">
        <f t="shared" si="10"/>
        <v/>
      </c>
      <c r="E43" s="2" t="b">
        <v>1</v>
      </c>
      <c r="F43" s="2" t="str">
        <f t="shared" si="11"/>
        <v/>
      </c>
      <c r="G43" s="2" t="str">
        <f t="shared" si="11"/>
        <v/>
      </c>
      <c r="H43" s="2" t="str">
        <f t="shared" si="12"/>
        <v/>
      </c>
      <c r="I43" s="2" t="str">
        <f t="shared" si="13"/>
        <v/>
      </c>
      <c r="J43" s="2" t="str">
        <f>IF(B43&gt;0,VLOOKUP(I43,Punkteschema!$A$2:$B$101,2,FALSE),"")</f>
        <v/>
      </c>
    </row>
    <row r="44" spans="1:10" hidden="1" x14ac:dyDescent="0.35">
      <c r="A44" s="1"/>
      <c r="B44" s="2"/>
      <c r="C44" s="2"/>
      <c r="D44" s="2" t="str">
        <f t="shared" si="10"/>
        <v/>
      </c>
      <c r="E44" s="2" t="b">
        <v>1</v>
      </c>
      <c r="F44" s="2" t="str">
        <f t="shared" si="11"/>
        <v/>
      </c>
      <c r="G44" s="2" t="str">
        <f t="shared" si="11"/>
        <v/>
      </c>
      <c r="H44" s="2" t="str">
        <f t="shared" si="12"/>
        <v/>
      </c>
      <c r="I44" s="2" t="str">
        <f t="shared" si="13"/>
        <v/>
      </c>
      <c r="J44" s="2" t="str">
        <f>IF(B44&gt;0,VLOOKUP(I44,Punkteschema!$A$2:$B$101,2,FALSE),"")</f>
        <v/>
      </c>
    </row>
    <row r="45" spans="1:10" hidden="1" x14ac:dyDescent="0.35">
      <c r="A45" s="1"/>
      <c r="B45" s="2"/>
      <c r="C45" s="2"/>
      <c r="D45" s="2" t="str">
        <f t="shared" si="10"/>
        <v/>
      </c>
      <c r="E45" s="2" t="b">
        <v>1</v>
      </c>
      <c r="F45" s="2" t="str">
        <f t="shared" si="11"/>
        <v/>
      </c>
      <c r="G45" s="2" t="str">
        <f t="shared" si="11"/>
        <v/>
      </c>
      <c r="H45" s="2" t="str">
        <f t="shared" si="12"/>
        <v/>
      </c>
      <c r="I45" s="2" t="str">
        <f t="shared" si="13"/>
        <v/>
      </c>
      <c r="J45" s="2" t="str">
        <f>IF(B45&gt;0,VLOOKUP(I45,Punkteschema!$A$2:$B$101,2,FALSE),"")</f>
        <v/>
      </c>
    </row>
    <row r="46" spans="1:10" hidden="1" x14ac:dyDescent="0.35">
      <c r="A46" s="1"/>
      <c r="B46" s="2"/>
      <c r="C46" s="2"/>
      <c r="D46" s="2" t="str">
        <f t="shared" si="10"/>
        <v/>
      </c>
      <c r="E46" s="2" t="b">
        <v>1</v>
      </c>
      <c r="F46" s="2" t="str">
        <f t="shared" si="11"/>
        <v/>
      </c>
      <c r="G46" s="2" t="str">
        <f t="shared" si="11"/>
        <v/>
      </c>
      <c r="H46" s="2" t="str">
        <f t="shared" si="12"/>
        <v/>
      </c>
      <c r="I46" s="2" t="str">
        <f t="shared" si="13"/>
        <v/>
      </c>
      <c r="J46" s="2" t="str">
        <f>IF(B46&gt;0,VLOOKUP(I46,Punkteschema!$A$2:$B$101,2,FALSE),"")</f>
        <v/>
      </c>
    </row>
    <row r="47" spans="1:10" hidden="1" x14ac:dyDescent="0.35">
      <c r="A47" s="1"/>
      <c r="B47" s="2"/>
      <c r="C47" s="2"/>
      <c r="D47" s="2" t="str">
        <f t="shared" si="10"/>
        <v/>
      </c>
      <c r="E47" s="2" t="b">
        <v>1</v>
      </c>
      <c r="F47" s="2" t="str">
        <f t="shared" si="11"/>
        <v/>
      </c>
      <c r="G47" s="2" t="str">
        <f t="shared" si="11"/>
        <v/>
      </c>
      <c r="H47" s="2" t="str">
        <f t="shared" si="12"/>
        <v/>
      </c>
      <c r="I47" s="2" t="str">
        <f t="shared" si="13"/>
        <v/>
      </c>
      <c r="J47" s="2" t="str">
        <f>IF(B47&gt;0,VLOOKUP(I47,Punkteschema!$A$2:$B$101,2,FALSE),"")</f>
        <v/>
      </c>
    </row>
    <row r="48" spans="1:10" hidden="1" x14ac:dyDescent="0.35">
      <c r="A48" s="1"/>
      <c r="B48" s="2"/>
      <c r="C48" s="2"/>
      <c r="D48" s="2" t="str">
        <f t="shared" si="10"/>
        <v/>
      </c>
      <c r="E48" s="2" t="b">
        <v>1</v>
      </c>
      <c r="F48" s="2" t="str">
        <f t="shared" si="11"/>
        <v/>
      </c>
      <c r="G48" s="2" t="str">
        <f t="shared" si="11"/>
        <v/>
      </c>
      <c r="H48" s="2" t="str">
        <f t="shared" si="12"/>
        <v/>
      </c>
      <c r="I48" s="2" t="str">
        <f t="shared" si="13"/>
        <v/>
      </c>
      <c r="J48" s="2" t="str">
        <f>IF(B48&gt;0,VLOOKUP(I48,Punkteschema!$A$2:$B$101,2,FALSE),"")</f>
        <v/>
      </c>
    </row>
    <row r="49" spans="1:10" hidden="1" x14ac:dyDescent="0.35">
      <c r="A49" s="1"/>
      <c r="B49" s="2"/>
      <c r="C49" s="2"/>
      <c r="D49" s="2" t="str">
        <f t="shared" si="10"/>
        <v/>
      </c>
      <c r="E49" s="2" t="b">
        <v>1</v>
      </c>
      <c r="F49" s="2" t="str">
        <f t="shared" si="11"/>
        <v/>
      </c>
      <c r="G49" s="2" t="str">
        <f t="shared" si="11"/>
        <v/>
      </c>
      <c r="H49" s="2" t="str">
        <f t="shared" si="12"/>
        <v/>
      </c>
      <c r="I49" s="2" t="str">
        <f t="shared" si="13"/>
        <v/>
      </c>
      <c r="J49" s="2" t="str">
        <f>IF(B49&gt;0,VLOOKUP(I49,Punkteschema!$A$2:$B$101,2,FALSE),"")</f>
        <v/>
      </c>
    </row>
    <row r="50" spans="1:10" hidden="1" x14ac:dyDescent="0.35">
      <c r="A50" s="1"/>
      <c r="B50" s="2"/>
      <c r="C50" s="2"/>
      <c r="D50" s="2" t="str">
        <f t="shared" si="10"/>
        <v/>
      </c>
      <c r="E50" s="2" t="b">
        <v>1</v>
      </c>
      <c r="F50" s="2" t="str">
        <f t="shared" si="11"/>
        <v/>
      </c>
      <c r="G50" s="2" t="str">
        <f t="shared" si="11"/>
        <v/>
      </c>
      <c r="H50" s="2" t="str">
        <f t="shared" si="12"/>
        <v/>
      </c>
      <c r="I50" s="2" t="str">
        <f t="shared" si="13"/>
        <v/>
      </c>
      <c r="J50" s="2" t="str">
        <f>IF(B50&gt;0,VLOOKUP(I50,Punkteschema!$A$2:$B$101,2,FALSE),"")</f>
        <v/>
      </c>
    </row>
    <row r="51" spans="1:10" hidden="1" x14ac:dyDescent="0.35">
      <c r="A51" s="1"/>
      <c r="B51" s="2"/>
      <c r="C51" s="2"/>
      <c r="D51" s="2" t="str">
        <f t="shared" si="10"/>
        <v/>
      </c>
      <c r="E51" s="2" t="b">
        <v>1</v>
      </c>
      <c r="F51" s="2" t="str">
        <f t="shared" si="11"/>
        <v/>
      </c>
      <c r="G51" s="2" t="str">
        <f t="shared" si="11"/>
        <v/>
      </c>
      <c r="H51" s="2" t="str">
        <f t="shared" si="12"/>
        <v/>
      </c>
      <c r="I51" s="2" t="str">
        <f t="shared" si="13"/>
        <v/>
      </c>
      <c r="J51" s="2" t="str">
        <f>IF(B51&gt;0,VLOOKUP(I51,Punkteschema!$A$2:$B$101,2,FALSE),"")</f>
        <v/>
      </c>
    </row>
    <row r="52" spans="1:10" hidden="1" x14ac:dyDescent="0.35">
      <c r="A52" s="1"/>
      <c r="B52" s="2"/>
      <c r="C52" s="2"/>
      <c r="D52" s="2" t="str">
        <f t="shared" si="10"/>
        <v/>
      </c>
      <c r="E52" s="2" t="b">
        <v>1</v>
      </c>
      <c r="F52" s="2" t="str">
        <f t="shared" si="11"/>
        <v/>
      </c>
      <c r="G52" s="2" t="str">
        <f t="shared" si="11"/>
        <v/>
      </c>
      <c r="H52" s="2" t="str">
        <f t="shared" si="12"/>
        <v/>
      </c>
      <c r="I52" s="2" t="str">
        <f t="shared" si="13"/>
        <v/>
      </c>
      <c r="J52" s="2" t="str">
        <f>IF(B52&gt;0,VLOOKUP(I52,Punkteschema!$A$2:$B$101,2,FALSE),"")</f>
        <v/>
      </c>
    </row>
    <row r="53" spans="1:10" hidden="1" x14ac:dyDescent="0.35">
      <c r="A53" s="1"/>
      <c r="B53" s="2"/>
      <c r="C53" s="2"/>
      <c r="D53" s="2" t="str">
        <f t="shared" si="10"/>
        <v/>
      </c>
      <c r="E53" s="2" t="b">
        <v>1</v>
      </c>
      <c r="F53" s="2" t="str">
        <f t="shared" ref="F53:G55" si="14">IF(B53&gt;0,COUNTIF(B$3:B$55,"&lt;"&amp;B53)+1,"")</f>
        <v/>
      </c>
      <c r="G53" s="2" t="str">
        <f t="shared" si="14"/>
        <v/>
      </c>
      <c r="H53" s="2" t="str">
        <f>IF(AND(B53&gt;0,C53&gt;0),COUNTIF(D$3:D$55,"&lt;"&amp;D53)+1,"")</f>
        <v/>
      </c>
      <c r="I53" s="2" t="str">
        <f>IF(B53&gt;0,IF(E53,MIN(F53:H53),MAX(F53:H53)),"")</f>
        <v/>
      </c>
      <c r="J53" s="2" t="str">
        <f>IF(B53&gt;0,VLOOKUP(I53,Punkteschema!$A$2:$B$101,2,FALSE),"")</f>
        <v/>
      </c>
    </row>
    <row r="54" spans="1:10" hidden="1" x14ac:dyDescent="0.35">
      <c r="A54" s="1"/>
      <c r="B54" s="2"/>
      <c r="C54" s="2"/>
      <c r="D54" s="2" t="str">
        <f t="shared" si="10"/>
        <v/>
      </c>
      <c r="E54" s="2" t="b">
        <v>1</v>
      </c>
      <c r="F54" s="2" t="str">
        <f t="shared" si="14"/>
        <v/>
      </c>
      <c r="G54" s="2" t="str">
        <f t="shared" si="14"/>
        <v/>
      </c>
      <c r="H54" s="2" t="str">
        <f>IF(AND(B54&gt;0,C54&gt;0),COUNTIF(D$3:D$55,"&lt;"&amp;D54)+1,"")</f>
        <v/>
      </c>
      <c r="I54" s="2" t="str">
        <f>IF(B54&gt;0,IF(E54,MIN(F54:H54),MAX(F54:H54)),"")</f>
        <v/>
      </c>
      <c r="J54" s="2" t="str">
        <f>IF(B54&gt;0,VLOOKUP(I54,Punkteschema!$A$2:$B$101,2,FALSE),"")</f>
        <v/>
      </c>
    </row>
    <row r="55" spans="1:10" hidden="1" x14ac:dyDescent="0.35">
      <c r="A55" s="1"/>
      <c r="B55" s="2"/>
      <c r="C55" s="2"/>
      <c r="D55" s="2" t="str">
        <f t="shared" si="10"/>
        <v/>
      </c>
      <c r="E55" s="2" t="b">
        <v>1</v>
      </c>
      <c r="F55" s="2" t="str">
        <f t="shared" si="14"/>
        <v/>
      </c>
      <c r="G55" s="2" t="str">
        <f t="shared" si="14"/>
        <v/>
      </c>
      <c r="H55" s="2" t="str">
        <f>IF(AND(B55&gt;0,C55&gt;0),COUNTIF(D$3:D$55,"&lt;"&amp;D55)+1,"")</f>
        <v/>
      </c>
      <c r="I55" s="2" t="str">
        <f>IF(B55&gt;0,IF(E55,MIN(F55:H55),MAX(F55:H55)),"")</f>
        <v/>
      </c>
      <c r="J55" s="2" t="str">
        <f>IF(B55&gt;0,VLOOKUP(I55,Punkteschema!$A$2:$B$101,2,FALSE),"")</f>
        <v/>
      </c>
    </row>
    <row r="57" spans="1:10" x14ac:dyDescent="0.35">
      <c r="A57" s="4" t="s">
        <v>3640</v>
      </c>
      <c r="E57" s="4" t="s">
        <v>3294</v>
      </c>
      <c r="F57" s="42" t="s">
        <v>3482</v>
      </c>
      <c r="G57" s="4" t="s">
        <v>3300</v>
      </c>
    </row>
    <row r="58" spans="1:10" x14ac:dyDescent="0.35">
      <c r="A58" s="4" t="s">
        <v>4070</v>
      </c>
      <c r="E58" s="4" t="s">
        <v>3295</v>
      </c>
      <c r="F58" s="42" t="s">
        <v>3483</v>
      </c>
      <c r="G58" s="4" t="s">
        <v>3300</v>
      </c>
    </row>
    <row r="59" spans="1:10" x14ac:dyDescent="0.35">
      <c r="A59" s="4" t="s">
        <v>4080</v>
      </c>
    </row>
    <row r="61" spans="1:10" x14ac:dyDescent="0.35">
      <c r="A61" s="43" t="s">
        <v>3493</v>
      </c>
      <c r="B61" s="4" t="s">
        <v>4081</v>
      </c>
    </row>
    <row r="62" spans="1:10" x14ac:dyDescent="0.35">
      <c r="A62" s="43"/>
      <c r="B62" s="4" t="s">
        <v>4082</v>
      </c>
    </row>
    <row r="63" spans="1:10" x14ac:dyDescent="0.35">
      <c r="A63" s="43"/>
      <c r="B63" s="4" t="s">
        <v>4083</v>
      </c>
    </row>
    <row r="64" spans="1:10" x14ac:dyDescent="0.35">
      <c r="A64" s="43"/>
    </row>
  </sheetData>
  <sortState ref="A3:J22">
    <sortCondition ref="I3:I22"/>
    <sortCondition ref="F3:F22"/>
    <sortCondition ref="G3:G22"/>
    <sortCondition ref="H3:H22"/>
  </sortState>
  <mergeCells count="1">
    <mergeCell ref="A1:J1"/>
  </mergeCells>
  <dataValidations count="1">
    <dataValidation type="list" allowBlank="1" showInputMessage="1" showErrorMessage="1" sqref="A3:A55">
      <formula1>Teilnehmerliste</formula1>
    </dataValidation>
  </dataValidations>
  <pageMargins left="0.39370078740157483" right="0.39370078740157483" top="0.39370078740157483" bottom="0.39370078740157483" header="0.31496062992125984" footer="0.31496062992125984"/>
  <pageSetup paperSize="9" scale="10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L64"/>
  <sheetViews>
    <sheetView zoomScale="129" zoomScaleNormal="129" workbookViewId="0">
      <selection sqref="A1:J1"/>
    </sheetView>
  </sheetViews>
  <sheetFormatPr baseColWidth="10" defaultColWidth="11.453125" defaultRowHeight="14.5" x14ac:dyDescent="0.35"/>
  <cols>
    <col min="1" max="1" width="23.453125" style="4" bestFit="1" customWidth="1"/>
    <col min="2" max="3" width="7.54296875" style="4" bestFit="1" customWidth="1"/>
    <col min="4" max="4" width="7.26953125" style="4" bestFit="1" customWidth="1"/>
    <col min="5" max="5" width="8.1796875" style="4" bestFit="1" customWidth="1"/>
    <col min="6" max="6" width="5.54296875" style="4" bestFit="1" customWidth="1"/>
    <col min="7" max="7" width="6" style="4" bestFit="1" customWidth="1"/>
    <col min="8" max="8" width="7" style="4" bestFit="1" customWidth="1"/>
    <col min="9" max="9" width="8.26953125" style="4" bestFit="1" customWidth="1"/>
    <col min="10" max="10" width="6.54296875" style="4" bestFit="1" customWidth="1"/>
    <col min="11" max="11" width="7.1796875" style="4" bestFit="1" customWidth="1"/>
    <col min="12" max="12" width="18.7265625" style="4" bestFit="1" customWidth="1"/>
    <col min="13" max="16384" width="11.453125" style="4"/>
  </cols>
  <sheetData>
    <row r="1" spans="1:12" ht="23.5" x14ac:dyDescent="0.55000000000000004">
      <c r="A1" s="121" t="str">
        <f>CONCATENATE("5. Sommer-Cup - Freizeittreff Herbede - ",TEXT(Gesamtstand!$O$2,"TT.MM.JJ"))</f>
        <v>5. Sommer-Cup - Freizeittreff Herbede - 04.07.19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2" x14ac:dyDescent="0.35">
      <c r="A2" s="1" t="s">
        <v>0</v>
      </c>
      <c r="B2" s="2" t="s">
        <v>103</v>
      </c>
      <c r="C2" s="2" t="s">
        <v>104</v>
      </c>
      <c r="D2" s="2" t="s">
        <v>3296</v>
      </c>
      <c r="E2" s="2" t="s">
        <v>3261</v>
      </c>
      <c r="F2" s="2" t="s">
        <v>3297</v>
      </c>
      <c r="G2" s="2" t="s">
        <v>3298</v>
      </c>
      <c r="H2" s="2" t="s">
        <v>3299</v>
      </c>
      <c r="I2" s="2" t="s">
        <v>105</v>
      </c>
      <c r="J2" s="2" t="s">
        <v>27</v>
      </c>
      <c r="L2" s="30"/>
    </row>
    <row r="3" spans="1:12" x14ac:dyDescent="0.35">
      <c r="A3" s="1"/>
      <c r="B3" s="44"/>
      <c r="C3" s="44"/>
      <c r="D3" s="44" t="str">
        <f t="shared" ref="D3:D21" si="0">IF(B3&gt;0,C3+B3,"")</f>
        <v/>
      </c>
      <c r="E3" s="2" t="b">
        <v>1</v>
      </c>
      <c r="F3" s="2" t="str">
        <f t="shared" ref="F3:F21" si="1">IF(B3&gt;0,COUNTIF(B$3:B$55,"&lt;"&amp;B3)+1,"")</f>
        <v/>
      </c>
      <c r="G3" s="2" t="str">
        <f t="shared" ref="G3:G21" si="2">IF(C3&gt;0,COUNTIF(C$3:C$55,"&lt;"&amp;C3)+1,"")</f>
        <v/>
      </c>
      <c r="H3" s="2" t="str">
        <f t="shared" ref="H3:H21" si="3">IF(AND(B3&gt;0,C3&gt;0),COUNTIF(D$3:D$55,"&lt;"&amp;D3)+1,"")</f>
        <v/>
      </c>
      <c r="I3" s="2" t="str">
        <f t="shared" ref="I3:I21" si="4">IF(B3&gt;0,IF(E3,MIN(F3:H3),MAX(F3:H3)),"")</f>
        <v/>
      </c>
      <c r="J3" s="2" t="str">
        <f>IF(B3&gt;0,VLOOKUP(I3,Punkteschema!$A$2:$B$101,2,FALSE),"")</f>
        <v/>
      </c>
    </row>
    <row r="4" spans="1:12" x14ac:dyDescent="0.35">
      <c r="A4" s="1"/>
      <c r="B4" s="45"/>
      <c r="C4" s="47"/>
      <c r="D4" s="45" t="str">
        <f t="shared" si="0"/>
        <v/>
      </c>
      <c r="E4" s="2" t="b">
        <v>1</v>
      </c>
      <c r="F4" s="2" t="str">
        <f t="shared" si="1"/>
        <v/>
      </c>
      <c r="G4" s="2" t="str">
        <f t="shared" si="2"/>
        <v/>
      </c>
      <c r="H4" s="2" t="str">
        <f t="shared" si="3"/>
        <v/>
      </c>
      <c r="I4" s="2" t="str">
        <f t="shared" si="4"/>
        <v/>
      </c>
      <c r="J4" s="2" t="str">
        <f>IF(B4&gt;0,VLOOKUP(I4,Punkteschema!$A$2:$B$101,2,FALSE),"")</f>
        <v/>
      </c>
    </row>
    <row r="5" spans="1:12" x14ac:dyDescent="0.35">
      <c r="A5" s="1"/>
      <c r="B5" s="44"/>
      <c r="C5" s="44"/>
      <c r="D5" s="44" t="str">
        <f t="shared" si="0"/>
        <v/>
      </c>
      <c r="E5" s="2" t="b">
        <v>0</v>
      </c>
      <c r="F5" s="2" t="str">
        <f t="shared" si="1"/>
        <v/>
      </c>
      <c r="G5" s="2" t="str">
        <f t="shared" si="2"/>
        <v/>
      </c>
      <c r="H5" s="2" t="str">
        <f t="shared" si="3"/>
        <v/>
      </c>
      <c r="I5" s="2" t="str">
        <f t="shared" si="4"/>
        <v/>
      </c>
      <c r="J5" s="2" t="str">
        <f>IF(B5&gt;0,VLOOKUP(I5,Punkteschema!$A$2:$B$101,2,FALSE),"")</f>
        <v/>
      </c>
    </row>
    <row r="6" spans="1:12" x14ac:dyDescent="0.35">
      <c r="A6" s="1"/>
      <c r="B6" s="45"/>
      <c r="C6" s="44"/>
      <c r="D6" s="44" t="str">
        <f t="shared" si="0"/>
        <v/>
      </c>
      <c r="E6" s="2" t="b">
        <v>1</v>
      </c>
      <c r="F6" s="2" t="str">
        <f t="shared" si="1"/>
        <v/>
      </c>
      <c r="G6" s="2" t="str">
        <f t="shared" si="2"/>
        <v/>
      </c>
      <c r="H6" s="2" t="str">
        <f t="shared" si="3"/>
        <v/>
      </c>
      <c r="I6" s="2" t="str">
        <f t="shared" si="4"/>
        <v/>
      </c>
      <c r="J6" s="2" t="str">
        <f>IF(B6&gt;0,VLOOKUP(I6,Punkteschema!$A$2:$B$101,2,FALSE),"")</f>
        <v/>
      </c>
    </row>
    <row r="7" spans="1:12" x14ac:dyDescent="0.35">
      <c r="A7" s="1"/>
      <c r="B7" s="45"/>
      <c r="C7" s="45"/>
      <c r="D7" s="45" t="str">
        <f t="shared" si="0"/>
        <v/>
      </c>
      <c r="E7" s="2" t="b">
        <v>1</v>
      </c>
      <c r="F7" s="2" t="str">
        <f t="shared" si="1"/>
        <v/>
      </c>
      <c r="G7" s="2" t="str">
        <f t="shared" si="2"/>
        <v/>
      </c>
      <c r="H7" s="2" t="str">
        <f t="shared" si="3"/>
        <v/>
      </c>
      <c r="I7" s="2" t="str">
        <f t="shared" si="4"/>
        <v/>
      </c>
      <c r="J7" s="2" t="str">
        <f>IF(B7&gt;0,VLOOKUP(I7,Punkteschema!$A$2:$B$101,2,FALSE),"")</f>
        <v/>
      </c>
    </row>
    <row r="8" spans="1:12" x14ac:dyDescent="0.35">
      <c r="A8" s="1"/>
      <c r="B8" s="44"/>
      <c r="C8" s="44"/>
      <c r="D8" s="44" t="str">
        <f t="shared" si="0"/>
        <v/>
      </c>
      <c r="E8" s="2" t="b">
        <v>0</v>
      </c>
      <c r="F8" s="2" t="str">
        <f t="shared" si="1"/>
        <v/>
      </c>
      <c r="G8" s="2" t="str">
        <f t="shared" si="2"/>
        <v/>
      </c>
      <c r="H8" s="2" t="str">
        <f t="shared" si="3"/>
        <v/>
      </c>
      <c r="I8" s="2" t="str">
        <f t="shared" si="4"/>
        <v/>
      </c>
      <c r="J8" s="2" t="str">
        <f>IF(B8&gt;0,VLOOKUP(I8,Punkteschema!$A$2:$B$101,2,FALSE),"")</f>
        <v/>
      </c>
    </row>
    <row r="9" spans="1:12" x14ac:dyDescent="0.35">
      <c r="A9" s="1"/>
      <c r="B9" s="45"/>
      <c r="C9" s="44"/>
      <c r="D9" s="45" t="str">
        <f t="shared" si="0"/>
        <v/>
      </c>
      <c r="E9" s="2" t="b">
        <v>1</v>
      </c>
      <c r="F9" s="2" t="str">
        <f t="shared" si="1"/>
        <v/>
      </c>
      <c r="G9" s="2" t="str">
        <f t="shared" si="2"/>
        <v/>
      </c>
      <c r="H9" s="2" t="str">
        <f t="shared" si="3"/>
        <v/>
      </c>
      <c r="I9" s="2" t="str">
        <f t="shared" si="4"/>
        <v/>
      </c>
      <c r="J9" s="2" t="str">
        <f>IF(B9&gt;0,VLOOKUP(I9,Punkteschema!$A$2:$B$101,2,FALSE),"")</f>
        <v/>
      </c>
    </row>
    <row r="10" spans="1:12" x14ac:dyDescent="0.35">
      <c r="A10" s="1"/>
      <c r="B10" s="45"/>
      <c r="C10" s="44"/>
      <c r="D10" s="45" t="str">
        <f t="shared" si="0"/>
        <v/>
      </c>
      <c r="E10" s="2" t="b">
        <v>1</v>
      </c>
      <c r="F10" s="2" t="str">
        <f t="shared" si="1"/>
        <v/>
      </c>
      <c r="G10" s="2" t="str">
        <f t="shared" si="2"/>
        <v/>
      </c>
      <c r="H10" s="2" t="str">
        <f t="shared" si="3"/>
        <v/>
      </c>
      <c r="I10" s="2" t="str">
        <f t="shared" si="4"/>
        <v/>
      </c>
      <c r="J10" s="2" t="str">
        <f>IF(B10&gt;0,VLOOKUP(I10,Punkteschema!$A$2:$B$101,2,FALSE),"")</f>
        <v/>
      </c>
    </row>
    <row r="11" spans="1:12" x14ac:dyDescent="0.35">
      <c r="A11" s="1"/>
      <c r="B11" s="45"/>
      <c r="C11" s="45"/>
      <c r="D11" s="45" t="str">
        <f t="shared" si="0"/>
        <v/>
      </c>
      <c r="E11" s="2" t="b">
        <v>1</v>
      </c>
      <c r="F11" s="2" t="str">
        <f t="shared" si="1"/>
        <v/>
      </c>
      <c r="G11" s="2" t="str">
        <f t="shared" si="2"/>
        <v/>
      </c>
      <c r="H11" s="2" t="str">
        <f t="shared" si="3"/>
        <v/>
      </c>
      <c r="I11" s="2" t="str">
        <f t="shared" si="4"/>
        <v/>
      </c>
      <c r="J11" s="2" t="str">
        <f>IF(B11&gt;0,VLOOKUP(I11,Punkteschema!$A$2:$B$101,2,FALSE),"")</f>
        <v/>
      </c>
    </row>
    <row r="12" spans="1:12" x14ac:dyDescent="0.35">
      <c r="A12" s="1"/>
      <c r="B12" s="45"/>
      <c r="C12" s="44"/>
      <c r="D12" s="45" t="str">
        <f t="shared" si="0"/>
        <v/>
      </c>
      <c r="E12" s="2" t="b">
        <v>1</v>
      </c>
      <c r="F12" s="2" t="str">
        <f t="shared" si="1"/>
        <v/>
      </c>
      <c r="G12" s="2" t="str">
        <f t="shared" si="2"/>
        <v/>
      </c>
      <c r="H12" s="2" t="str">
        <f t="shared" si="3"/>
        <v/>
      </c>
      <c r="I12" s="2" t="str">
        <f t="shared" si="4"/>
        <v/>
      </c>
      <c r="J12" s="2" t="str">
        <f>IF(B12&gt;0,VLOOKUP(I12,Punkteschema!$A$2:$B$101,2,FALSE),"")</f>
        <v/>
      </c>
    </row>
    <row r="13" spans="1:12" x14ac:dyDescent="0.35">
      <c r="A13" s="1"/>
      <c r="B13" s="45"/>
      <c r="C13" s="44"/>
      <c r="D13" s="45" t="str">
        <f t="shared" si="0"/>
        <v/>
      </c>
      <c r="E13" s="2" t="b">
        <v>1</v>
      </c>
      <c r="F13" s="2" t="str">
        <f t="shared" si="1"/>
        <v/>
      </c>
      <c r="G13" s="2" t="str">
        <f t="shared" si="2"/>
        <v/>
      </c>
      <c r="H13" s="2" t="str">
        <f t="shared" si="3"/>
        <v/>
      </c>
      <c r="I13" s="2" t="str">
        <f t="shared" si="4"/>
        <v/>
      </c>
      <c r="J13" s="2" t="str">
        <f>IF(B13&gt;0,VLOOKUP(I13,Punkteschema!$A$2:$B$101,2,FALSE),"")</f>
        <v/>
      </c>
    </row>
    <row r="14" spans="1:12" x14ac:dyDescent="0.35">
      <c r="A14" s="1"/>
      <c r="B14" s="45"/>
      <c r="C14" s="44"/>
      <c r="D14" s="44" t="str">
        <f t="shared" si="0"/>
        <v/>
      </c>
      <c r="E14" s="2" t="b">
        <v>0</v>
      </c>
      <c r="F14" s="2" t="str">
        <f t="shared" si="1"/>
        <v/>
      </c>
      <c r="G14" s="2" t="str">
        <f t="shared" si="2"/>
        <v/>
      </c>
      <c r="H14" s="2" t="str">
        <f t="shared" si="3"/>
        <v/>
      </c>
      <c r="I14" s="2" t="str">
        <f t="shared" si="4"/>
        <v/>
      </c>
      <c r="J14" s="2" t="str">
        <f>IF(B14&gt;0,VLOOKUP(I14,Punkteschema!$A$2:$B$101,2,FALSE),"")</f>
        <v/>
      </c>
    </row>
    <row r="15" spans="1:12" x14ac:dyDescent="0.35">
      <c r="A15" s="1"/>
      <c r="B15" s="45"/>
      <c r="C15" s="44"/>
      <c r="D15" s="45" t="str">
        <f t="shared" si="0"/>
        <v/>
      </c>
      <c r="E15" s="2" t="b">
        <v>1</v>
      </c>
      <c r="F15" s="2" t="str">
        <f t="shared" si="1"/>
        <v/>
      </c>
      <c r="G15" s="2" t="str">
        <f t="shared" si="2"/>
        <v/>
      </c>
      <c r="H15" s="2" t="str">
        <f t="shared" si="3"/>
        <v/>
      </c>
      <c r="I15" s="2" t="str">
        <f t="shared" si="4"/>
        <v/>
      </c>
      <c r="J15" s="2" t="str">
        <f>IF(B15&gt;0,VLOOKUP(I15,Punkteschema!$A$2:$B$101,2,FALSE),"")</f>
        <v/>
      </c>
    </row>
    <row r="16" spans="1:12" x14ac:dyDescent="0.35">
      <c r="A16" s="1"/>
      <c r="B16" s="45"/>
      <c r="C16" s="45"/>
      <c r="D16" s="45" t="str">
        <f t="shared" si="0"/>
        <v/>
      </c>
      <c r="E16" s="2" t="b">
        <v>1</v>
      </c>
      <c r="F16" s="2" t="str">
        <f t="shared" si="1"/>
        <v/>
      </c>
      <c r="G16" s="2" t="str">
        <f t="shared" si="2"/>
        <v/>
      </c>
      <c r="H16" s="2" t="str">
        <f t="shared" si="3"/>
        <v/>
      </c>
      <c r="I16" s="2" t="str">
        <f t="shared" si="4"/>
        <v/>
      </c>
      <c r="J16" s="2" t="str">
        <f>IF(B16&gt;0,VLOOKUP(I16,Punkteschema!$A$2:$B$101,2,FALSE),"")</f>
        <v/>
      </c>
    </row>
    <row r="17" spans="1:10" x14ac:dyDescent="0.35">
      <c r="A17" s="1"/>
      <c r="B17" s="45"/>
      <c r="C17" s="45"/>
      <c r="D17" s="45" t="str">
        <f t="shared" si="0"/>
        <v/>
      </c>
      <c r="E17" s="2" t="b">
        <v>1</v>
      </c>
      <c r="F17" s="2" t="str">
        <f t="shared" si="1"/>
        <v/>
      </c>
      <c r="G17" s="2" t="str">
        <f t="shared" si="2"/>
        <v/>
      </c>
      <c r="H17" s="2" t="str">
        <f t="shared" si="3"/>
        <v/>
      </c>
      <c r="I17" s="2" t="str">
        <f t="shared" si="4"/>
        <v/>
      </c>
      <c r="J17" s="2" t="str">
        <f>IF(B17&gt;0,VLOOKUP(I17,Punkteschema!$A$2:$B$101,2,FALSE),"")</f>
        <v/>
      </c>
    </row>
    <row r="18" spans="1:10" x14ac:dyDescent="0.35">
      <c r="A18" s="1"/>
      <c r="B18" s="45"/>
      <c r="C18" s="45"/>
      <c r="D18" s="45" t="str">
        <f t="shared" si="0"/>
        <v/>
      </c>
      <c r="E18" s="2" t="b">
        <v>1</v>
      </c>
      <c r="F18" s="2" t="str">
        <f t="shared" si="1"/>
        <v/>
      </c>
      <c r="G18" s="2" t="str">
        <f t="shared" si="2"/>
        <v/>
      </c>
      <c r="H18" s="2" t="str">
        <f t="shared" si="3"/>
        <v/>
      </c>
      <c r="I18" s="2" t="str">
        <f t="shared" si="4"/>
        <v/>
      </c>
      <c r="J18" s="2" t="str">
        <f>IF(B18&gt;0,VLOOKUP(I18,Punkteschema!$A$2:$B$101,2,FALSE),"")</f>
        <v/>
      </c>
    </row>
    <row r="19" spans="1:10" x14ac:dyDescent="0.35">
      <c r="A19" s="1"/>
      <c r="B19" s="45"/>
      <c r="C19" s="45"/>
      <c r="D19" s="45" t="str">
        <f t="shared" si="0"/>
        <v/>
      </c>
      <c r="E19" s="2" t="b">
        <v>1</v>
      </c>
      <c r="F19" s="2" t="str">
        <f t="shared" si="1"/>
        <v/>
      </c>
      <c r="G19" s="2" t="str">
        <f t="shared" si="2"/>
        <v/>
      </c>
      <c r="H19" s="2" t="str">
        <f t="shared" si="3"/>
        <v/>
      </c>
      <c r="I19" s="2" t="str">
        <f t="shared" si="4"/>
        <v/>
      </c>
      <c r="J19" s="2" t="str">
        <f>IF(B19&gt;0,VLOOKUP(I19,Punkteschema!$A$2:$B$101,2,FALSE),"")</f>
        <v/>
      </c>
    </row>
    <row r="20" spans="1:10" x14ac:dyDescent="0.35">
      <c r="A20" s="1"/>
      <c r="B20" s="45"/>
      <c r="C20" s="45"/>
      <c r="D20" s="45" t="str">
        <f t="shared" si="0"/>
        <v/>
      </c>
      <c r="E20" s="2" t="b">
        <v>1</v>
      </c>
      <c r="F20" s="2" t="str">
        <f t="shared" si="1"/>
        <v/>
      </c>
      <c r="G20" s="2" t="str">
        <f t="shared" si="2"/>
        <v/>
      </c>
      <c r="H20" s="2" t="str">
        <f t="shared" si="3"/>
        <v/>
      </c>
      <c r="I20" s="2" t="str">
        <f t="shared" si="4"/>
        <v/>
      </c>
      <c r="J20" s="2" t="str">
        <f>IF(B20&gt;0,VLOOKUP(I20,Punkteschema!$A$2:$B$101,2,FALSE),"")</f>
        <v/>
      </c>
    </row>
    <row r="21" spans="1:10" x14ac:dyDescent="0.35">
      <c r="A21" s="1"/>
      <c r="B21" s="45"/>
      <c r="C21" s="45"/>
      <c r="D21" s="45" t="str">
        <f t="shared" si="0"/>
        <v/>
      </c>
      <c r="E21" s="2" t="b">
        <v>1</v>
      </c>
      <c r="F21" s="2" t="str">
        <f t="shared" si="1"/>
        <v/>
      </c>
      <c r="G21" s="2" t="str">
        <f t="shared" si="2"/>
        <v/>
      </c>
      <c r="H21" s="2" t="str">
        <f t="shared" si="3"/>
        <v/>
      </c>
      <c r="I21" s="2" t="str">
        <f t="shared" si="4"/>
        <v/>
      </c>
      <c r="J21" s="2" t="str">
        <f>IF(B21&gt;0,VLOOKUP(I21,Punkteschema!$A$2:$B$101,2,FALSE),"")</f>
        <v/>
      </c>
    </row>
    <row r="22" spans="1:10" hidden="1" x14ac:dyDescent="0.35">
      <c r="A22" s="1"/>
      <c r="B22" s="46"/>
      <c r="C22" s="46"/>
      <c r="D22" s="46" t="str">
        <f t="shared" ref="D22:D25" si="5">IF(B22&gt;0,C22+B22,"")</f>
        <v/>
      </c>
      <c r="E22" s="2" t="b">
        <v>1</v>
      </c>
      <c r="F22" s="2" t="str">
        <f t="shared" ref="F22:F25" si="6">IF(B22&gt;0,COUNTIF(B$3:B$55,"&lt;"&amp;B22)+1,"")</f>
        <v/>
      </c>
      <c r="G22" s="2" t="str">
        <f t="shared" ref="G22:G25" si="7">IF(C22&gt;0,COUNTIF(C$3:C$55,"&lt;"&amp;C22)+1,"")</f>
        <v/>
      </c>
      <c r="H22" s="2" t="str">
        <f t="shared" ref="H22:H25" si="8">IF(AND(B22&gt;0,C22&gt;0),COUNTIF(D$3:D$55,"&lt;"&amp;D22)+1,"")</f>
        <v/>
      </c>
      <c r="I22" s="2" t="str">
        <f t="shared" ref="I22:I25" si="9">IF(B22&gt;0,IF(E22,MIN(F22:H22),MAX(F22:H22)),"")</f>
        <v/>
      </c>
      <c r="J22" s="2" t="str">
        <f>IF(B22&gt;0,VLOOKUP(I22,Punkteschema!$A$2:$B$101,2,FALSE),"")</f>
        <v/>
      </c>
    </row>
    <row r="23" spans="1:10" hidden="1" x14ac:dyDescent="0.35">
      <c r="A23" s="1"/>
      <c r="B23" s="46"/>
      <c r="C23" s="46"/>
      <c r="D23" s="46" t="str">
        <f t="shared" si="5"/>
        <v/>
      </c>
      <c r="E23" s="2" t="b">
        <v>1</v>
      </c>
      <c r="F23" s="2" t="str">
        <f t="shared" si="6"/>
        <v/>
      </c>
      <c r="G23" s="2" t="str">
        <f t="shared" si="7"/>
        <v/>
      </c>
      <c r="H23" s="2" t="str">
        <f t="shared" si="8"/>
        <v/>
      </c>
      <c r="I23" s="2" t="str">
        <f t="shared" si="9"/>
        <v/>
      </c>
      <c r="J23" s="2" t="str">
        <f>IF(B23&gt;0,VLOOKUP(I23,Punkteschema!$A$2:$B$101,2,FALSE),"")</f>
        <v/>
      </c>
    </row>
    <row r="24" spans="1:10" hidden="1" x14ac:dyDescent="0.35">
      <c r="A24" s="1"/>
      <c r="B24" s="46"/>
      <c r="C24" s="46"/>
      <c r="D24" s="46" t="str">
        <f t="shared" si="5"/>
        <v/>
      </c>
      <c r="E24" s="2" t="b">
        <v>1</v>
      </c>
      <c r="F24" s="2" t="str">
        <f t="shared" si="6"/>
        <v/>
      </c>
      <c r="G24" s="2" t="str">
        <f t="shared" si="7"/>
        <v/>
      </c>
      <c r="H24" s="2" t="str">
        <f t="shared" si="8"/>
        <v/>
      </c>
      <c r="I24" s="2" t="str">
        <f t="shared" si="9"/>
        <v/>
      </c>
      <c r="J24" s="2" t="str">
        <f>IF(B24&gt;0,VLOOKUP(I24,Punkteschema!$A$2:$B$101,2,FALSE),"")</f>
        <v/>
      </c>
    </row>
    <row r="25" spans="1:10" hidden="1" x14ac:dyDescent="0.35">
      <c r="A25" s="1"/>
      <c r="B25" s="46"/>
      <c r="C25" s="46"/>
      <c r="D25" s="46" t="str">
        <f t="shared" si="5"/>
        <v/>
      </c>
      <c r="E25" s="2" t="b">
        <v>1</v>
      </c>
      <c r="F25" s="2" t="str">
        <f t="shared" si="6"/>
        <v/>
      </c>
      <c r="G25" s="2" t="str">
        <f t="shared" si="7"/>
        <v/>
      </c>
      <c r="H25" s="2" t="str">
        <f t="shared" si="8"/>
        <v/>
      </c>
      <c r="I25" s="2" t="str">
        <f t="shared" si="9"/>
        <v/>
      </c>
      <c r="J25" s="2" t="str">
        <f>IF(B25&gt;0,VLOOKUP(I25,Punkteschema!$A$2:$B$101,2,FALSE),"")</f>
        <v/>
      </c>
    </row>
    <row r="26" spans="1:10" hidden="1" x14ac:dyDescent="0.35">
      <c r="A26" s="1"/>
      <c r="B26" s="46"/>
      <c r="C26" s="46"/>
      <c r="D26" s="46" t="str">
        <f t="shared" ref="D26:D55" si="10">IF(B26&gt;0,C26+B26,"")</f>
        <v/>
      </c>
      <c r="E26" s="2" t="b">
        <v>1</v>
      </c>
      <c r="F26" s="2" t="str">
        <f t="shared" ref="F26:G52" si="11">IF(B26&gt;0,COUNTIF(B$3:B$55,"&lt;"&amp;B26)+1,"")</f>
        <v/>
      </c>
      <c r="G26" s="2" t="str">
        <f t="shared" si="11"/>
        <v/>
      </c>
      <c r="H26" s="2" t="str">
        <f t="shared" ref="H26:H52" si="12">IF(AND(B26&gt;0,C26&gt;0),COUNTIF(D$3:D$55,"&lt;"&amp;D26)+1,"")</f>
        <v/>
      </c>
      <c r="I26" s="2" t="str">
        <f t="shared" ref="I26:I52" si="13">IF(B26&gt;0,IF(E26,MIN(F26:H26),MAX(F26:H26)),"")</f>
        <v/>
      </c>
      <c r="J26" s="2" t="str">
        <f>IF(B26&gt;0,VLOOKUP(I26,Punkteschema!$A$2:$B$101,2,FALSE),"")</f>
        <v/>
      </c>
    </row>
    <row r="27" spans="1:10" hidden="1" x14ac:dyDescent="0.35">
      <c r="A27" s="1"/>
      <c r="B27" s="46"/>
      <c r="C27" s="46"/>
      <c r="D27" s="46" t="str">
        <f t="shared" si="10"/>
        <v/>
      </c>
      <c r="E27" s="2" t="b">
        <v>1</v>
      </c>
      <c r="F27" s="2" t="str">
        <f t="shared" si="11"/>
        <v/>
      </c>
      <c r="G27" s="2" t="str">
        <f t="shared" si="11"/>
        <v/>
      </c>
      <c r="H27" s="2" t="str">
        <f t="shared" si="12"/>
        <v/>
      </c>
      <c r="I27" s="2" t="str">
        <f t="shared" si="13"/>
        <v/>
      </c>
      <c r="J27" s="2" t="str">
        <f>IF(B27&gt;0,VLOOKUP(I27,Punkteschema!$A$2:$B$101,2,FALSE),"")</f>
        <v/>
      </c>
    </row>
    <row r="28" spans="1:10" hidden="1" x14ac:dyDescent="0.35">
      <c r="A28" s="1"/>
      <c r="B28" s="46"/>
      <c r="C28" s="46"/>
      <c r="D28" s="46" t="str">
        <f t="shared" si="10"/>
        <v/>
      </c>
      <c r="E28" s="2" t="b">
        <v>1</v>
      </c>
      <c r="F28" s="2" t="str">
        <f t="shared" si="11"/>
        <v/>
      </c>
      <c r="G28" s="2" t="str">
        <f t="shared" si="11"/>
        <v/>
      </c>
      <c r="H28" s="2" t="str">
        <f t="shared" si="12"/>
        <v/>
      </c>
      <c r="I28" s="2" t="str">
        <f t="shared" si="13"/>
        <v/>
      </c>
      <c r="J28" s="2" t="str">
        <f>IF(B28&gt;0,VLOOKUP(I28,Punkteschema!$A$2:$B$101,2,FALSE),"")</f>
        <v/>
      </c>
    </row>
    <row r="29" spans="1:10" hidden="1" x14ac:dyDescent="0.35">
      <c r="A29" s="1"/>
      <c r="B29" s="46"/>
      <c r="C29" s="46"/>
      <c r="D29" s="46" t="str">
        <f t="shared" si="10"/>
        <v/>
      </c>
      <c r="E29" s="2" t="b">
        <v>1</v>
      </c>
      <c r="F29" s="2" t="str">
        <f t="shared" si="11"/>
        <v/>
      </c>
      <c r="G29" s="2" t="str">
        <f t="shared" si="11"/>
        <v/>
      </c>
      <c r="H29" s="2" t="str">
        <f t="shared" si="12"/>
        <v/>
      </c>
      <c r="I29" s="2" t="str">
        <f t="shared" si="13"/>
        <v/>
      </c>
      <c r="J29" s="2" t="str">
        <f>IF(B29&gt;0,VLOOKUP(I29,Punkteschema!$A$2:$B$101,2,FALSE),"")</f>
        <v/>
      </c>
    </row>
    <row r="30" spans="1:10" hidden="1" x14ac:dyDescent="0.35">
      <c r="A30" s="1"/>
      <c r="B30" s="46"/>
      <c r="C30" s="46"/>
      <c r="D30" s="46" t="str">
        <f t="shared" si="10"/>
        <v/>
      </c>
      <c r="E30" s="2" t="b">
        <v>1</v>
      </c>
      <c r="F30" s="2" t="str">
        <f t="shared" si="11"/>
        <v/>
      </c>
      <c r="G30" s="2" t="str">
        <f t="shared" si="11"/>
        <v/>
      </c>
      <c r="H30" s="2" t="str">
        <f t="shared" si="12"/>
        <v/>
      </c>
      <c r="I30" s="2" t="str">
        <f t="shared" si="13"/>
        <v/>
      </c>
      <c r="J30" s="2" t="str">
        <f>IF(B30&gt;0,VLOOKUP(I30,Punkteschema!$A$2:$B$101,2,FALSE),"")</f>
        <v/>
      </c>
    </row>
    <row r="31" spans="1:10" hidden="1" x14ac:dyDescent="0.35">
      <c r="A31" s="1"/>
      <c r="B31" s="46"/>
      <c r="C31" s="46"/>
      <c r="D31" s="46" t="str">
        <f t="shared" si="10"/>
        <v/>
      </c>
      <c r="E31" s="2" t="b">
        <v>1</v>
      </c>
      <c r="F31" s="2" t="str">
        <f t="shared" si="11"/>
        <v/>
      </c>
      <c r="G31" s="2" t="str">
        <f t="shared" si="11"/>
        <v/>
      </c>
      <c r="H31" s="2" t="str">
        <f t="shared" si="12"/>
        <v/>
      </c>
      <c r="I31" s="2" t="str">
        <f t="shared" si="13"/>
        <v/>
      </c>
      <c r="J31" s="2" t="str">
        <f>IF(B31&gt;0,VLOOKUP(I31,Punkteschema!$A$2:$B$101,2,FALSE),"")</f>
        <v/>
      </c>
    </row>
    <row r="32" spans="1:10" hidden="1" x14ac:dyDescent="0.35">
      <c r="A32" s="1"/>
      <c r="B32" s="46"/>
      <c r="C32" s="46"/>
      <c r="D32" s="46" t="str">
        <f t="shared" si="10"/>
        <v/>
      </c>
      <c r="E32" s="2" t="b">
        <v>1</v>
      </c>
      <c r="F32" s="2" t="str">
        <f t="shared" si="11"/>
        <v/>
      </c>
      <c r="G32" s="2" t="str">
        <f t="shared" si="11"/>
        <v/>
      </c>
      <c r="H32" s="2" t="str">
        <f t="shared" si="12"/>
        <v/>
      </c>
      <c r="I32" s="2" t="str">
        <f t="shared" si="13"/>
        <v/>
      </c>
      <c r="J32" s="2" t="str">
        <f>IF(B32&gt;0,VLOOKUP(I32,Punkteschema!$A$2:$B$101,2,FALSE),"")</f>
        <v/>
      </c>
    </row>
    <row r="33" spans="1:10" hidden="1" x14ac:dyDescent="0.35">
      <c r="A33" s="1"/>
      <c r="B33" s="46"/>
      <c r="C33" s="46"/>
      <c r="D33" s="46" t="str">
        <f t="shared" si="10"/>
        <v/>
      </c>
      <c r="E33" s="2" t="b">
        <v>1</v>
      </c>
      <c r="F33" s="2" t="str">
        <f t="shared" si="11"/>
        <v/>
      </c>
      <c r="G33" s="2" t="str">
        <f t="shared" si="11"/>
        <v/>
      </c>
      <c r="H33" s="2" t="str">
        <f t="shared" si="12"/>
        <v/>
      </c>
      <c r="I33" s="2" t="str">
        <f t="shared" si="13"/>
        <v/>
      </c>
      <c r="J33" s="2" t="str">
        <f>IF(B33&gt;0,VLOOKUP(I33,Punkteschema!$A$2:$B$101,2,FALSE),"")</f>
        <v/>
      </c>
    </row>
    <row r="34" spans="1:10" hidden="1" x14ac:dyDescent="0.35">
      <c r="A34" s="1"/>
      <c r="B34" s="46"/>
      <c r="C34" s="46"/>
      <c r="D34" s="46" t="str">
        <f t="shared" si="10"/>
        <v/>
      </c>
      <c r="E34" s="2" t="b">
        <v>1</v>
      </c>
      <c r="F34" s="2" t="str">
        <f t="shared" si="11"/>
        <v/>
      </c>
      <c r="G34" s="2" t="str">
        <f t="shared" si="11"/>
        <v/>
      </c>
      <c r="H34" s="2" t="str">
        <f t="shared" si="12"/>
        <v/>
      </c>
      <c r="I34" s="2" t="str">
        <f t="shared" si="13"/>
        <v/>
      </c>
      <c r="J34" s="2" t="str">
        <f>IF(B34&gt;0,VLOOKUP(I34,Punkteschema!$A$2:$B$101,2,FALSE),"")</f>
        <v/>
      </c>
    </row>
    <row r="35" spans="1:10" hidden="1" x14ac:dyDescent="0.35">
      <c r="A35" s="1"/>
      <c r="B35" s="46"/>
      <c r="C35" s="46"/>
      <c r="D35" s="46" t="str">
        <f t="shared" si="10"/>
        <v/>
      </c>
      <c r="E35" s="2" t="b">
        <v>1</v>
      </c>
      <c r="F35" s="2" t="str">
        <f t="shared" si="11"/>
        <v/>
      </c>
      <c r="G35" s="2" t="str">
        <f t="shared" si="11"/>
        <v/>
      </c>
      <c r="H35" s="2" t="str">
        <f t="shared" si="12"/>
        <v/>
      </c>
      <c r="I35" s="2" t="str">
        <f t="shared" si="13"/>
        <v/>
      </c>
      <c r="J35" s="2" t="str">
        <f>IF(B35&gt;0,VLOOKUP(I35,Punkteschema!$A$2:$B$101,2,FALSE),"")</f>
        <v/>
      </c>
    </row>
    <row r="36" spans="1:10" hidden="1" x14ac:dyDescent="0.35">
      <c r="A36" s="1"/>
      <c r="B36" s="46"/>
      <c r="C36" s="46"/>
      <c r="D36" s="46" t="str">
        <f t="shared" si="10"/>
        <v/>
      </c>
      <c r="E36" s="2" t="b">
        <v>1</v>
      </c>
      <c r="F36" s="2" t="str">
        <f t="shared" si="11"/>
        <v/>
      </c>
      <c r="G36" s="2" t="str">
        <f t="shared" si="11"/>
        <v/>
      </c>
      <c r="H36" s="2" t="str">
        <f t="shared" si="12"/>
        <v/>
      </c>
      <c r="I36" s="2" t="str">
        <f t="shared" si="13"/>
        <v/>
      </c>
      <c r="J36" s="2" t="str">
        <f>IF(B36&gt;0,VLOOKUP(I36,Punkteschema!$A$2:$B$101,2,FALSE),"")</f>
        <v/>
      </c>
    </row>
    <row r="37" spans="1:10" hidden="1" x14ac:dyDescent="0.35">
      <c r="A37" s="1"/>
      <c r="B37" s="46"/>
      <c r="C37" s="46"/>
      <c r="D37" s="46" t="str">
        <f t="shared" si="10"/>
        <v/>
      </c>
      <c r="E37" s="2" t="b">
        <v>1</v>
      </c>
      <c r="F37" s="2" t="str">
        <f t="shared" si="11"/>
        <v/>
      </c>
      <c r="G37" s="2" t="str">
        <f t="shared" si="11"/>
        <v/>
      </c>
      <c r="H37" s="2" t="str">
        <f t="shared" si="12"/>
        <v/>
      </c>
      <c r="I37" s="2" t="str">
        <f t="shared" si="13"/>
        <v/>
      </c>
      <c r="J37" s="2" t="str">
        <f>IF(B37&gt;0,VLOOKUP(I37,Punkteschema!$A$2:$B$101,2,FALSE),"")</f>
        <v/>
      </c>
    </row>
    <row r="38" spans="1:10" hidden="1" x14ac:dyDescent="0.35">
      <c r="A38" s="1"/>
      <c r="B38" s="46"/>
      <c r="C38" s="46"/>
      <c r="D38" s="46" t="str">
        <f t="shared" si="10"/>
        <v/>
      </c>
      <c r="E38" s="2" t="b">
        <v>1</v>
      </c>
      <c r="F38" s="2" t="str">
        <f t="shared" si="11"/>
        <v/>
      </c>
      <c r="G38" s="2" t="str">
        <f t="shared" si="11"/>
        <v/>
      </c>
      <c r="H38" s="2" t="str">
        <f t="shared" si="12"/>
        <v/>
      </c>
      <c r="I38" s="2" t="str">
        <f t="shared" si="13"/>
        <v/>
      </c>
      <c r="J38" s="2" t="str">
        <f>IF(B38&gt;0,VLOOKUP(I38,Punkteschema!$A$2:$B$101,2,FALSE),"")</f>
        <v/>
      </c>
    </row>
    <row r="39" spans="1:10" hidden="1" x14ac:dyDescent="0.35">
      <c r="A39" s="1"/>
      <c r="B39" s="46"/>
      <c r="C39" s="46"/>
      <c r="D39" s="46" t="str">
        <f t="shared" si="10"/>
        <v/>
      </c>
      <c r="E39" s="2" t="b">
        <v>1</v>
      </c>
      <c r="F39" s="2" t="str">
        <f t="shared" si="11"/>
        <v/>
      </c>
      <c r="G39" s="2" t="str">
        <f t="shared" si="11"/>
        <v/>
      </c>
      <c r="H39" s="2" t="str">
        <f t="shared" si="12"/>
        <v/>
      </c>
      <c r="I39" s="2" t="str">
        <f t="shared" si="13"/>
        <v/>
      </c>
      <c r="J39" s="2" t="str">
        <f>IF(B39&gt;0,VLOOKUP(I39,Punkteschema!$A$2:$B$101,2,FALSE),"")</f>
        <v/>
      </c>
    </row>
    <row r="40" spans="1:10" hidden="1" x14ac:dyDescent="0.35">
      <c r="A40" s="1"/>
      <c r="B40" s="46"/>
      <c r="C40" s="46"/>
      <c r="D40" s="46" t="str">
        <f t="shared" si="10"/>
        <v/>
      </c>
      <c r="E40" s="2" t="b">
        <v>1</v>
      </c>
      <c r="F40" s="2" t="str">
        <f t="shared" si="11"/>
        <v/>
      </c>
      <c r="G40" s="2" t="str">
        <f t="shared" si="11"/>
        <v/>
      </c>
      <c r="H40" s="2" t="str">
        <f t="shared" si="12"/>
        <v/>
      </c>
      <c r="I40" s="2" t="str">
        <f t="shared" si="13"/>
        <v/>
      </c>
      <c r="J40" s="2" t="str">
        <f>IF(B40&gt;0,VLOOKUP(I40,Punkteschema!$A$2:$B$101,2,FALSE),"")</f>
        <v/>
      </c>
    </row>
    <row r="41" spans="1:10" hidden="1" x14ac:dyDescent="0.35">
      <c r="A41" s="1"/>
      <c r="B41" s="46"/>
      <c r="C41" s="46"/>
      <c r="D41" s="46" t="str">
        <f t="shared" si="10"/>
        <v/>
      </c>
      <c r="E41" s="2" t="b">
        <v>1</v>
      </c>
      <c r="F41" s="2" t="str">
        <f t="shared" si="11"/>
        <v/>
      </c>
      <c r="G41" s="2" t="str">
        <f t="shared" si="11"/>
        <v/>
      </c>
      <c r="H41" s="2" t="str">
        <f t="shared" si="12"/>
        <v/>
      </c>
      <c r="I41" s="2" t="str">
        <f t="shared" si="13"/>
        <v/>
      </c>
      <c r="J41" s="2" t="str">
        <f>IF(B41&gt;0,VLOOKUP(I41,Punkteschema!$A$2:$B$101,2,FALSE),"")</f>
        <v/>
      </c>
    </row>
    <row r="42" spans="1:10" hidden="1" x14ac:dyDescent="0.35">
      <c r="A42" s="1"/>
      <c r="B42" s="46"/>
      <c r="C42" s="46"/>
      <c r="D42" s="46" t="str">
        <f t="shared" si="10"/>
        <v/>
      </c>
      <c r="E42" s="2" t="b">
        <v>1</v>
      </c>
      <c r="F42" s="2" t="str">
        <f t="shared" si="11"/>
        <v/>
      </c>
      <c r="G42" s="2" t="str">
        <f t="shared" si="11"/>
        <v/>
      </c>
      <c r="H42" s="2" t="str">
        <f t="shared" si="12"/>
        <v/>
      </c>
      <c r="I42" s="2" t="str">
        <f t="shared" si="13"/>
        <v/>
      </c>
      <c r="J42" s="2" t="str">
        <f>IF(B42&gt;0,VLOOKUP(I42,Punkteschema!$A$2:$B$101,2,FALSE),"")</f>
        <v/>
      </c>
    </row>
    <row r="43" spans="1:10" hidden="1" x14ac:dyDescent="0.35">
      <c r="A43" s="1"/>
      <c r="B43" s="46"/>
      <c r="C43" s="46"/>
      <c r="D43" s="46" t="str">
        <f t="shared" si="10"/>
        <v/>
      </c>
      <c r="E43" s="2" t="b">
        <v>1</v>
      </c>
      <c r="F43" s="2" t="str">
        <f t="shared" si="11"/>
        <v/>
      </c>
      <c r="G43" s="2" t="str">
        <f t="shared" si="11"/>
        <v/>
      </c>
      <c r="H43" s="2" t="str">
        <f t="shared" si="12"/>
        <v/>
      </c>
      <c r="I43" s="2" t="str">
        <f t="shared" si="13"/>
        <v/>
      </c>
      <c r="J43" s="2" t="str">
        <f>IF(B43&gt;0,VLOOKUP(I43,Punkteschema!$A$2:$B$101,2,FALSE),"")</f>
        <v/>
      </c>
    </row>
    <row r="44" spans="1:10" hidden="1" x14ac:dyDescent="0.35">
      <c r="A44" s="1"/>
      <c r="B44" s="46"/>
      <c r="C44" s="46"/>
      <c r="D44" s="46" t="str">
        <f t="shared" si="10"/>
        <v/>
      </c>
      <c r="E44" s="2" t="b">
        <v>1</v>
      </c>
      <c r="F44" s="2" t="str">
        <f t="shared" si="11"/>
        <v/>
      </c>
      <c r="G44" s="2" t="str">
        <f t="shared" si="11"/>
        <v/>
      </c>
      <c r="H44" s="2" t="str">
        <f t="shared" si="12"/>
        <v/>
      </c>
      <c r="I44" s="2" t="str">
        <f t="shared" si="13"/>
        <v/>
      </c>
      <c r="J44" s="2" t="str">
        <f>IF(B44&gt;0,VLOOKUP(I44,Punkteschema!$A$2:$B$101,2,FALSE),"")</f>
        <v/>
      </c>
    </row>
    <row r="45" spans="1:10" hidden="1" x14ac:dyDescent="0.35">
      <c r="A45" s="1"/>
      <c r="B45" s="46"/>
      <c r="C45" s="46"/>
      <c r="D45" s="46" t="str">
        <f t="shared" si="10"/>
        <v/>
      </c>
      <c r="E45" s="2" t="b">
        <v>1</v>
      </c>
      <c r="F45" s="2" t="str">
        <f t="shared" si="11"/>
        <v/>
      </c>
      <c r="G45" s="2" t="str">
        <f t="shared" si="11"/>
        <v/>
      </c>
      <c r="H45" s="2" t="str">
        <f t="shared" si="12"/>
        <v/>
      </c>
      <c r="I45" s="2" t="str">
        <f t="shared" si="13"/>
        <v/>
      </c>
      <c r="J45" s="2" t="str">
        <f>IF(B45&gt;0,VLOOKUP(I45,Punkteschema!$A$2:$B$101,2,FALSE),"")</f>
        <v/>
      </c>
    </row>
    <row r="46" spans="1:10" hidden="1" x14ac:dyDescent="0.35">
      <c r="A46" s="1"/>
      <c r="B46" s="46"/>
      <c r="C46" s="46"/>
      <c r="D46" s="46" t="str">
        <f t="shared" si="10"/>
        <v/>
      </c>
      <c r="E46" s="2" t="b">
        <v>1</v>
      </c>
      <c r="F46" s="2" t="str">
        <f t="shared" si="11"/>
        <v/>
      </c>
      <c r="G46" s="2" t="str">
        <f t="shared" si="11"/>
        <v/>
      </c>
      <c r="H46" s="2" t="str">
        <f t="shared" si="12"/>
        <v/>
      </c>
      <c r="I46" s="2" t="str">
        <f t="shared" si="13"/>
        <v/>
      </c>
      <c r="J46" s="2" t="str">
        <f>IF(B46&gt;0,VLOOKUP(I46,Punkteschema!$A$2:$B$101,2,FALSE),"")</f>
        <v/>
      </c>
    </row>
    <row r="47" spans="1:10" hidden="1" x14ac:dyDescent="0.35">
      <c r="A47" s="1"/>
      <c r="B47" s="46"/>
      <c r="C47" s="46"/>
      <c r="D47" s="46" t="str">
        <f t="shared" si="10"/>
        <v/>
      </c>
      <c r="E47" s="2" t="b">
        <v>1</v>
      </c>
      <c r="F47" s="2" t="str">
        <f t="shared" si="11"/>
        <v/>
      </c>
      <c r="G47" s="2" t="str">
        <f t="shared" si="11"/>
        <v/>
      </c>
      <c r="H47" s="2" t="str">
        <f t="shared" si="12"/>
        <v/>
      </c>
      <c r="I47" s="2" t="str">
        <f t="shared" si="13"/>
        <v/>
      </c>
      <c r="J47" s="2" t="str">
        <f>IF(B47&gt;0,VLOOKUP(I47,Punkteschema!$A$2:$B$101,2,FALSE),"")</f>
        <v/>
      </c>
    </row>
    <row r="48" spans="1:10" hidden="1" x14ac:dyDescent="0.35">
      <c r="A48" s="1"/>
      <c r="B48" s="46"/>
      <c r="C48" s="46"/>
      <c r="D48" s="46" t="str">
        <f t="shared" si="10"/>
        <v/>
      </c>
      <c r="E48" s="2" t="b">
        <v>1</v>
      </c>
      <c r="F48" s="2" t="str">
        <f t="shared" si="11"/>
        <v/>
      </c>
      <c r="G48" s="2" t="str">
        <f t="shared" si="11"/>
        <v/>
      </c>
      <c r="H48" s="2" t="str">
        <f t="shared" si="12"/>
        <v/>
      </c>
      <c r="I48" s="2" t="str">
        <f t="shared" si="13"/>
        <v/>
      </c>
      <c r="J48" s="2" t="str">
        <f>IF(B48&gt;0,VLOOKUP(I48,Punkteschema!$A$2:$B$101,2,FALSE),"")</f>
        <v/>
      </c>
    </row>
    <row r="49" spans="1:10" hidden="1" x14ac:dyDescent="0.35">
      <c r="A49" s="1"/>
      <c r="B49" s="46"/>
      <c r="C49" s="46"/>
      <c r="D49" s="46" t="str">
        <f t="shared" si="10"/>
        <v/>
      </c>
      <c r="E49" s="2" t="b">
        <v>1</v>
      </c>
      <c r="F49" s="2" t="str">
        <f t="shared" si="11"/>
        <v/>
      </c>
      <c r="G49" s="2" t="str">
        <f t="shared" si="11"/>
        <v/>
      </c>
      <c r="H49" s="2" t="str">
        <f t="shared" si="12"/>
        <v/>
      </c>
      <c r="I49" s="2" t="str">
        <f t="shared" si="13"/>
        <v/>
      </c>
      <c r="J49" s="2" t="str">
        <f>IF(B49&gt;0,VLOOKUP(I49,Punkteschema!$A$2:$B$101,2,FALSE),"")</f>
        <v/>
      </c>
    </row>
    <row r="50" spans="1:10" hidden="1" x14ac:dyDescent="0.35">
      <c r="A50" s="1"/>
      <c r="B50" s="46"/>
      <c r="C50" s="46"/>
      <c r="D50" s="46" t="str">
        <f t="shared" si="10"/>
        <v/>
      </c>
      <c r="E50" s="2" t="b">
        <v>1</v>
      </c>
      <c r="F50" s="2" t="str">
        <f t="shared" si="11"/>
        <v/>
      </c>
      <c r="G50" s="2" t="str">
        <f t="shared" si="11"/>
        <v/>
      </c>
      <c r="H50" s="2" t="str">
        <f t="shared" si="12"/>
        <v/>
      </c>
      <c r="I50" s="2" t="str">
        <f t="shared" si="13"/>
        <v/>
      </c>
      <c r="J50" s="2" t="str">
        <f>IF(B50&gt;0,VLOOKUP(I50,Punkteschema!$A$2:$B$101,2,FALSE),"")</f>
        <v/>
      </c>
    </row>
    <row r="51" spans="1:10" hidden="1" x14ac:dyDescent="0.35">
      <c r="A51" s="1"/>
      <c r="B51" s="46"/>
      <c r="C51" s="46"/>
      <c r="D51" s="46" t="str">
        <f t="shared" si="10"/>
        <v/>
      </c>
      <c r="E51" s="2" t="b">
        <v>1</v>
      </c>
      <c r="F51" s="2" t="str">
        <f t="shared" si="11"/>
        <v/>
      </c>
      <c r="G51" s="2" t="str">
        <f t="shared" si="11"/>
        <v/>
      </c>
      <c r="H51" s="2" t="str">
        <f t="shared" si="12"/>
        <v/>
      </c>
      <c r="I51" s="2" t="str">
        <f t="shared" si="13"/>
        <v/>
      </c>
      <c r="J51" s="2" t="str">
        <f>IF(B51&gt;0,VLOOKUP(I51,Punkteschema!$A$2:$B$101,2,FALSE),"")</f>
        <v/>
      </c>
    </row>
    <row r="52" spans="1:10" hidden="1" x14ac:dyDescent="0.35">
      <c r="A52" s="1"/>
      <c r="B52" s="46"/>
      <c r="C52" s="46"/>
      <c r="D52" s="46" t="str">
        <f t="shared" si="10"/>
        <v/>
      </c>
      <c r="E52" s="2" t="b">
        <v>1</v>
      </c>
      <c r="F52" s="2" t="str">
        <f t="shared" si="11"/>
        <v/>
      </c>
      <c r="G52" s="2" t="str">
        <f t="shared" si="11"/>
        <v/>
      </c>
      <c r="H52" s="2" t="str">
        <f t="shared" si="12"/>
        <v/>
      </c>
      <c r="I52" s="2" t="str">
        <f t="shared" si="13"/>
        <v/>
      </c>
      <c r="J52" s="2" t="str">
        <f>IF(B52&gt;0,VLOOKUP(I52,Punkteschema!$A$2:$B$101,2,FALSE),"")</f>
        <v/>
      </c>
    </row>
    <row r="53" spans="1:10" hidden="1" x14ac:dyDescent="0.35">
      <c r="A53" s="1"/>
      <c r="B53" s="46"/>
      <c r="C53" s="46"/>
      <c r="D53" s="46" t="str">
        <f t="shared" si="10"/>
        <v/>
      </c>
      <c r="E53" s="2" t="b">
        <v>1</v>
      </c>
      <c r="F53" s="2" t="str">
        <f t="shared" ref="F53:G55" si="14">IF(B53&gt;0,COUNTIF(B$3:B$55,"&lt;"&amp;B53)+1,"")</f>
        <v/>
      </c>
      <c r="G53" s="2" t="str">
        <f t="shared" si="14"/>
        <v/>
      </c>
      <c r="H53" s="2" t="str">
        <f>IF(AND(B53&gt;0,C53&gt;0),COUNTIF(D$3:D$55,"&lt;"&amp;D53)+1,"")</f>
        <v/>
      </c>
      <c r="I53" s="2" t="str">
        <f>IF(B53&gt;0,IF(E53,MIN(F53:H53),MAX(F53:H53)),"")</f>
        <v/>
      </c>
      <c r="J53" s="2" t="str">
        <f>IF(B53&gt;0,VLOOKUP(I53,Punkteschema!$A$2:$B$101,2,FALSE),"")</f>
        <v/>
      </c>
    </row>
    <row r="54" spans="1:10" hidden="1" x14ac:dyDescent="0.35">
      <c r="A54" s="1"/>
      <c r="B54" s="46"/>
      <c r="C54" s="46"/>
      <c r="D54" s="46" t="str">
        <f t="shared" si="10"/>
        <v/>
      </c>
      <c r="E54" s="2" t="b">
        <v>1</v>
      </c>
      <c r="F54" s="2" t="str">
        <f t="shared" si="14"/>
        <v/>
      </c>
      <c r="G54" s="2" t="str">
        <f t="shared" si="14"/>
        <v/>
      </c>
      <c r="H54" s="2" t="str">
        <f>IF(AND(B54&gt;0,C54&gt;0),COUNTIF(D$3:D$55,"&lt;"&amp;D54)+1,"")</f>
        <v/>
      </c>
      <c r="I54" s="2" t="str">
        <f>IF(B54&gt;0,IF(E54,MIN(F54:H54),MAX(F54:H54)),"")</f>
        <v/>
      </c>
      <c r="J54" s="2" t="str">
        <f>IF(B54&gt;0,VLOOKUP(I54,Punkteschema!$A$2:$B$101,2,FALSE),"")</f>
        <v/>
      </c>
    </row>
    <row r="55" spans="1:10" hidden="1" x14ac:dyDescent="0.35">
      <c r="A55" s="1"/>
      <c r="B55" s="46"/>
      <c r="C55" s="46"/>
      <c r="D55" s="46" t="str">
        <f t="shared" si="10"/>
        <v/>
      </c>
      <c r="E55" s="2" t="b">
        <v>1</v>
      </c>
      <c r="F55" s="2" t="str">
        <f t="shared" si="14"/>
        <v/>
      </c>
      <c r="G55" s="2" t="str">
        <f t="shared" si="14"/>
        <v/>
      </c>
      <c r="H55" s="2" t="str">
        <f>IF(AND(B55&gt;0,C55&gt;0),COUNTIF(D$3:D$55,"&lt;"&amp;D55)+1,"")</f>
        <v/>
      </c>
      <c r="I55" s="2" t="str">
        <f>IF(B55&gt;0,IF(E55,MIN(F55:H55),MAX(F55:H55)),"")</f>
        <v/>
      </c>
      <c r="J55" s="2" t="str">
        <f>IF(B55&gt;0,VLOOKUP(I55,Punkteschema!$A$2:$B$101,2,FALSE),"")</f>
        <v/>
      </c>
    </row>
    <row r="57" spans="1:10" x14ac:dyDescent="0.35">
      <c r="A57" s="4" t="s">
        <v>4084</v>
      </c>
      <c r="E57" s="4" t="s">
        <v>3294</v>
      </c>
      <c r="F57" s="42" t="s">
        <v>3482</v>
      </c>
      <c r="G57" s="4" t="s">
        <v>3300</v>
      </c>
    </row>
    <row r="58" spans="1:10" x14ac:dyDescent="0.35">
      <c r="A58" s="4" t="s">
        <v>4085</v>
      </c>
      <c r="E58" s="4" t="s">
        <v>3295</v>
      </c>
      <c r="F58" s="42" t="s">
        <v>3483</v>
      </c>
      <c r="G58" s="4" t="s">
        <v>3300</v>
      </c>
    </row>
    <row r="59" spans="1:10" x14ac:dyDescent="0.35">
      <c r="A59" s="4" t="s">
        <v>4085</v>
      </c>
    </row>
    <row r="61" spans="1:10" x14ac:dyDescent="0.35">
      <c r="A61" s="43" t="s">
        <v>3493</v>
      </c>
    </row>
    <row r="62" spans="1:10" x14ac:dyDescent="0.35">
      <c r="A62" s="43"/>
    </row>
    <row r="63" spans="1:10" x14ac:dyDescent="0.35">
      <c r="A63" s="43" t="s">
        <v>4086</v>
      </c>
    </row>
    <row r="64" spans="1:10" x14ac:dyDescent="0.35">
      <c r="A64" s="43"/>
    </row>
  </sheetData>
  <sortState ref="A3:J21">
    <sortCondition ref="I3:I21"/>
    <sortCondition ref="H3:H21"/>
    <sortCondition ref="F3:F21"/>
    <sortCondition ref="G3:G21"/>
  </sortState>
  <mergeCells count="1">
    <mergeCell ref="A1:J1"/>
  </mergeCells>
  <dataValidations count="1">
    <dataValidation type="list" allowBlank="1" showInputMessage="1" showErrorMessage="1" sqref="A3:A55">
      <formula1>Teilnehmerliste</formula1>
    </dataValidation>
  </dataValidations>
  <pageMargins left="0.39370078740157483" right="0.39370078740157483" top="0.39370078740157483" bottom="0.39370078740157483" header="0.31496062992125984" footer="0.31496062992125984"/>
  <pageSetup paperSize="9" scale="10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L64"/>
  <sheetViews>
    <sheetView zoomScale="129" zoomScaleNormal="129" workbookViewId="0">
      <selection sqref="A1:J1"/>
    </sheetView>
  </sheetViews>
  <sheetFormatPr baseColWidth="10" defaultColWidth="11.453125" defaultRowHeight="14.5" x14ac:dyDescent="0.35"/>
  <cols>
    <col min="1" max="1" width="23.453125" style="4" bestFit="1" customWidth="1"/>
    <col min="2" max="3" width="7.54296875" style="4" bestFit="1" customWidth="1"/>
    <col min="4" max="4" width="7.26953125" style="4" bestFit="1" customWidth="1"/>
    <col min="5" max="5" width="8.1796875" style="4" bestFit="1" customWidth="1"/>
    <col min="6" max="6" width="5.54296875" style="4" bestFit="1" customWidth="1"/>
    <col min="7" max="7" width="6" style="4" bestFit="1" customWidth="1"/>
    <col min="8" max="8" width="7" style="4" bestFit="1" customWidth="1"/>
    <col min="9" max="9" width="8.26953125" style="4" bestFit="1" customWidth="1"/>
    <col min="10" max="10" width="6.54296875" style="4" bestFit="1" customWidth="1"/>
    <col min="11" max="11" width="7.1796875" style="4" bestFit="1" customWidth="1"/>
    <col min="12" max="12" width="18.7265625" style="4" bestFit="1" customWidth="1"/>
    <col min="13" max="16384" width="11.453125" style="4"/>
  </cols>
  <sheetData>
    <row r="1" spans="1:12" ht="23.5" x14ac:dyDescent="0.55000000000000004">
      <c r="A1" s="121" t="str">
        <f>CONCATENATE("5. Sommer-Cup - Freizeittreff Herbede - ",TEXT(Gesamtstand!$P$2,"TT.MM.JJ"))</f>
        <v>5. Sommer-Cup - Freizeittreff Herbede - 11.07.19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2" x14ac:dyDescent="0.35">
      <c r="A2" s="1" t="s">
        <v>0</v>
      </c>
      <c r="B2" s="2" t="s">
        <v>103</v>
      </c>
      <c r="C2" s="2" t="s">
        <v>104</v>
      </c>
      <c r="D2" s="2" t="s">
        <v>3296</v>
      </c>
      <c r="E2" s="2" t="s">
        <v>3261</v>
      </c>
      <c r="F2" s="2" t="s">
        <v>3297</v>
      </c>
      <c r="G2" s="2" t="s">
        <v>3298</v>
      </c>
      <c r="H2" s="2" t="s">
        <v>3299</v>
      </c>
      <c r="I2" s="2" t="s">
        <v>105</v>
      </c>
      <c r="J2" s="2" t="s">
        <v>27</v>
      </c>
      <c r="L2" s="30"/>
    </row>
    <row r="3" spans="1:12" x14ac:dyDescent="0.35">
      <c r="A3" s="1" t="s">
        <v>64</v>
      </c>
      <c r="B3" s="44">
        <v>25</v>
      </c>
      <c r="C3" s="44">
        <v>31</v>
      </c>
      <c r="D3" s="44">
        <f t="shared" ref="D3:D21" si="0">IF(B3&gt;0,C3+B3,"")</f>
        <v>56</v>
      </c>
      <c r="E3" s="2" t="b">
        <v>1</v>
      </c>
      <c r="F3" s="2">
        <f t="shared" ref="F3:F21" si="1">IF(B3&gt;0,COUNTIF(B$3:B$55,"&lt;"&amp;B3)+1,"")</f>
        <v>1</v>
      </c>
      <c r="G3" s="2">
        <f t="shared" ref="G3:G21" si="2">IF(C3&gt;0,COUNTIF(C$3:C$55,"&lt;"&amp;C3)+1,"")</f>
        <v>3</v>
      </c>
      <c r="H3" s="2">
        <f t="shared" ref="H3:H21" si="3">IF(AND(B3&gt;0,C3&gt;0),COUNTIF(D$3:D$55,"&lt;"&amp;D3)+1,"")</f>
        <v>1</v>
      </c>
      <c r="I3" s="2">
        <f t="shared" ref="I3:I21" si="4">IF(B3&gt;0,IF(E3,MIN(F3:H3),MAX(F3:H3)),"")</f>
        <v>1</v>
      </c>
      <c r="J3" s="2">
        <f>IF(B3&gt;0,VLOOKUP(I3,Punkteschema!$A$2:$B$101,2,FALSE),"")</f>
        <v>25</v>
      </c>
    </row>
    <row r="4" spans="1:12" x14ac:dyDescent="0.35">
      <c r="A4" s="1" t="s">
        <v>7</v>
      </c>
      <c r="B4" s="45">
        <v>39</v>
      </c>
      <c r="C4" s="47">
        <v>29</v>
      </c>
      <c r="D4" s="45">
        <f t="shared" si="0"/>
        <v>68</v>
      </c>
      <c r="E4" s="2" t="b">
        <v>1</v>
      </c>
      <c r="F4" s="2">
        <f t="shared" si="1"/>
        <v>17</v>
      </c>
      <c r="G4" s="2">
        <f t="shared" si="2"/>
        <v>1</v>
      </c>
      <c r="H4" s="2">
        <f t="shared" si="3"/>
        <v>9</v>
      </c>
      <c r="I4" s="2">
        <f t="shared" si="4"/>
        <v>1</v>
      </c>
      <c r="J4" s="2">
        <f>IF(B4&gt;0,VLOOKUP(I4,Punkteschema!$A$2:$B$101,2,FALSE),"")</f>
        <v>25</v>
      </c>
    </row>
    <row r="5" spans="1:12" x14ac:dyDescent="0.35">
      <c r="A5" s="1" t="s">
        <v>28</v>
      </c>
      <c r="B5" s="44">
        <v>28</v>
      </c>
      <c r="C5" s="44">
        <v>30</v>
      </c>
      <c r="D5" s="44">
        <f t="shared" si="0"/>
        <v>58</v>
      </c>
      <c r="E5" s="2" t="b">
        <v>0</v>
      </c>
      <c r="F5" s="2">
        <f t="shared" si="1"/>
        <v>2</v>
      </c>
      <c r="G5" s="2">
        <f t="shared" si="2"/>
        <v>2</v>
      </c>
      <c r="H5" s="2">
        <f t="shared" si="3"/>
        <v>2</v>
      </c>
      <c r="I5" s="2">
        <f t="shared" si="4"/>
        <v>2</v>
      </c>
      <c r="J5" s="2">
        <f>IF(B5&gt;0,VLOOKUP(I5,Punkteschema!$A$2:$B$101,2,FALSE),"")</f>
        <v>21</v>
      </c>
    </row>
    <row r="6" spans="1:12" x14ac:dyDescent="0.35">
      <c r="A6" s="1" t="s">
        <v>62</v>
      </c>
      <c r="B6" s="45">
        <v>32</v>
      </c>
      <c r="C6" s="44">
        <v>31</v>
      </c>
      <c r="D6" s="44">
        <f t="shared" si="0"/>
        <v>63</v>
      </c>
      <c r="E6" s="2" t="b">
        <v>1</v>
      </c>
      <c r="F6" s="2">
        <f t="shared" si="1"/>
        <v>7</v>
      </c>
      <c r="G6" s="2">
        <f t="shared" si="2"/>
        <v>3</v>
      </c>
      <c r="H6" s="2">
        <f t="shared" si="3"/>
        <v>4</v>
      </c>
      <c r="I6" s="2">
        <f t="shared" si="4"/>
        <v>3</v>
      </c>
      <c r="J6" s="2">
        <f>IF(B6&gt;0,VLOOKUP(I6,Punkteschema!$A$2:$B$101,2,FALSE),"")</f>
        <v>18</v>
      </c>
    </row>
    <row r="7" spans="1:12" x14ac:dyDescent="0.35">
      <c r="A7" s="1" t="s">
        <v>81</v>
      </c>
      <c r="B7" s="45">
        <v>30</v>
      </c>
      <c r="C7" s="45">
        <v>39</v>
      </c>
      <c r="D7" s="45">
        <f t="shared" si="0"/>
        <v>69</v>
      </c>
      <c r="E7" s="2" t="b">
        <v>1</v>
      </c>
      <c r="F7" s="2">
        <f t="shared" si="1"/>
        <v>4</v>
      </c>
      <c r="G7" s="2">
        <f t="shared" si="2"/>
        <v>15</v>
      </c>
      <c r="H7" s="2">
        <f t="shared" si="3"/>
        <v>10</v>
      </c>
      <c r="I7" s="2">
        <f t="shared" si="4"/>
        <v>4</v>
      </c>
      <c r="J7" s="2">
        <f>IF(B7&gt;0,VLOOKUP(I7,Punkteschema!$A$2:$B$101,2,FALSE),"")</f>
        <v>15</v>
      </c>
    </row>
    <row r="8" spans="1:12" x14ac:dyDescent="0.35">
      <c r="A8" s="1" t="s">
        <v>3243</v>
      </c>
      <c r="B8" s="44">
        <v>29</v>
      </c>
      <c r="C8" s="44">
        <v>32</v>
      </c>
      <c r="D8" s="44">
        <f t="shared" si="0"/>
        <v>61</v>
      </c>
      <c r="E8" s="2" t="b">
        <v>0</v>
      </c>
      <c r="F8" s="2">
        <f t="shared" si="1"/>
        <v>3</v>
      </c>
      <c r="G8" s="2">
        <f t="shared" si="2"/>
        <v>5</v>
      </c>
      <c r="H8" s="2">
        <f t="shared" si="3"/>
        <v>3</v>
      </c>
      <c r="I8" s="2">
        <f t="shared" si="4"/>
        <v>5</v>
      </c>
      <c r="J8" s="2">
        <f>IF(B8&gt;0,VLOOKUP(I8,Punkteschema!$A$2:$B$101,2,FALSE),"")</f>
        <v>15</v>
      </c>
    </row>
    <row r="9" spans="1:12" x14ac:dyDescent="0.35">
      <c r="A9" s="1" t="s">
        <v>32</v>
      </c>
      <c r="B9" s="45">
        <v>31</v>
      </c>
      <c r="C9" s="44">
        <v>35</v>
      </c>
      <c r="D9" s="45">
        <f t="shared" si="0"/>
        <v>66</v>
      </c>
      <c r="E9" s="2" t="b">
        <v>1</v>
      </c>
      <c r="F9" s="2">
        <f t="shared" si="1"/>
        <v>5</v>
      </c>
      <c r="G9" s="2">
        <f t="shared" si="2"/>
        <v>11</v>
      </c>
      <c r="H9" s="2">
        <f t="shared" si="3"/>
        <v>6</v>
      </c>
      <c r="I9" s="2">
        <f t="shared" si="4"/>
        <v>5</v>
      </c>
      <c r="J9" s="2">
        <f>IF(B9&gt;0,VLOOKUP(I9,Punkteschema!$A$2:$B$101,2,FALSE),"")</f>
        <v>15</v>
      </c>
    </row>
    <row r="10" spans="1:12" x14ac:dyDescent="0.35">
      <c r="A10" s="1" t="s">
        <v>41</v>
      </c>
      <c r="B10" s="45">
        <v>38</v>
      </c>
      <c r="C10" s="44">
        <v>32</v>
      </c>
      <c r="D10" s="45">
        <f t="shared" si="0"/>
        <v>70</v>
      </c>
      <c r="E10" s="2" t="b">
        <v>1</v>
      </c>
      <c r="F10" s="2">
        <f t="shared" si="1"/>
        <v>16</v>
      </c>
      <c r="G10" s="2">
        <f t="shared" si="2"/>
        <v>5</v>
      </c>
      <c r="H10" s="2">
        <f t="shared" si="3"/>
        <v>11</v>
      </c>
      <c r="I10" s="2">
        <f t="shared" si="4"/>
        <v>5</v>
      </c>
      <c r="J10" s="2">
        <f>IF(B10&gt;0,VLOOKUP(I10,Punkteschema!$A$2:$B$101,2,FALSE),"")</f>
        <v>15</v>
      </c>
    </row>
    <row r="11" spans="1:12" x14ac:dyDescent="0.35">
      <c r="A11" s="1" t="s">
        <v>4048</v>
      </c>
      <c r="B11" s="45">
        <v>31</v>
      </c>
      <c r="C11" s="45">
        <v>43</v>
      </c>
      <c r="D11" s="45">
        <f t="shared" si="0"/>
        <v>74</v>
      </c>
      <c r="E11" s="2" t="b">
        <v>1</v>
      </c>
      <c r="F11" s="2">
        <f t="shared" si="1"/>
        <v>5</v>
      </c>
      <c r="G11" s="2">
        <f t="shared" si="2"/>
        <v>19</v>
      </c>
      <c r="H11" s="2">
        <f t="shared" si="3"/>
        <v>16</v>
      </c>
      <c r="I11" s="2">
        <f t="shared" si="4"/>
        <v>5</v>
      </c>
      <c r="J11" s="2">
        <f>IF(B11&gt;0,VLOOKUP(I11,Punkteschema!$A$2:$B$101,2,FALSE),"")</f>
        <v>15</v>
      </c>
    </row>
    <row r="12" spans="1:12" x14ac:dyDescent="0.35">
      <c r="A12" s="1" t="s">
        <v>12</v>
      </c>
      <c r="B12" s="45">
        <v>33</v>
      </c>
      <c r="C12" s="44">
        <v>34</v>
      </c>
      <c r="D12" s="45">
        <f t="shared" si="0"/>
        <v>67</v>
      </c>
      <c r="E12" s="2" t="b">
        <v>1</v>
      </c>
      <c r="F12" s="2">
        <f t="shared" si="1"/>
        <v>8</v>
      </c>
      <c r="G12" s="2">
        <f t="shared" si="2"/>
        <v>9</v>
      </c>
      <c r="H12" s="2">
        <f t="shared" si="3"/>
        <v>7</v>
      </c>
      <c r="I12" s="2">
        <f t="shared" si="4"/>
        <v>7</v>
      </c>
      <c r="J12" s="2">
        <f>IF(B12&gt;0,VLOOKUP(I12,Punkteschema!$A$2:$B$101,2,FALSE),"")</f>
        <v>10</v>
      </c>
    </row>
    <row r="13" spans="1:12" x14ac:dyDescent="0.35">
      <c r="A13" s="1" t="s">
        <v>30</v>
      </c>
      <c r="B13" s="45">
        <v>33</v>
      </c>
      <c r="C13" s="44">
        <v>34</v>
      </c>
      <c r="D13" s="45">
        <f t="shared" si="0"/>
        <v>67</v>
      </c>
      <c r="E13" s="2" t="b">
        <v>1</v>
      </c>
      <c r="F13" s="2">
        <f t="shared" si="1"/>
        <v>8</v>
      </c>
      <c r="G13" s="2">
        <f t="shared" si="2"/>
        <v>9</v>
      </c>
      <c r="H13" s="2">
        <f t="shared" si="3"/>
        <v>7</v>
      </c>
      <c r="I13" s="2">
        <f t="shared" si="4"/>
        <v>7</v>
      </c>
      <c r="J13" s="2">
        <f>IF(B13&gt;0,VLOOKUP(I13,Punkteschema!$A$2:$B$101,2,FALSE),"")</f>
        <v>10</v>
      </c>
    </row>
    <row r="14" spans="1:12" x14ac:dyDescent="0.35">
      <c r="A14" s="1" t="s">
        <v>20</v>
      </c>
      <c r="B14" s="45">
        <v>33</v>
      </c>
      <c r="C14" s="44">
        <v>32</v>
      </c>
      <c r="D14" s="44">
        <f t="shared" si="0"/>
        <v>65</v>
      </c>
      <c r="E14" s="2" t="b">
        <v>0</v>
      </c>
      <c r="F14" s="2">
        <f t="shared" si="1"/>
        <v>8</v>
      </c>
      <c r="G14" s="2">
        <f t="shared" si="2"/>
        <v>5</v>
      </c>
      <c r="H14" s="2">
        <f t="shared" si="3"/>
        <v>5</v>
      </c>
      <c r="I14" s="2">
        <f t="shared" si="4"/>
        <v>8</v>
      </c>
      <c r="J14" s="2">
        <f>IF(B14&gt;0,VLOOKUP(I14,Punkteschema!$A$2:$B$101,2,FALSE),"")</f>
        <v>10</v>
      </c>
    </row>
    <row r="15" spans="1:12" x14ac:dyDescent="0.35">
      <c r="A15" s="1" t="s">
        <v>3646</v>
      </c>
      <c r="B15" s="45">
        <v>39</v>
      </c>
      <c r="C15" s="44">
        <v>33</v>
      </c>
      <c r="D15" s="45">
        <f t="shared" si="0"/>
        <v>72</v>
      </c>
      <c r="E15" s="2" t="b">
        <v>1</v>
      </c>
      <c r="F15" s="2">
        <f t="shared" si="1"/>
        <v>17</v>
      </c>
      <c r="G15" s="2">
        <f t="shared" si="2"/>
        <v>8</v>
      </c>
      <c r="H15" s="2">
        <f t="shared" si="3"/>
        <v>13</v>
      </c>
      <c r="I15" s="2">
        <f t="shared" si="4"/>
        <v>8</v>
      </c>
      <c r="J15" s="2">
        <f>IF(B15&gt;0,VLOOKUP(I15,Punkteschema!$A$2:$B$101,2,FALSE),"")</f>
        <v>10</v>
      </c>
    </row>
    <row r="16" spans="1:12" x14ac:dyDescent="0.35">
      <c r="A16" s="1" t="s">
        <v>4047</v>
      </c>
      <c r="B16" s="45">
        <v>34</v>
      </c>
      <c r="C16" s="45">
        <v>39</v>
      </c>
      <c r="D16" s="45">
        <f t="shared" si="0"/>
        <v>73</v>
      </c>
      <c r="E16" s="2" t="b">
        <v>1</v>
      </c>
      <c r="F16" s="2">
        <f t="shared" si="1"/>
        <v>11</v>
      </c>
      <c r="G16" s="2">
        <f t="shared" si="2"/>
        <v>15</v>
      </c>
      <c r="H16" s="2">
        <f t="shared" si="3"/>
        <v>15</v>
      </c>
      <c r="I16" s="2">
        <f t="shared" si="4"/>
        <v>11</v>
      </c>
      <c r="J16" s="2">
        <f>IF(B16&gt;0,VLOOKUP(I16,Punkteschema!$A$2:$B$101,2,FALSE),"")</f>
        <v>5</v>
      </c>
    </row>
    <row r="17" spans="1:10" x14ac:dyDescent="0.35">
      <c r="A17" s="1" t="s">
        <v>48</v>
      </c>
      <c r="B17" s="45">
        <v>35</v>
      </c>
      <c r="C17" s="45">
        <v>36</v>
      </c>
      <c r="D17" s="45">
        <f t="shared" si="0"/>
        <v>71</v>
      </c>
      <c r="E17" s="2" t="b">
        <v>1</v>
      </c>
      <c r="F17" s="2">
        <f t="shared" si="1"/>
        <v>12</v>
      </c>
      <c r="G17" s="2">
        <f t="shared" si="2"/>
        <v>12</v>
      </c>
      <c r="H17" s="2">
        <f t="shared" si="3"/>
        <v>12</v>
      </c>
      <c r="I17" s="2">
        <f t="shared" si="4"/>
        <v>12</v>
      </c>
      <c r="J17" s="2">
        <f>IF(B17&gt;0,VLOOKUP(I17,Punkteschema!$A$2:$B$101,2,FALSE),"")</f>
        <v>5</v>
      </c>
    </row>
    <row r="18" spans="1:10" x14ac:dyDescent="0.35">
      <c r="A18" s="1" t="s">
        <v>33</v>
      </c>
      <c r="B18" s="45">
        <v>35</v>
      </c>
      <c r="C18" s="45">
        <v>37</v>
      </c>
      <c r="D18" s="45">
        <f t="shared" si="0"/>
        <v>72</v>
      </c>
      <c r="E18" s="2" t="b">
        <v>1</v>
      </c>
      <c r="F18" s="2">
        <f t="shared" si="1"/>
        <v>12</v>
      </c>
      <c r="G18" s="2">
        <f t="shared" si="2"/>
        <v>13</v>
      </c>
      <c r="H18" s="2">
        <f t="shared" si="3"/>
        <v>13</v>
      </c>
      <c r="I18" s="2">
        <f t="shared" si="4"/>
        <v>12</v>
      </c>
      <c r="J18" s="2">
        <f>IF(B18&gt;0,VLOOKUP(I18,Punkteschema!$A$2:$B$101,2,FALSE),"")</f>
        <v>5</v>
      </c>
    </row>
    <row r="19" spans="1:10" x14ac:dyDescent="0.35">
      <c r="A19" s="1" t="s">
        <v>13</v>
      </c>
      <c r="B19" s="45">
        <v>37</v>
      </c>
      <c r="C19" s="45">
        <v>38</v>
      </c>
      <c r="D19" s="45">
        <f t="shared" si="0"/>
        <v>75</v>
      </c>
      <c r="E19" s="2" t="b">
        <v>1</v>
      </c>
      <c r="F19" s="2">
        <f t="shared" si="1"/>
        <v>14</v>
      </c>
      <c r="G19" s="2">
        <f t="shared" si="2"/>
        <v>14</v>
      </c>
      <c r="H19" s="2">
        <f t="shared" si="3"/>
        <v>17</v>
      </c>
      <c r="I19" s="2">
        <f t="shared" si="4"/>
        <v>14</v>
      </c>
      <c r="J19" s="2">
        <f>IF(B19&gt;0,VLOOKUP(I19,Punkteschema!$A$2:$B$101,2,FALSE),"")</f>
        <v>5</v>
      </c>
    </row>
    <row r="20" spans="1:10" x14ac:dyDescent="0.35">
      <c r="A20" s="1" t="s">
        <v>52</v>
      </c>
      <c r="B20" s="45">
        <v>37</v>
      </c>
      <c r="C20" s="45">
        <v>39</v>
      </c>
      <c r="D20" s="45">
        <f t="shared" si="0"/>
        <v>76</v>
      </c>
      <c r="E20" s="2" t="b">
        <v>1</v>
      </c>
      <c r="F20" s="2">
        <f t="shared" si="1"/>
        <v>14</v>
      </c>
      <c r="G20" s="2">
        <f t="shared" si="2"/>
        <v>15</v>
      </c>
      <c r="H20" s="2">
        <f t="shared" si="3"/>
        <v>18</v>
      </c>
      <c r="I20" s="2">
        <f t="shared" si="4"/>
        <v>14</v>
      </c>
      <c r="J20" s="2">
        <f>IF(B20&gt;0,VLOOKUP(I20,Punkteschema!$A$2:$B$101,2,FALSE),"")</f>
        <v>5</v>
      </c>
    </row>
    <row r="21" spans="1:10" x14ac:dyDescent="0.35">
      <c r="A21" s="1" t="s">
        <v>3244</v>
      </c>
      <c r="B21" s="45">
        <v>42</v>
      </c>
      <c r="C21" s="45">
        <v>42</v>
      </c>
      <c r="D21" s="45">
        <f t="shared" si="0"/>
        <v>84</v>
      </c>
      <c r="E21" s="2" t="b">
        <v>1</v>
      </c>
      <c r="F21" s="2">
        <f t="shared" si="1"/>
        <v>19</v>
      </c>
      <c r="G21" s="2">
        <f t="shared" si="2"/>
        <v>18</v>
      </c>
      <c r="H21" s="2">
        <f t="shared" si="3"/>
        <v>19</v>
      </c>
      <c r="I21" s="2">
        <f t="shared" si="4"/>
        <v>18</v>
      </c>
      <c r="J21" s="2">
        <f>IF(B21&gt;0,VLOOKUP(I21,Punkteschema!$A$2:$B$101,2,FALSE),"")</f>
        <v>3</v>
      </c>
    </row>
    <row r="22" spans="1:10" hidden="1" x14ac:dyDescent="0.35">
      <c r="A22" s="1"/>
      <c r="B22" s="45"/>
      <c r="C22" s="45"/>
      <c r="D22" s="45" t="str">
        <f t="shared" ref="D22" si="5">IF(B22&gt;0,C22+B22,"")</f>
        <v/>
      </c>
      <c r="E22" s="2" t="b">
        <v>0</v>
      </c>
      <c r="F22" s="2" t="str">
        <f t="shared" ref="F22" si="6">IF(B22&gt;0,COUNTIF(B$3:B$55,"&lt;"&amp;B22)+1,"")</f>
        <v/>
      </c>
      <c r="G22" s="2" t="str">
        <f t="shared" ref="G22" si="7">IF(C22&gt;0,COUNTIF(C$3:C$55,"&lt;"&amp;C22)+1,"")</f>
        <v/>
      </c>
      <c r="H22" s="2" t="str">
        <f t="shared" ref="H22" si="8">IF(AND(B22&gt;0,C22&gt;0),COUNTIF(D$3:D$55,"&lt;"&amp;D22)+1,"")</f>
        <v/>
      </c>
      <c r="I22" s="2" t="str">
        <f t="shared" ref="I22" si="9">IF(B22&gt;0,IF(E22,MIN(F22:H22),MAX(F22:H22)),"")</f>
        <v/>
      </c>
      <c r="J22" s="2" t="str">
        <f>IF(B22&gt;0,VLOOKUP(I22,Punkteschema!$A$2:$B$101,2,FALSE),"")</f>
        <v/>
      </c>
    </row>
    <row r="23" spans="1:10" hidden="1" x14ac:dyDescent="0.35">
      <c r="A23" s="1"/>
      <c r="B23" s="46"/>
      <c r="C23" s="46"/>
      <c r="D23" s="46" t="str">
        <f t="shared" ref="D23:D55" si="10">IF(B23&gt;0,C23+B23,"")</f>
        <v/>
      </c>
      <c r="E23" s="2" t="b">
        <v>1</v>
      </c>
      <c r="F23" s="2" t="str">
        <f t="shared" ref="F23:G52" si="11">IF(B23&gt;0,COUNTIF(B$3:B$55,"&lt;"&amp;B23)+1,"")</f>
        <v/>
      </c>
      <c r="G23" s="2" t="str">
        <f t="shared" si="11"/>
        <v/>
      </c>
      <c r="H23" s="2" t="str">
        <f t="shared" ref="H23:H52" si="12">IF(AND(B23&gt;0,C23&gt;0),COUNTIF(D$3:D$55,"&lt;"&amp;D23)+1,"")</f>
        <v/>
      </c>
      <c r="I23" s="2" t="str">
        <f t="shared" ref="I23:I52" si="13">IF(B23&gt;0,IF(E23,MIN(F23:H23),MAX(F23:H23)),"")</f>
        <v/>
      </c>
      <c r="J23" s="2" t="str">
        <f>IF(B23&gt;0,VLOOKUP(I23,Punkteschema!$A$2:$B$101,2,FALSE),"")</f>
        <v/>
      </c>
    </row>
    <row r="24" spans="1:10" hidden="1" x14ac:dyDescent="0.35">
      <c r="A24" s="1"/>
      <c r="B24" s="46"/>
      <c r="C24" s="46"/>
      <c r="D24" s="46" t="str">
        <f t="shared" si="10"/>
        <v/>
      </c>
      <c r="E24" s="2" t="b">
        <v>1</v>
      </c>
      <c r="F24" s="2" t="str">
        <f t="shared" si="11"/>
        <v/>
      </c>
      <c r="G24" s="2" t="str">
        <f t="shared" si="11"/>
        <v/>
      </c>
      <c r="H24" s="2" t="str">
        <f t="shared" si="12"/>
        <v/>
      </c>
      <c r="I24" s="2" t="str">
        <f t="shared" si="13"/>
        <v/>
      </c>
      <c r="J24" s="2" t="str">
        <f>IF(B24&gt;0,VLOOKUP(I24,Punkteschema!$A$2:$B$101,2,FALSE),"")</f>
        <v/>
      </c>
    </row>
    <row r="25" spans="1:10" hidden="1" x14ac:dyDescent="0.35">
      <c r="A25" s="1"/>
      <c r="B25" s="46"/>
      <c r="C25" s="46"/>
      <c r="D25" s="46" t="str">
        <f t="shared" si="10"/>
        <v/>
      </c>
      <c r="E25" s="2" t="b">
        <v>1</v>
      </c>
      <c r="F25" s="2" t="str">
        <f t="shared" si="11"/>
        <v/>
      </c>
      <c r="G25" s="2" t="str">
        <f t="shared" si="11"/>
        <v/>
      </c>
      <c r="H25" s="2" t="str">
        <f t="shared" si="12"/>
        <v/>
      </c>
      <c r="I25" s="2" t="str">
        <f t="shared" si="13"/>
        <v/>
      </c>
      <c r="J25" s="2" t="str">
        <f>IF(B25&gt;0,VLOOKUP(I25,Punkteschema!$A$2:$B$101,2,FALSE),"")</f>
        <v/>
      </c>
    </row>
    <row r="26" spans="1:10" hidden="1" x14ac:dyDescent="0.35">
      <c r="A26" s="1"/>
      <c r="B26" s="46"/>
      <c r="C26" s="46"/>
      <c r="D26" s="46" t="str">
        <f t="shared" si="10"/>
        <v/>
      </c>
      <c r="E26" s="2" t="b">
        <v>1</v>
      </c>
      <c r="F26" s="2" t="str">
        <f t="shared" si="11"/>
        <v/>
      </c>
      <c r="G26" s="2" t="str">
        <f t="shared" si="11"/>
        <v/>
      </c>
      <c r="H26" s="2" t="str">
        <f t="shared" si="12"/>
        <v/>
      </c>
      <c r="I26" s="2" t="str">
        <f t="shared" si="13"/>
        <v/>
      </c>
      <c r="J26" s="2" t="str">
        <f>IF(B26&gt;0,VLOOKUP(I26,Punkteschema!$A$2:$B$101,2,FALSE),"")</f>
        <v/>
      </c>
    </row>
    <row r="27" spans="1:10" hidden="1" x14ac:dyDescent="0.35">
      <c r="A27" s="1"/>
      <c r="B27" s="46"/>
      <c r="C27" s="46"/>
      <c r="D27" s="46" t="str">
        <f t="shared" si="10"/>
        <v/>
      </c>
      <c r="E27" s="2" t="b">
        <v>1</v>
      </c>
      <c r="F27" s="2" t="str">
        <f t="shared" si="11"/>
        <v/>
      </c>
      <c r="G27" s="2" t="str">
        <f t="shared" si="11"/>
        <v/>
      </c>
      <c r="H27" s="2" t="str">
        <f t="shared" si="12"/>
        <v/>
      </c>
      <c r="I27" s="2" t="str">
        <f t="shared" si="13"/>
        <v/>
      </c>
      <c r="J27" s="2" t="str">
        <f>IF(B27&gt;0,VLOOKUP(I27,Punkteschema!$A$2:$B$101,2,FALSE),"")</f>
        <v/>
      </c>
    </row>
    <row r="28" spans="1:10" hidden="1" x14ac:dyDescent="0.35">
      <c r="A28" s="1"/>
      <c r="B28" s="46"/>
      <c r="C28" s="46"/>
      <c r="D28" s="46" t="str">
        <f t="shared" si="10"/>
        <v/>
      </c>
      <c r="E28" s="2" t="b">
        <v>1</v>
      </c>
      <c r="F28" s="2" t="str">
        <f t="shared" si="11"/>
        <v/>
      </c>
      <c r="G28" s="2" t="str">
        <f t="shared" si="11"/>
        <v/>
      </c>
      <c r="H28" s="2" t="str">
        <f t="shared" si="12"/>
        <v/>
      </c>
      <c r="I28" s="2" t="str">
        <f t="shared" si="13"/>
        <v/>
      </c>
      <c r="J28" s="2" t="str">
        <f>IF(B28&gt;0,VLOOKUP(I28,Punkteschema!$A$2:$B$101,2,FALSE),"")</f>
        <v/>
      </c>
    </row>
    <row r="29" spans="1:10" hidden="1" x14ac:dyDescent="0.35">
      <c r="A29" s="1"/>
      <c r="B29" s="46"/>
      <c r="C29" s="46"/>
      <c r="D29" s="46" t="str">
        <f t="shared" si="10"/>
        <v/>
      </c>
      <c r="E29" s="2" t="b">
        <v>1</v>
      </c>
      <c r="F29" s="2" t="str">
        <f t="shared" si="11"/>
        <v/>
      </c>
      <c r="G29" s="2" t="str">
        <f t="shared" si="11"/>
        <v/>
      </c>
      <c r="H29" s="2" t="str">
        <f t="shared" si="12"/>
        <v/>
      </c>
      <c r="I29" s="2" t="str">
        <f t="shared" si="13"/>
        <v/>
      </c>
      <c r="J29" s="2" t="str">
        <f>IF(B29&gt;0,VLOOKUP(I29,Punkteschema!$A$2:$B$101,2,FALSE),"")</f>
        <v/>
      </c>
    </row>
    <row r="30" spans="1:10" hidden="1" x14ac:dyDescent="0.35">
      <c r="A30" s="1"/>
      <c r="B30" s="46"/>
      <c r="C30" s="46"/>
      <c r="D30" s="46" t="str">
        <f t="shared" si="10"/>
        <v/>
      </c>
      <c r="E30" s="2" t="b">
        <v>1</v>
      </c>
      <c r="F30" s="2" t="str">
        <f t="shared" si="11"/>
        <v/>
      </c>
      <c r="G30" s="2" t="str">
        <f t="shared" si="11"/>
        <v/>
      </c>
      <c r="H30" s="2" t="str">
        <f t="shared" si="12"/>
        <v/>
      </c>
      <c r="I30" s="2" t="str">
        <f t="shared" si="13"/>
        <v/>
      </c>
      <c r="J30" s="2" t="str">
        <f>IF(B30&gt;0,VLOOKUP(I30,Punkteschema!$A$2:$B$101,2,FALSE),"")</f>
        <v/>
      </c>
    </row>
    <row r="31" spans="1:10" hidden="1" x14ac:dyDescent="0.35">
      <c r="A31" s="1"/>
      <c r="B31" s="46"/>
      <c r="C31" s="46"/>
      <c r="D31" s="46" t="str">
        <f t="shared" si="10"/>
        <v/>
      </c>
      <c r="E31" s="2" t="b">
        <v>1</v>
      </c>
      <c r="F31" s="2" t="str">
        <f t="shared" si="11"/>
        <v/>
      </c>
      <c r="G31" s="2" t="str">
        <f t="shared" si="11"/>
        <v/>
      </c>
      <c r="H31" s="2" t="str">
        <f t="shared" si="12"/>
        <v/>
      </c>
      <c r="I31" s="2" t="str">
        <f t="shared" si="13"/>
        <v/>
      </c>
      <c r="J31" s="2" t="str">
        <f>IF(B31&gt;0,VLOOKUP(I31,Punkteschema!$A$2:$B$101,2,FALSE),"")</f>
        <v/>
      </c>
    </row>
    <row r="32" spans="1:10" hidden="1" x14ac:dyDescent="0.35">
      <c r="A32" s="1"/>
      <c r="B32" s="46"/>
      <c r="C32" s="46"/>
      <c r="D32" s="46" t="str">
        <f t="shared" si="10"/>
        <v/>
      </c>
      <c r="E32" s="2" t="b">
        <v>1</v>
      </c>
      <c r="F32" s="2" t="str">
        <f t="shared" si="11"/>
        <v/>
      </c>
      <c r="G32" s="2" t="str">
        <f t="shared" si="11"/>
        <v/>
      </c>
      <c r="H32" s="2" t="str">
        <f t="shared" si="12"/>
        <v/>
      </c>
      <c r="I32" s="2" t="str">
        <f t="shared" si="13"/>
        <v/>
      </c>
      <c r="J32" s="2" t="str">
        <f>IF(B32&gt;0,VLOOKUP(I32,Punkteschema!$A$2:$B$101,2,FALSE),"")</f>
        <v/>
      </c>
    </row>
    <row r="33" spans="1:10" hidden="1" x14ac:dyDescent="0.35">
      <c r="A33" s="1"/>
      <c r="B33" s="46"/>
      <c r="C33" s="46"/>
      <c r="D33" s="46" t="str">
        <f t="shared" si="10"/>
        <v/>
      </c>
      <c r="E33" s="2" t="b">
        <v>1</v>
      </c>
      <c r="F33" s="2" t="str">
        <f t="shared" si="11"/>
        <v/>
      </c>
      <c r="G33" s="2" t="str">
        <f t="shared" si="11"/>
        <v/>
      </c>
      <c r="H33" s="2" t="str">
        <f t="shared" si="12"/>
        <v/>
      </c>
      <c r="I33" s="2" t="str">
        <f t="shared" si="13"/>
        <v/>
      </c>
      <c r="J33" s="2" t="str">
        <f>IF(B33&gt;0,VLOOKUP(I33,Punkteschema!$A$2:$B$101,2,FALSE),"")</f>
        <v/>
      </c>
    </row>
    <row r="34" spans="1:10" hidden="1" x14ac:dyDescent="0.35">
      <c r="A34" s="1"/>
      <c r="B34" s="46"/>
      <c r="C34" s="46"/>
      <c r="D34" s="46" t="str">
        <f t="shared" si="10"/>
        <v/>
      </c>
      <c r="E34" s="2" t="b">
        <v>1</v>
      </c>
      <c r="F34" s="2" t="str">
        <f t="shared" si="11"/>
        <v/>
      </c>
      <c r="G34" s="2" t="str">
        <f t="shared" si="11"/>
        <v/>
      </c>
      <c r="H34" s="2" t="str">
        <f t="shared" si="12"/>
        <v/>
      </c>
      <c r="I34" s="2" t="str">
        <f t="shared" si="13"/>
        <v/>
      </c>
      <c r="J34" s="2" t="str">
        <f>IF(B34&gt;0,VLOOKUP(I34,Punkteschema!$A$2:$B$101,2,FALSE),"")</f>
        <v/>
      </c>
    </row>
    <row r="35" spans="1:10" hidden="1" x14ac:dyDescent="0.35">
      <c r="A35" s="1"/>
      <c r="B35" s="46"/>
      <c r="C35" s="46"/>
      <c r="D35" s="46" t="str">
        <f t="shared" si="10"/>
        <v/>
      </c>
      <c r="E35" s="2" t="b">
        <v>1</v>
      </c>
      <c r="F35" s="2" t="str">
        <f t="shared" si="11"/>
        <v/>
      </c>
      <c r="G35" s="2" t="str">
        <f t="shared" si="11"/>
        <v/>
      </c>
      <c r="H35" s="2" t="str">
        <f t="shared" si="12"/>
        <v/>
      </c>
      <c r="I35" s="2" t="str">
        <f t="shared" si="13"/>
        <v/>
      </c>
      <c r="J35" s="2" t="str">
        <f>IF(B35&gt;0,VLOOKUP(I35,Punkteschema!$A$2:$B$101,2,FALSE),"")</f>
        <v/>
      </c>
    </row>
    <row r="36" spans="1:10" hidden="1" x14ac:dyDescent="0.35">
      <c r="A36" s="1"/>
      <c r="B36" s="46"/>
      <c r="C36" s="46"/>
      <c r="D36" s="46" t="str">
        <f t="shared" si="10"/>
        <v/>
      </c>
      <c r="E36" s="2" t="b">
        <v>1</v>
      </c>
      <c r="F36" s="2" t="str">
        <f t="shared" si="11"/>
        <v/>
      </c>
      <c r="G36" s="2" t="str">
        <f t="shared" si="11"/>
        <v/>
      </c>
      <c r="H36" s="2" t="str">
        <f t="shared" si="12"/>
        <v/>
      </c>
      <c r="I36" s="2" t="str">
        <f t="shared" si="13"/>
        <v/>
      </c>
      <c r="J36" s="2" t="str">
        <f>IF(B36&gt;0,VLOOKUP(I36,Punkteschema!$A$2:$B$101,2,FALSE),"")</f>
        <v/>
      </c>
    </row>
    <row r="37" spans="1:10" hidden="1" x14ac:dyDescent="0.35">
      <c r="A37" s="1"/>
      <c r="B37" s="46"/>
      <c r="C37" s="46"/>
      <c r="D37" s="46" t="str">
        <f t="shared" si="10"/>
        <v/>
      </c>
      <c r="E37" s="2" t="b">
        <v>1</v>
      </c>
      <c r="F37" s="2" t="str">
        <f t="shared" si="11"/>
        <v/>
      </c>
      <c r="G37" s="2" t="str">
        <f t="shared" si="11"/>
        <v/>
      </c>
      <c r="H37" s="2" t="str">
        <f t="shared" si="12"/>
        <v/>
      </c>
      <c r="I37" s="2" t="str">
        <f t="shared" si="13"/>
        <v/>
      </c>
      <c r="J37" s="2" t="str">
        <f>IF(B37&gt;0,VLOOKUP(I37,Punkteschema!$A$2:$B$101,2,FALSE),"")</f>
        <v/>
      </c>
    </row>
    <row r="38" spans="1:10" hidden="1" x14ac:dyDescent="0.35">
      <c r="A38" s="1"/>
      <c r="B38" s="46"/>
      <c r="C38" s="46"/>
      <c r="D38" s="46" t="str">
        <f t="shared" si="10"/>
        <v/>
      </c>
      <c r="E38" s="2" t="b">
        <v>1</v>
      </c>
      <c r="F38" s="2" t="str">
        <f t="shared" si="11"/>
        <v/>
      </c>
      <c r="G38" s="2" t="str">
        <f t="shared" si="11"/>
        <v/>
      </c>
      <c r="H38" s="2" t="str">
        <f t="shared" si="12"/>
        <v/>
      </c>
      <c r="I38" s="2" t="str">
        <f t="shared" si="13"/>
        <v/>
      </c>
      <c r="J38" s="2" t="str">
        <f>IF(B38&gt;0,VLOOKUP(I38,Punkteschema!$A$2:$B$101,2,FALSE),"")</f>
        <v/>
      </c>
    </row>
    <row r="39" spans="1:10" hidden="1" x14ac:dyDescent="0.35">
      <c r="A39" s="1"/>
      <c r="B39" s="46"/>
      <c r="C39" s="46"/>
      <c r="D39" s="46" t="str">
        <f t="shared" si="10"/>
        <v/>
      </c>
      <c r="E39" s="2" t="b">
        <v>1</v>
      </c>
      <c r="F39" s="2" t="str">
        <f t="shared" si="11"/>
        <v/>
      </c>
      <c r="G39" s="2" t="str">
        <f t="shared" si="11"/>
        <v/>
      </c>
      <c r="H39" s="2" t="str">
        <f t="shared" si="12"/>
        <v/>
      </c>
      <c r="I39" s="2" t="str">
        <f t="shared" si="13"/>
        <v/>
      </c>
      <c r="J39" s="2" t="str">
        <f>IF(B39&gt;0,VLOOKUP(I39,Punkteschema!$A$2:$B$101,2,FALSE),"")</f>
        <v/>
      </c>
    </row>
    <row r="40" spans="1:10" hidden="1" x14ac:dyDescent="0.35">
      <c r="A40" s="1"/>
      <c r="B40" s="46"/>
      <c r="C40" s="46"/>
      <c r="D40" s="46" t="str">
        <f t="shared" si="10"/>
        <v/>
      </c>
      <c r="E40" s="2" t="b">
        <v>1</v>
      </c>
      <c r="F40" s="2" t="str">
        <f t="shared" si="11"/>
        <v/>
      </c>
      <c r="G40" s="2" t="str">
        <f t="shared" si="11"/>
        <v/>
      </c>
      <c r="H40" s="2" t="str">
        <f t="shared" si="12"/>
        <v/>
      </c>
      <c r="I40" s="2" t="str">
        <f t="shared" si="13"/>
        <v/>
      </c>
      <c r="J40" s="2" t="str">
        <f>IF(B40&gt;0,VLOOKUP(I40,Punkteschema!$A$2:$B$101,2,FALSE),"")</f>
        <v/>
      </c>
    </row>
    <row r="41" spans="1:10" hidden="1" x14ac:dyDescent="0.35">
      <c r="A41" s="1"/>
      <c r="B41" s="46"/>
      <c r="C41" s="46"/>
      <c r="D41" s="46" t="str">
        <f t="shared" si="10"/>
        <v/>
      </c>
      <c r="E41" s="2" t="b">
        <v>1</v>
      </c>
      <c r="F41" s="2" t="str">
        <f t="shared" si="11"/>
        <v/>
      </c>
      <c r="G41" s="2" t="str">
        <f t="shared" si="11"/>
        <v/>
      </c>
      <c r="H41" s="2" t="str">
        <f t="shared" si="12"/>
        <v/>
      </c>
      <c r="I41" s="2" t="str">
        <f t="shared" si="13"/>
        <v/>
      </c>
      <c r="J41" s="2" t="str">
        <f>IF(B41&gt;0,VLOOKUP(I41,Punkteschema!$A$2:$B$101,2,FALSE),"")</f>
        <v/>
      </c>
    </row>
    <row r="42" spans="1:10" hidden="1" x14ac:dyDescent="0.35">
      <c r="A42" s="1"/>
      <c r="B42" s="46"/>
      <c r="C42" s="46"/>
      <c r="D42" s="46" t="str">
        <f t="shared" si="10"/>
        <v/>
      </c>
      <c r="E42" s="2" t="b">
        <v>1</v>
      </c>
      <c r="F42" s="2" t="str">
        <f t="shared" si="11"/>
        <v/>
      </c>
      <c r="G42" s="2" t="str">
        <f t="shared" si="11"/>
        <v/>
      </c>
      <c r="H42" s="2" t="str">
        <f t="shared" si="12"/>
        <v/>
      </c>
      <c r="I42" s="2" t="str">
        <f t="shared" si="13"/>
        <v/>
      </c>
      <c r="J42" s="2" t="str">
        <f>IF(B42&gt;0,VLOOKUP(I42,Punkteschema!$A$2:$B$101,2,FALSE),"")</f>
        <v/>
      </c>
    </row>
    <row r="43" spans="1:10" hidden="1" x14ac:dyDescent="0.35">
      <c r="A43" s="1"/>
      <c r="B43" s="46"/>
      <c r="C43" s="46"/>
      <c r="D43" s="46" t="str">
        <f t="shared" si="10"/>
        <v/>
      </c>
      <c r="E43" s="2" t="b">
        <v>1</v>
      </c>
      <c r="F43" s="2" t="str">
        <f t="shared" si="11"/>
        <v/>
      </c>
      <c r="G43" s="2" t="str">
        <f t="shared" si="11"/>
        <v/>
      </c>
      <c r="H43" s="2" t="str">
        <f t="shared" si="12"/>
        <v/>
      </c>
      <c r="I43" s="2" t="str">
        <f t="shared" si="13"/>
        <v/>
      </c>
      <c r="J43" s="2" t="str">
        <f>IF(B43&gt;0,VLOOKUP(I43,Punkteschema!$A$2:$B$101,2,FALSE),"")</f>
        <v/>
      </c>
    </row>
    <row r="44" spans="1:10" hidden="1" x14ac:dyDescent="0.35">
      <c r="A44" s="1"/>
      <c r="B44" s="46"/>
      <c r="C44" s="46"/>
      <c r="D44" s="46" t="str">
        <f t="shared" si="10"/>
        <v/>
      </c>
      <c r="E44" s="2" t="b">
        <v>1</v>
      </c>
      <c r="F44" s="2" t="str">
        <f t="shared" si="11"/>
        <v/>
      </c>
      <c r="G44" s="2" t="str">
        <f t="shared" si="11"/>
        <v/>
      </c>
      <c r="H44" s="2" t="str">
        <f t="shared" si="12"/>
        <v/>
      </c>
      <c r="I44" s="2" t="str">
        <f t="shared" si="13"/>
        <v/>
      </c>
      <c r="J44" s="2" t="str">
        <f>IF(B44&gt;0,VLOOKUP(I44,Punkteschema!$A$2:$B$101,2,FALSE),"")</f>
        <v/>
      </c>
    </row>
    <row r="45" spans="1:10" hidden="1" x14ac:dyDescent="0.35">
      <c r="A45" s="1"/>
      <c r="B45" s="46"/>
      <c r="C45" s="46"/>
      <c r="D45" s="46" t="str">
        <f t="shared" si="10"/>
        <v/>
      </c>
      <c r="E45" s="2" t="b">
        <v>1</v>
      </c>
      <c r="F45" s="2" t="str">
        <f t="shared" si="11"/>
        <v/>
      </c>
      <c r="G45" s="2" t="str">
        <f t="shared" si="11"/>
        <v/>
      </c>
      <c r="H45" s="2" t="str">
        <f t="shared" si="12"/>
        <v/>
      </c>
      <c r="I45" s="2" t="str">
        <f t="shared" si="13"/>
        <v/>
      </c>
      <c r="J45" s="2" t="str">
        <f>IF(B45&gt;0,VLOOKUP(I45,Punkteschema!$A$2:$B$101,2,FALSE),"")</f>
        <v/>
      </c>
    </row>
    <row r="46" spans="1:10" hidden="1" x14ac:dyDescent="0.35">
      <c r="A46" s="1"/>
      <c r="B46" s="46"/>
      <c r="C46" s="46"/>
      <c r="D46" s="46" t="str">
        <f t="shared" si="10"/>
        <v/>
      </c>
      <c r="E46" s="2" t="b">
        <v>1</v>
      </c>
      <c r="F46" s="2" t="str">
        <f t="shared" si="11"/>
        <v/>
      </c>
      <c r="G46" s="2" t="str">
        <f t="shared" si="11"/>
        <v/>
      </c>
      <c r="H46" s="2" t="str">
        <f t="shared" si="12"/>
        <v/>
      </c>
      <c r="I46" s="2" t="str">
        <f t="shared" si="13"/>
        <v/>
      </c>
      <c r="J46" s="2" t="str">
        <f>IF(B46&gt;0,VLOOKUP(I46,Punkteschema!$A$2:$B$101,2,FALSE),"")</f>
        <v/>
      </c>
    </row>
    <row r="47" spans="1:10" hidden="1" x14ac:dyDescent="0.35">
      <c r="A47" s="1"/>
      <c r="B47" s="46"/>
      <c r="C47" s="46"/>
      <c r="D47" s="46" t="str">
        <f t="shared" si="10"/>
        <v/>
      </c>
      <c r="E47" s="2" t="b">
        <v>1</v>
      </c>
      <c r="F47" s="2" t="str">
        <f t="shared" si="11"/>
        <v/>
      </c>
      <c r="G47" s="2" t="str">
        <f t="shared" si="11"/>
        <v/>
      </c>
      <c r="H47" s="2" t="str">
        <f t="shared" si="12"/>
        <v/>
      </c>
      <c r="I47" s="2" t="str">
        <f t="shared" si="13"/>
        <v/>
      </c>
      <c r="J47" s="2" t="str">
        <f>IF(B47&gt;0,VLOOKUP(I47,Punkteschema!$A$2:$B$101,2,FALSE),"")</f>
        <v/>
      </c>
    </row>
    <row r="48" spans="1:10" hidden="1" x14ac:dyDescent="0.35">
      <c r="A48" s="1"/>
      <c r="B48" s="46"/>
      <c r="C48" s="46"/>
      <c r="D48" s="46" t="str">
        <f t="shared" si="10"/>
        <v/>
      </c>
      <c r="E48" s="2" t="b">
        <v>1</v>
      </c>
      <c r="F48" s="2" t="str">
        <f t="shared" si="11"/>
        <v/>
      </c>
      <c r="G48" s="2" t="str">
        <f t="shared" si="11"/>
        <v/>
      </c>
      <c r="H48" s="2" t="str">
        <f t="shared" si="12"/>
        <v/>
      </c>
      <c r="I48" s="2" t="str">
        <f t="shared" si="13"/>
        <v/>
      </c>
      <c r="J48" s="2" t="str">
        <f>IF(B48&gt;0,VLOOKUP(I48,Punkteschema!$A$2:$B$101,2,FALSE),"")</f>
        <v/>
      </c>
    </row>
    <row r="49" spans="1:10" hidden="1" x14ac:dyDescent="0.35">
      <c r="A49" s="1"/>
      <c r="B49" s="46"/>
      <c r="C49" s="46"/>
      <c r="D49" s="46" t="str">
        <f t="shared" si="10"/>
        <v/>
      </c>
      <c r="E49" s="2" t="b">
        <v>1</v>
      </c>
      <c r="F49" s="2" t="str">
        <f t="shared" si="11"/>
        <v/>
      </c>
      <c r="G49" s="2" t="str">
        <f t="shared" si="11"/>
        <v/>
      </c>
      <c r="H49" s="2" t="str">
        <f t="shared" si="12"/>
        <v/>
      </c>
      <c r="I49" s="2" t="str">
        <f t="shared" si="13"/>
        <v/>
      </c>
      <c r="J49" s="2" t="str">
        <f>IF(B49&gt;0,VLOOKUP(I49,Punkteschema!$A$2:$B$101,2,FALSE),"")</f>
        <v/>
      </c>
    </row>
    <row r="50" spans="1:10" hidden="1" x14ac:dyDescent="0.35">
      <c r="A50" s="1"/>
      <c r="B50" s="46"/>
      <c r="C50" s="46"/>
      <c r="D50" s="46" t="str">
        <f t="shared" si="10"/>
        <v/>
      </c>
      <c r="E50" s="2" t="b">
        <v>1</v>
      </c>
      <c r="F50" s="2" t="str">
        <f t="shared" si="11"/>
        <v/>
      </c>
      <c r="G50" s="2" t="str">
        <f t="shared" si="11"/>
        <v/>
      </c>
      <c r="H50" s="2" t="str">
        <f t="shared" si="12"/>
        <v/>
      </c>
      <c r="I50" s="2" t="str">
        <f t="shared" si="13"/>
        <v/>
      </c>
      <c r="J50" s="2" t="str">
        <f>IF(B50&gt;0,VLOOKUP(I50,Punkteschema!$A$2:$B$101,2,FALSE),"")</f>
        <v/>
      </c>
    </row>
    <row r="51" spans="1:10" hidden="1" x14ac:dyDescent="0.35">
      <c r="A51" s="1"/>
      <c r="B51" s="46"/>
      <c r="C51" s="46"/>
      <c r="D51" s="46" t="str">
        <f t="shared" si="10"/>
        <v/>
      </c>
      <c r="E51" s="2" t="b">
        <v>1</v>
      </c>
      <c r="F51" s="2" t="str">
        <f t="shared" si="11"/>
        <v/>
      </c>
      <c r="G51" s="2" t="str">
        <f t="shared" si="11"/>
        <v/>
      </c>
      <c r="H51" s="2" t="str">
        <f t="shared" si="12"/>
        <v/>
      </c>
      <c r="I51" s="2" t="str">
        <f t="shared" si="13"/>
        <v/>
      </c>
      <c r="J51" s="2" t="str">
        <f>IF(B51&gt;0,VLOOKUP(I51,Punkteschema!$A$2:$B$101,2,FALSE),"")</f>
        <v/>
      </c>
    </row>
    <row r="52" spans="1:10" hidden="1" x14ac:dyDescent="0.35">
      <c r="A52" s="1"/>
      <c r="B52" s="46"/>
      <c r="C52" s="46"/>
      <c r="D52" s="46" t="str">
        <f t="shared" si="10"/>
        <v/>
      </c>
      <c r="E52" s="2" t="b">
        <v>1</v>
      </c>
      <c r="F52" s="2" t="str">
        <f t="shared" si="11"/>
        <v/>
      </c>
      <c r="G52" s="2" t="str">
        <f t="shared" si="11"/>
        <v/>
      </c>
      <c r="H52" s="2" t="str">
        <f t="shared" si="12"/>
        <v/>
      </c>
      <c r="I52" s="2" t="str">
        <f t="shared" si="13"/>
        <v/>
      </c>
      <c r="J52" s="2" t="str">
        <f>IF(B52&gt;0,VLOOKUP(I52,Punkteschema!$A$2:$B$101,2,FALSE),"")</f>
        <v/>
      </c>
    </row>
    <row r="53" spans="1:10" hidden="1" x14ac:dyDescent="0.35">
      <c r="A53" s="1"/>
      <c r="B53" s="46"/>
      <c r="C53" s="46"/>
      <c r="D53" s="46" t="str">
        <f t="shared" si="10"/>
        <v/>
      </c>
      <c r="E53" s="2" t="b">
        <v>1</v>
      </c>
      <c r="F53" s="2" t="str">
        <f t="shared" ref="F53:G55" si="14">IF(B53&gt;0,COUNTIF(B$3:B$55,"&lt;"&amp;B53)+1,"")</f>
        <v/>
      </c>
      <c r="G53" s="2" t="str">
        <f t="shared" si="14"/>
        <v/>
      </c>
      <c r="H53" s="2" t="str">
        <f>IF(AND(B53&gt;0,C53&gt;0),COUNTIF(D$3:D$55,"&lt;"&amp;D53)+1,"")</f>
        <v/>
      </c>
      <c r="I53" s="2" t="str">
        <f>IF(B53&gt;0,IF(E53,MIN(F53:H53),MAX(F53:H53)),"")</f>
        <v/>
      </c>
      <c r="J53" s="2" t="str">
        <f>IF(B53&gt;0,VLOOKUP(I53,Punkteschema!$A$2:$B$101,2,FALSE),"")</f>
        <v/>
      </c>
    </row>
    <row r="54" spans="1:10" hidden="1" x14ac:dyDescent="0.35">
      <c r="A54" s="1"/>
      <c r="B54" s="46"/>
      <c r="C54" s="46"/>
      <c r="D54" s="46" t="str">
        <f t="shared" si="10"/>
        <v/>
      </c>
      <c r="E54" s="2" t="b">
        <v>1</v>
      </c>
      <c r="F54" s="2" t="str">
        <f t="shared" si="14"/>
        <v/>
      </c>
      <c r="G54" s="2" t="str">
        <f t="shared" si="14"/>
        <v/>
      </c>
      <c r="H54" s="2" t="str">
        <f>IF(AND(B54&gt;0,C54&gt;0),COUNTIF(D$3:D$55,"&lt;"&amp;D54)+1,"")</f>
        <v/>
      </c>
      <c r="I54" s="2" t="str">
        <f>IF(B54&gt;0,IF(E54,MIN(F54:H54),MAX(F54:H54)),"")</f>
        <v/>
      </c>
      <c r="J54" s="2" t="str">
        <f>IF(B54&gt;0,VLOOKUP(I54,Punkteschema!$A$2:$B$101,2,FALSE),"")</f>
        <v/>
      </c>
    </row>
    <row r="55" spans="1:10" hidden="1" x14ac:dyDescent="0.35">
      <c r="A55" s="1"/>
      <c r="B55" s="46"/>
      <c r="C55" s="46"/>
      <c r="D55" s="46" t="str">
        <f t="shared" si="10"/>
        <v/>
      </c>
      <c r="E55" s="2" t="b">
        <v>1</v>
      </c>
      <c r="F55" s="2" t="str">
        <f t="shared" si="14"/>
        <v/>
      </c>
      <c r="G55" s="2" t="str">
        <f t="shared" si="14"/>
        <v/>
      </c>
      <c r="H55" s="2" t="str">
        <f>IF(AND(B55&gt;0,C55&gt;0),COUNTIF(D$3:D$55,"&lt;"&amp;D55)+1,"")</f>
        <v/>
      </c>
      <c r="I55" s="2" t="str">
        <f>IF(B55&gt;0,IF(E55,MIN(F55:H55),MAX(F55:H55)),"")</f>
        <v/>
      </c>
      <c r="J55" s="2" t="str">
        <f>IF(B55&gt;0,VLOOKUP(I55,Punkteschema!$A$2:$B$101,2,FALSE),"")</f>
        <v/>
      </c>
    </row>
    <row r="57" spans="1:10" x14ac:dyDescent="0.35">
      <c r="A57" s="4" t="s">
        <v>3640</v>
      </c>
      <c r="E57" s="4" t="s">
        <v>3294</v>
      </c>
      <c r="F57" s="42" t="s">
        <v>3482</v>
      </c>
      <c r="G57" s="4" t="s">
        <v>3300</v>
      </c>
    </row>
    <row r="58" spans="1:10" x14ac:dyDescent="0.35">
      <c r="A58" s="4" t="s">
        <v>4070</v>
      </c>
      <c r="E58" s="4" t="s">
        <v>3295</v>
      </c>
      <c r="F58" s="42" t="s">
        <v>3483</v>
      </c>
      <c r="G58" s="4" t="s">
        <v>3300</v>
      </c>
    </row>
    <row r="59" spans="1:10" x14ac:dyDescent="0.35">
      <c r="A59" s="4" t="s">
        <v>3676</v>
      </c>
    </row>
    <row r="61" spans="1:10" x14ac:dyDescent="0.35">
      <c r="A61" s="43" t="s">
        <v>3493</v>
      </c>
      <c r="B61" s="4" t="s">
        <v>4087</v>
      </c>
    </row>
    <row r="62" spans="1:10" x14ac:dyDescent="0.35">
      <c r="A62" s="43"/>
      <c r="B62" s="4" t="s">
        <v>4088</v>
      </c>
    </row>
    <row r="63" spans="1:10" x14ac:dyDescent="0.35">
      <c r="A63" s="43"/>
      <c r="B63" s="4" t="s">
        <v>4089</v>
      </c>
    </row>
    <row r="64" spans="1:10" x14ac:dyDescent="0.35">
      <c r="A64" s="43"/>
    </row>
  </sheetData>
  <sortState ref="A3:J22">
    <sortCondition ref="I3:I55"/>
    <sortCondition ref="H3:H55"/>
    <sortCondition ref="F3:F55"/>
    <sortCondition ref="G3:G55"/>
  </sortState>
  <mergeCells count="1">
    <mergeCell ref="A1:J1"/>
  </mergeCells>
  <dataValidations count="1">
    <dataValidation type="list" allowBlank="1" showInputMessage="1" showErrorMessage="1" sqref="A3:A55">
      <formula1>Teilnehmerliste</formula1>
    </dataValidation>
  </dataValidations>
  <pageMargins left="0.39370078740157483" right="0.39370078740157483" top="0.39370078740157483" bottom="0.39370078740157483" header="0.31496062992125984" footer="0.31496062992125984"/>
  <pageSetup paperSize="9" scale="10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L64"/>
  <sheetViews>
    <sheetView zoomScale="129" zoomScaleNormal="129" workbookViewId="0">
      <selection sqref="A1:J1"/>
    </sheetView>
  </sheetViews>
  <sheetFormatPr baseColWidth="10" defaultColWidth="11.453125" defaultRowHeight="14.5" x14ac:dyDescent="0.35"/>
  <cols>
    <col min="1" max="1" width="23.453125" style="4" bestFit="1" customWidth="1"/>
    <col min="2" max="3" width="7.54296875" style="4" bestFit="1" customWidth="1"/>
    <col min="4" max="4" width="7.26953125" style="4" bestFit="1" customWidth="1"/>
    <col min="5" max="5" width="8.1796875" style="4" bestFit="1" customWidth="1"/>
    <col min="6" max="6" width="5.54296875" style="4" bestFit="1" customWidth="1"/>
    <col min="7" max="7" width="6" style="4" bestFit="1" customWidth="1"/>
    <col min="8" max="8" width="7" style="4" bestFit="1" customWidth="1"/>
    <col min="9" max="9" width="8.26953125" style="4" bestFit="1" customWidth="1"/>
    <col min="10" max="10" width="6.54296875" style="4" bestFit="1" customWidth="1"/>
    <col min="11" max="11" width="7.1796875" style="4" bestFit="1" customWidth="1"/>
    <col min="12" max="12" width="18.7265625" style="4" bestFit="1" customWidth="1"/>
    <col min="13" max="16384" width="11.453125" style="4"/>
  </cols>
  <sheetData>
    <row r="1" spans="1:12" ht="23.5" x14ac:dyDescent="0.55000000000000004">
      <c r="A1" s="121" t="str">
        <f>CONCATENATE("5. Sommer-Cup - Freizeittreff Herbede - ",TEXT(Gesamtstand!$Q$2,"TT.MM.JJ"))</f>
        <v>5. Sommer-Cup - Freizeittreff Herbede - 18.07.19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2" x14ac:dyDescent="0.35">
      <c r="A2" s="1" t="s">
        <v>0</v>
      </c>
      <c r="B2" s="2" t="s">
        <v>103</v>
      </c>
      <c r="C2" s="2" t="s">
        <v>104</v>
      </c>
      <c r="D2" s="2" t="s">
        <v>3296</v>
      </c>
      <c r="E2" s="2" t="s">
        <v>3261</v>
      </c>
      <c r="F2" s="2" t="s">
        <v>3297</v>
      </c>
      <c r="G2" s="2" t="s">
        <v>3298</v>
      </c>
      <c r="H2" s="2" t="s">
        <v>3299</v>
      </c>
      <c r="I2" s="2" t="s">
        <v>105</v>
      </c>
      <c r="J2" s="2" t="s">
        <v>27</v>
      </c>
      <c r="L2" s="30"/>
    </row>
    <row r="3" spans="1:12" x14ac:dyDescent="0.35">
      <c r="A3" s="1" t="s">
        <v>64</v>
      </c>
      <c r="B3" s="47">
        <v>24</v>
      </c>
      <c r="C3" s="44">
        <v>30</v>
      </c>
      <c r="D3" s="47">
        <f t="shared" ref="D3:D23" si="0">IF(B3&gt;0,C3+B3,"")</f>
        <v>54</v>
      </c>
      <c r="E3" s="2" t="b">
        <v>1</v>
      </c>
      <c r="F3" s="2">
        <f t="shared" ref="F3:F23" si="1">IF(B3&gt;0,COUNTIF(B$3:B$55,"&lt;"&amp;B3)+1,"")</f>
        <v>2</v>
      </c>
      <c r="G3" s="2">
        <f t="shared" ref="G3:G23" si="2">IF(C3&gt;0,COUNTIF(C$3:C$55,"&lt;"&amp;C3)+1,"")</f>
        <v>2</v>
      </c>
      <c r="H3" s="2">
        <f t="shared" ref="H3:H23" si="3">IF(AND(B3&gt;0,C3&gt;0),COUNTIF(D$3:D$55,"&lt;"&amp;D3)+1,"")</f>
        <v>1</v>
      </c>
      <c r="I3" s="2">
        <f t="shared" ref="I3:I23" si="4">IF(B3&gt;0,IF(E3,MIN(F3:H3),MAX(F3:H3)),"")</f>
        <v>1</v>
      </c>
      <c r="J3" s="2">
        <f>IF(B3&gt;0,VLOOKUP(I3,Punkteschema!$A$2:$B$101,2,FALSE),"")</f>
        <v>25</v>
      </c>
    </row>
    <row r="4" spans="1:12" x14ac:dyDescent="0.35">
      <c r="A4" s="1" t="s">
        <v>12</v>
      </c>
      <c r="B4" s="47">
        <v>23</v>
      </c>
      <c r="C4" s="44">
        <v>32</v>
      </c>
      <c r="D4" s="44">
        <f t="shared" si="0"/>
        <v>55</v>
      </c>
      <c r="E4" s="2" t="b">
        <v>1</v>
      </c>
      <c r="F4" s="2">
        <f t="shared" si="1"/>
        <v>1</v>
      </c>
      <c r="G4" s="2">
        <f t="shared" si="2"/>
        <v>6</v>
      </c>
      <c r="H4" s="2">
        <f t="shared" si="3"/>
        <v>2</v>
      </c>
      <c r="I4" s="2">
        <f t="shared" si="4"/>
        <v>1</v>
      </c>
      <c r="J4" s="2">
        <f>IF(B4&gt;0,VLOOKUP(I4,Punkteschema!$A$2:$B$101,2,FALSE),"")</f>
        <v>25</v>
      </c>
    </row>
    <row r="5" spans="1:12" x14ac:dyDescent="0.35">
      <c r="A5" s="1" t="s">
        <v>28</v>
      </c>
      <c r="B5" s="44">
        <v>25</v>
      </c>
      <c r="C5" s="44">
        <v>30</v>
      </c>
      <c r="D5" s="44">
        <f t="shared" si="0"/>
        <v>55</v>
      </c>
      <c r="E5" s="2" t="b">
        <v>0</v>
      </c>
      <c r="F5" s="2">
        <f t="shared" si="1"/>
        <v>3</v>
      </c>
      <c r="G5" s="2">
        <f t="shared" si="2"/>
        <v>2</v>
      </c>
      <c r="H5" s="2">
        <f t="shared" si="3"/>
        <v>2</v>
      </c>
      <c r="I5" s="2">
        <f t="shared" si="4"/>
        <v>3</v>
      </c>
      <c r="J5" s="2">
        <f>IF(B5&gt;0,VLOOKUP(I5,Punkteschema!$A$2:$B$101,2,FALSE),"")</f>
        <v>18</v>
      </c>
    </row>
    <row r="6" spans="1:12" x14ac:dyDescent="0.35">
      <c r="A6" s="1" t="s">
        <v>4090</v>
      </c>
      <c r="B6" s="44">
        <v>25</v>
      </c>
      <c r="C6" s="44">
        <v>31</v>
      </c>
      <c r="D6" s="44">
        <f t="shared" si="0"/>
        <v>56</v>
      </c>
      <c r="E6" s="2" t="b">
        <v>1</v>
      </c>
      <c r="F6" s="2">
        <f t="shared" si="1"/>
        <v>3</v>
      </c>
      <c r="G6" s="2">
        <f t="shared" si="2"/>
        <v>4</v>
      </c>
      <c r="H6" s="2">
        <f t="shared" si="3"/>
        <v>4</v>
      </c>
      <c r="I6" s="2">
        <f t="shared" si="4"/>
        <v>3</v>
      </c>
      <c r="J6" s="2">
        <f>IF(B6&gt;0,VLOOKUP(I6,Punkteschema!$A$2:$B$101,2,FALSE),"")</f>
        <v>18</v>
      </c>
    </row>
    <row r="7" spans="1:12" x14ac:dyDescent="0.35">
      <c r="A7" s="1" t="s">
        <v>4092</v>
      </c>
      <c r="B7" s="44">
        <v>25</v>
      </c>
      <c r="C7" s="44">
        <v>33</v>
      </c>
      <c r="D7" s="44">
        <f t="shared" si="0"/>
        <v>58</v>
      </c>
      <c r="E7" s="2" t="b">
        <v>1</v>
      </c>
      <c r="F7" s="2">
        <f t="shared" si="1"/>
        <v>3</v>
      </c>
      <c r="G7" s="2">
        <f t="shared" si="2"/>
        <v>7</v>
      </c>
      <c r="H7" s="2">
        <f t="shared" si="3"/>
        <v>6</v>
      </c>
      <c r="I7" s="2">
        <f t="shared" si="4"/>
        <v>3</v>
      </c>
      <c r="J7" s="2">
        <f>IF(B7&gt;0,VLOOKUP(I7,Punkteschema!$A$2:$B$101,2,FALSE),"")</f>
        <v>18</v>
      </c>
    </row>
    <row r="8" spans="1:12" x14ac:dyDescent="0.35">
      <c r="A8" s="1" t="s">
        <v>4048</v>
      </c>
      <c r="B8" s="44">
        <v>26</v>
      </c>
      <c r="C8" s="44">
        <v>33</v>
      </c>
      <c r="D8" s="44">
        <f t="shared" si="0"/>
        <v>59</v>
      </c>
      <c r="E8" s="2" t="b">
        <v>1</v>
      </c>
      <c r="F8" s="2">
        <f t="shared" si="1"/>
        <v>6</v>
      </c>
      <c r="G8" s="2">
        <f t="shared" si="2"/>
        <v>7</v>
      </c>
      <c r="H8" s="2">
        <f t="shared" si="3"/>
        <v>7</v>
      </c>
      <c r="I8" s="2">
        <f t="shared" si="4"/>
        <v>6</v>
      </c>
      <c r="J8" s="2">
        <f>IF(B8&gt;0,VLOOKUP(I8,Punkteschema!$A$2:$B$101,2,FALSE),"")</f>
        <v>15</v>
      </c>
    </row>
    <row r="9" spans="1:12" x14ac:dyDescent="0.35">
      <c r="A9" s="1" t="s">
        <v>62</v>
      </c>
      <c r="B9" s="44">
        <v>26</v>
      </c>
      <c r="C9" s="45">
        <v>38</v>
      </c>
      <c r="D9" s="44">
        <f t="shared" si="0"/>
        <v>64</v>
      </c>
      <c r="E9" s="2" t="b">
        <v>1</v>
      </c>
      <c r="F9" s="2">
        <f t="shared" si="1"/>
        <v>6</v>
      </c>
      <c r="G9" s="2">
        <f t="shared" si="2"/>
        <v>15</v>
      </c>
      <c r="H9" s="2">
        <f t="shared" si="3"/>
        <v>8</v>
      </c>
      <c r="I9" s="2">
        <f t="shared" si="4"/>
        <v>6</v>
      </c>
      <c r="J9" s="2">
        <f>IF(B9&gt;0,VLOOKUP(I9,Punkteschema!$A$2:$B$101,2,FALSE),"")</f>
        <v>15</v>
      </c>
    </row>
    <row r="10" spans="1:12" x14ac:dyDescent="0.35">
      <c r="A10" s="1" t="s">
        <v>4047</v>
      </c>
      <c r="B10" s="45">
        <v>39</v>
      </c>
      <c r="C10" s="44">
        <v>33</v>
      </c>
      <c r="D10" s="45">
        <f t="shared" si="0"/>
        <v>72</v>
      </c>
      <c r="E10" s="2" t="b">
        <v>1</v>
      </c>
      <c r="F10" s="2">
        <f t="shared" si="1"/>
        <v>18</v>
      </c>
      <c r="G10" s="2">
        <f t="shared" si="2"/>
        <v>7</v>
      </c>
      <c r="H10" s="2">
        <f t="shared" si="3"/>
        <v>15</v>
      </c>
      <c r="I10" s="2">
        <f t="shared" si="4"/>
        <v>7</v>
      </c>
      <c r="J10" s="2">
        <f>IF(B10&gt;0,VLOOKUP(I10,Punkteschema!$A$2:$B$101,2,FALSE),"")</f>
        <v>10</v>
      </c>
    </row>
    <row r="11" spans="1:12" x14ac:dyDescent="0.35">
      <c r="A11" s="1" t="s">
        <v>3243</v>
      </c>
      <c r="B11" s="44">
        <v>29</v>
      </c>
      <c r="C11" s="47">
        <v>27</v>
      </c>
      <c r="D11" s="44">
        <f t="shared" si="0"/>
        <v>56</v>
      </c>
      <c r="E11" s="2" t="b">
        <v>0</v>
      </c>
      <c r="F11" s="2">
        <f t="shared" si="1"/>
        <v>8</v>
      </c>
      <c r="G11" s="2">
        <f t="shared" si="2"/>
        <v>1</v>
      </c>
      <c r="H11" s="2">
        <f t="shared" si="3"/>
        <v>4</v>
      </c>
      <c r="I11" s="2">
        <f t="shared" si="4"/>
        <v>8</v>
      </c>
      <c r="J11" s="2">
        <f>IF(B11&gt;0,VLOOKUP(I11,Punkteschema!$A$2:$B$101,2,FALSE),"")</f>
        <v>10</v>
      </c>
    </row>
    <row r="12" spans="1:12" x14ac:dyDescent="0.35">
      <c r="A12" s="1" t="s">
        <v>41</v>
      </c>
      <c r="B12" s="45">
        <v>31</v>
      </c>
      <c r="C12" s="45">
        <v>36</v>
      </c>
      <c r="D12" s="45">
        <f t="shared" si="0"/>
        <v>67</v>
      </c>
      <c r="E12" s="2" t="b">
        <v>1</v>
      </c>
      <c r="F12" s="2">
        <f t="shared" si="1"/>
        <v>9</v>
      </c>
      <c r="G12" s="2">
        <f t="shared" si="2"/>
        <v>11</v>
      </c>
      <c r="H12" s="2">
        <f t="shared" si="3"/>
        <v>10</v>
      </c>
      <c r="I12" s="2">
        <f t="shared" si="4"/>
        <v>9</v>
      </c>
      <c r="J12" s="2">
        <f>IF(B12&gt;0,VLOOKUP(I12,Punkteschema!$A$2:$B$101,2,FALSE),"")</f>
        <v>10</v>
      </c>
    </row>
    <row r="13" spans="1:12" x14ac:dyDescent="0.35">
      <c r="A13" s="1" t="s">
        <v>7</v>
      </c>
      <c r="B13" s="45">
        <v>31</v>
      </c>
      <c r="C13" s="45">
        <v>38</v>
      </c>
      <c r="D13" s="45">
        <f t="shared" si="0"/>
        <v>69</v>
      </c>
      <c r="E13" s="2" t="b">
        <v>1</v>
      </c>
      <c r="F13" s="2">
        <f t="shared" si="1"/>
        <v>9</v>
      </c>
      <c r="G13" s="2">
        <f t="shared" si="2"/>
        <v>15</v>
      </c>
      <c r="H13" s="2">
        <f t="shared" si="3"/>
        <v>12</v>
      </c>
      <c r="I13" s="2">
        <f t="shared" si="4"/>
        <v>9</v>
      </c>
      <c r="J13" s="2">
        <f>IF(B13&gt;0,VLOOKUP(I13,Punkteschema!$A$2:$B$101,2,FALSE),"")</f>
        <v>10</v>
      </c>
    </row>
    <row r="14" spans="1:12" x14ac:dyDescent="0.35">
      <c r="A14" s="1" t="s">
        <v>81</v>
      </c>
      <c r="B14" s="45">
        <v>31</v>
      </c>
      <c r="C14" s="45">
        <v>40</v>
      </c>
      <c r="D14" s="45">
        <f t="shared" si="0"/>
        <v>71</v>
      </c>
      <c r="E14" s="2" t="b">
        <v>1</v>
      </c>
      <c r="F14" s="2">
        <f t="shared" si="1"/>
        <v>9</v>
      </c>
      <c r="G14" s="2">
        <f t="shared" si="2"/>
        <v>17</v>
      </c>
      <c r="H14" s="2">
        <f t="shared" si="3"/>
        <v>14</v>
      </c>
      <c r="I14" s="2">
        <f t="shared" si="4"/>
        <v>9</v>
      </c>
      <c r="J14" s="2">
        <f>IF(B14&gt;0,VLOOKUP(I14,Punkteschema!$A$2:$B$101,2,FALSE),"")</f>
        <v>10</v>
      </c>
    </row>
    <row r="15" spans="1:12" x14ac:dyDescent="0.35">
      <c r="A15" s="1" t="s">
        <v>3489</v>
      </c>
      <c r="B15" s="45">
        <v>31</v>
      </c>
      <c r="C15" s="45">
        <v>47</v>
      </c>
      <c r="D15" s="45">
        <f t="shared" si="0"/>
        <v>78</v>
      </c>
      <c r="E15" s="2" t="b">
        <v>1</v>
      </c>
      <c r="F15" s="2">
        <f t="shared" si="1"/>
        <v>9</v>
      </c>
      <c r="G15" s="2">
        <f t="shared" si="2"/>
        <v>20</v>
      </c>
      <c r="H15" s="2">
        <f t="shared" si="3"/>
        <v>18</v>
      </c>
      <c r="I15" s="2">
        <f t="shared" si="4"/>
        <v>9</v>
      </c>
      <c r="J15" s="2">
        <f>IF(B15&gt;0,VLOOKUP(I15,Punkteschema!$A$2:$B$101,2,FALSE),"")</f>
        <v>10</v>
      </c>
    </row>
    <row r="16" spans="1:12" x14ac:dyDescent="0.35">
      <c r="A16" s="1" t="s">
        <v>3244</v>
      </c>
      <c r="B16" s="45">
        <v>32</v>
      </c>
      <c r="C16" s="44">
        <v>35</v>
      </c>
      <c r="D16" s="45">
        <f t="shared" si="0"/>
        <v>67</v>
      </c>
      <c r="E16" s="2" t="b">
        <v>1</v>
      </c>
      <c r="F16" s="2">
        <f t="shared" si="1"/>
        <v>13</v>
      </c>
      <c r="G16" s="2">
        <f t="shared" si="2"/>
        <v>10</v>
      </c>
      <c r="H16" s="2">
        <f t="shared" si="3"/>
        <v>10</v>
      </c>
      <c r="I16" s="2">
        <f t="shared" si="4"/>
        <v>10</v>
      </c>
      <c r="J16" s="2">
        <f>IF(B16&gt;0,VLOOKUP(I16,Punkteschema!$A$2:$B$101,2,FALSE),"")</f>
        <v>10</v>
      </c>
    </row>
    <row r="17" spans="1:10" x14ac:dyDescent="0.35">
      <c r="A17" s="1" t="s">
        <v>32</v>
      </c>
      <c r="B17" s="45">
        <v>37</v>
      </c>
      <c r="C17" s="45">
        <v>36</v>
      </c>
      <c r="D17" s="45">
        <f t="shared" si="0"/>
        <v>73</v>
      </c>
      <c r="E17" s="2" t="b">
        <v>1</v>
      </c>
      <c r="F17" s="2">
        <f t="shared" si="1"/>
        <v>16</v>
      </c>
      <c r="G17" s="2">
        <f t="shared" si="2"/>
        <v>11</v>
      </c>
      <c r="H17" s="2">
        <f t="shared" si="3"/>
        <v>16</v>
      </c>
      <c r="I17" s="2">
        <f t="shared" si="4"/>
        <v>11</v>
      </c>
      <c r="J17" s="2">
        <f>IF(B17&gt;0,VLOOKUP(I17,Punkteschema!$A$2:$B$101,2,FALSE),"")</f>
        <v>5</v>
      </c>
    </row>
    <row r="18" spans="1:10" x14ac:dyDescent="0.35">
      <c r="A18" s="1" t="s">
        <v>48</v>
      </c>
      <c r="B18" s="45">
        <v>41</v>
      </c>
      <c r="C18" s="45">
        <v>36</v>
      </c>
      <c r="D18" s="45">
        <f t="shared" si="0"/>
        <v>77</v>
      </c>
      <c r="E18" s="2" t="b">
        <v>1</v>
      </c>
      <c r="F18" s="2">
        <f t="shared" si="1"/>
        <v>21</v>
      </c>
      <c r="G18" s="2">
        <f t="shared" si="2"/>
        <v>11</v>
      </c>
      <c r="H18" s="2">
        <f t="shared" si="3"/>
        <v>17</v>
      </c>
      <c r="I18" s="2">
        <f t="shared" si="4"/>
        <v>11</v>
      </c>
      <c r="J18" s="2">
        <f>IF(B18&gt;0,VLOOKUP(I18,Punkteschema!$A$2:$B$101,2,FALSE),"")</f>
        <v>5</v>
      </c>
    </row>
    <row r="19" spans="1:10" x14ac:dyDescent="0.35">
      <c r="A19" s="1" t="s">
        <v>33</v>
      </c>
      <c r="B19" s="45">
        <v>32</v>
      </c>
      <c r="C19" s="45">
        <v>37</v>
      </c>
      <c r="D19" s="45">
        <f t="shared" si="0"/>
        <v>69</v>
      </c>
      <c r="E19" s="2" t="b">
        <v>1</v>
      </c>
      <c r="F19" s="2">
        <f t="shared" si="1"/>
        <v>13</v>
      </c>
      <c r="G19" s="2">
        <f t="shared" si="2"/>
        <v>14</v>
      </c>
      <c r="H19" s="2">
        <f t="shared" si="3"/>
        <v>12</v>
      </c>
      <c r="I19" s="2">
        <f t="shared" si="4"/>
        <v>12</v>
      </c>
      <c r="J19" s="2">
        <f>IF(B19&gt;0,VLOOKUP(I19,Punkteschema!$A$2:$B$101,2,FALSE),"")</f>
        <v>5</v>
      </c>
    </row>
    <row r="20" spans="1:10" x14ac:dyDescent="0.35">
      <c r="A20" s="1" t="s">
        <v>20</v>
      </c>
      <c r="B20" s="45">
        <v>33</v>
      </c>
      <c r="C20" s="44">
        <v>31</v>
      </c>
      <c r="D20" s="44">
        <f t="shared" si="0"/>
        <v>64</v>
      </c>
      <c r="E20" s="2" t="b">
        <v>0</v>
      </c>
      <c r="F20" s="2">
        <f t="shared" si="1"/>
        <v>15</v>
      </c>
      <c r="G20" s="2">
        <f t="shared" si="2"/>
        <v>4</v>
      </c>
      <c r="H20" s="2">
        <f t="shared" si="3"/>
        <v>8</v>
      </c>
      <c r="I20" s="2">
        <f t="shared" si="4"/>
        <v>15</v>
      </c>
      <c r="J20" s="2">
        <f>IF(B20&gt;0,VLOOKUP(I20,Punkteschema!$A$2:$B$101,2,FALSE),"")</f>
        <v>5</v>
      </c>
    </row>
    <row r="21" spans="1:10" x14ac:dyDescent="0.35">
      <c r="A21" s="1" t="s">
        <v>47</v>
      </c>
      <c r="B21" s="45">
        <v>38</v>
      </c>
      <c r="C21" s="45">
        <v>126</v>
      </c>
      <c r="D21" s="45">
        <f t="shared" si="0"/>
        <v>164</v>
      </c>
      <c r="E21" s="2" t="b">
        <v>1</v>
      </c>
      <c r="F21" s="2">
        <f t="shared" si="1"/>
        <v>17</v>
      </c>
      <c r="G21" s="2">
        <f t="shared" si="2"/>
        <v>21</v>
      </c>
      <c r="H21" s="2">
        <f t="shared" si="3"/>
        <v>21</v>
      </c>
      <c r="I21" s="2">
        <f t="shared" si="4"/>
        <v>17</v>
      </c>
      <c r="J21" s="2">
        <f>IF(B21&gt;0,VLOOKUP(I21,Punkteschema!$A$2:$B$101,2,FALSE),"")</f>
        <v>3</v>
      </c>
    </row>
    <row r="22" spans="1:10" x14ac:dyDescent="0.35">
      <c r="A22" s="1" t="s">
        <v>52</v>
      </c>
      <c r="B22" s="45">
        <v>40</v>
      </c>
      <c r="C22" s="45">
        <v>43</v>
      </c>
      <c r="D22" s="45">
        <f t="shared" si="0"/>
        <v>83</v>
      </c>
      <c r="E22" s="2" t="b">
        <v>1</v>
      </c>
      <c r="F22" s="2">
        <f t="shared" si="1"/>
        <v>20</v>
      </c>
      <c r="G22" s="2">
        <f t="shared" si="2"/>
        <v>18</v>
      </c>
      <c r="H22" s="2">
        <f t="shared" si="3"/>
        <v>19</v>
      </c>
      <c r="I22" s="2">
        <f t="shared" si="4"/>
        <v>18</v>
      </c>
      <c r="J22" s="2">
        <f>IF(B22&gt;0,VLOOKUP(I22,Punkteschema!$A$2:$B$101,2,FALSE),"")</f>
        <v>3</v>
      </c>
    </row>
    <row r="23" spans="1:10" x14ac:dyDescent="0.35">
      <c r="A23" s="1" t="s">
        <v>13</v>
      </c>
      <c r="B23" s="45">
        <v>39</v>
      </c>
      <c r="C23" s="45">
        <v>45</v>
      </c>
      <c r="D23" s="45">
        <f t="shared" si="0"/>
        <v>84</v>
      </c>
      <c r="E23" s="2" t="b">
        <v>1</v>
      </c>
      <c r="F23" s="2">
        <f t="shared" si="1"/>
        <v>18</v>
      </c>
      <c r="G23" s="2">
        <f t="shared" si="2"/>
        <v>19</v>
      </c>
      <c r="H23" s="2">
        <f t="shared" si="3"/>
        <v>20</v>
      </c>
      <c r="I23" s="2">
        <f t="shared" si="4"/>
        <v>18</v>
      </c>
      <c r="J23" s="2">
        <f>IF(B23&gt;0,VLOOKUP(I23,Punkteschema!$A$2:$B$101,2,FALSE),"")</f>
        <v>3</v>
      </c>
    </row>
    <row r="24" spans="1:10" hidden="1" x14ac:dyDescent="0.35">
      <c r="A24" s="1"/>
      <c r="B24" s="45"/>
      <c r="C24" s="44"/>
      <c r="D24" s="45" t="str">
        <f t="shared" ref="D24:D27" si="5">IF(B24&gt;0,C24+B24,"")</f>
        <v/>
      </c>
      <c r="E24" s="2" t="b">
        <v>1</v>
      </c>
      <c r="F24" s="2" t="str">
        <f t="shared" ref="F24:F34" si="6">IF(B24&gt;0,COUNTIF(B$3:B$55,"&lt;"&amp;B24)+1,"")</f>
        <v/>
      </c>
      <c r="G24" s="2" t="str">
        <f t="shared" ref="G24:G34" si="7">IF(C24&gt;0,COUNTIF(C$3:C$55,"&lt;"&amp;C24)+1,"")</f>
        <v/>
      </c>
      <c r="H24" s="2" t="str">
        <f t="shared" ref="H24:H34" si="8">IF(AND(B24&gt;0,C24&gt;0),COUNTIF(D$3:D$55,"&lt;"&amp;D24)+1,"")</f>
        <v/>
      </c>
      <c r="I24" s="2" t="str">
        <f t="shared" ref="I24:I27" si="9">IF(B24&gt;0,IF(E24,MIN(F24:H24),MAX(F24:H24)),"")</f>
        <v/>
      </c>
      <c r="J24" s="2" t="str">
        <f>IF(B24&gt;0,VLOOKUP(I24,Punkteschema!$A$2:$B$101,2,FALSE),"")</f>
        <v/>
      </c>
    </row>
    <row r="25" spans="1:10" hidden="1" x14ac:dyDescent="0.35">
      <c r="A25" s="1"/>
      <c r="B25" s="45"/>
      <c r="C25" s="45"/>
      <c r="D25" s="45" t="str">
        <f t="shared" si="5"/>
        <v/>
      </c>
      <c r="E25" s="2" t="b">
        <v>1</v>
      </c>
      <c r="F25" s="2" t="str">
        <f t="shared" si="6"/>
        <v/>
      </c>
      <c r="G25" s="2" t="str">
        <f t="shared" si="7"/>
        <v/>
      </c>
      <c r="H25" s="2" t="str">
        <f t="shared" si="8"/>
        <v/>
      </c>
      <c r="I25" s="2" t="str">
        <f t="shared" si="9"/>
        <v/>
      </c>
      <c r="J25" s="2" t="str">
        <f>IF(B25&gt;0,VLOOKUP(I25,Punkteschema!$A$2:$B$101,2,FALSE),"")</f>
        <v/>
      </c>
    </row>
    <row r="26" spans="1:10" hidden="1" x14ac:dyDescent="0.35">
      <c r="A26" s="1"/>
      <c r="B26" s="45"/>
      <c r="C26" s="45"/>
      <c r="D26" s="45" t="str">
        <f t="shared" si="5"/>
        <v/>
      </c>
      <c r="E26" s="2" t="b">
        <v>1</v>
      </c>
      <c r="F26" s="2" t="str">
        <f t="shared" si="6"/>
        <v/>
      </c>
      <c r="G26" s="2" t="str">
        <f t="shared" si="7"/>
        <v/>
      </c>
      <c r="H26" s="2" t="str">
        <f t="shared" si="8"/>
        <v/>
      </c>
      <c r="I26" s="2" t="str">
        <f t="shared" si="9"/>
        <v/>
      </c>
      <c r="J26" s="2" t="str">
        <f>IF(B26&gt;0,VLOOKUP(I26,Punkteschema!$A$2:$B$101,2,FALSE),"")</f>
        <v/>
      </c>
    </row>
    <row r="27" spans="1:10" hidden="1" x14ac:dyDescent="0.35">
      <c r="A27" s="1"/>
      <c r="B27" s="45"/>
      <c r="C27" s="45"/>
      <c r="D27" s="45" t="str">
        <f t="shared" si="5"/>
        <v/>
      </c>
      <c r="E27" s="2" t="b">
        <v>1</v>
      </c>
      <c r="F27" s="2" t="str">
        <f t="shared" si="6"/>
        <v/>
      </c>
      <c r="G27" s="2" t="str">
        <f t="shared" si="7"/>
        <v/>
      </c>
      <c r="H27" s="2" t="str">
        <f t="shared" si="8"/>
        <v/>
      </c>
      <c r="I27" s="2" t="str">
        <f t="shared" si="9"/>
        <v/>
      </c>
      <c r="J27" s="2" t="str">
        <f>IF(B27&gt;0,VLOOKUP(I27,Punkteschema!$A$2:$B$101,2,FALSE),"")</f>
        <v/>
      </c>
    </row>
    <row r="28" spans="1:10" hidden="1" x14ac:dyDescent="0.35">
      <c r="A28" s="1"/>
      <c r="B28" s="46"/>
      <c r="C28" s="46"/>
      <c r="D28" s="46" t="str">
        <f t="shared" ref="D28:D55" si="10">IF(B28&gt;0,C28+B28,"")</f>
        <v/>
      </c>
      <c r="E28" s="2" t="b">
        <v>1</v>
      </c>
      <c r="F28" s="2" t="str">
        <f t="shared" si="6"/>
        <v/>
      </c>
      <c r="G28" s="2" t="str">
        <f t="shared" si="7"/>
        <v/>
      </c>
      <c r="H28" s="2" t="str">
        <f t="shared" si="8"/>
        <v/>
      </c>
      <c r="I28" s="2" t="str">
        <f t="shared" ref="I28:I52" si="11">IF(B28&gt;0,IF(E28,MIN(F28:H28),MAX(F28:H28)),"")</f>
        <v/>
      </c>
      <c r="J28" s="2" t="str">
        <f>IF(B28&gt;0,VLOOKUP(I28,Punkteschema!$A$2:$B$101,2,FALSE),"")</f>
        <v/>
      </c>
    </row>
    <row r="29" spans="1:10" hidden="1" x14ac:dyDescent="0.35">
      <c r="A29" s="1"/>
      <c r="B29" s="2"/>
      <c r="C29" s="2"/>
      <c r="D29" s="2" t="str">
        <f t="shared" si="10"/>
        <v/>
      </c>
      <c r="E29" s="2" t="b">
        <v>1</v>
      </c>
      <c r="F29" s="2" t="str">
        <f t="shared" si="6"/>
        <v/>
      </c>
      <c r="G29" s="2" t="str">
        <f t="shared" si="7"/>
        <v/>
      </c>
      <c r="H29" s="2" t="str">
        <f t="shared" si="8"/>
        <v/>
      </c>
      <c r="I29" s="2" t="str">
        <f t="shared" si="11"/>
        <v/>
      </c>
      <c r="J29" s="2" t="str">
        <f>IF(B29&gt;0,VLOOKUP(I29,Punkteschema!$A$2:$B$101,2,FALSE),"")</f>
        <v/>
      </c>
    </row>
    <row r="30" spans="1:10" hidden="1" x14ac:dyDescent="0.35">
      <c r="A30" s="1"/>
      <c r="B30" s="2"/>
      <c r="C30" s="2"/>
      <c r="D30" s="2" t="str">
        <f t="shared" si="10"/>
        <v/>
      </c>
      <c r="E30" s="2" t="b">
        <v>1</v>
      </c>
      <c r="F30" s="2" t="str">
        <f t="shared" si="6"/>
        <v/>
      </c>
      <c r="G30" s="2" t="str">
        <f t="shared" si="7"/>
        <v/>
      </c>
      <c r="H30" s="2" t="str">
        <f t="shared" si="8"/>
        <v/>
      </c>
      <c r="I30" s="2" t="str">
        <f t="shared" si="11"/>
        <v/>
      </c>
      <c r="J30" s="2" t="str">
        <f>IF(B30&gt;0,VLOOKUP(I30,Punkteschema!$A$2:$B$101,2,FALSE),"")</f>
        <v/>
      </c>
    </row>
    <row r="31" spans="1:10" hidden="1" x14ac:dyDescent="0.35">
      <c r="A31" s="1"/>
      <c r="B31" s="2"/>
      <c r="C31" s="2"/>
      <c r="D31" s="2" t="str">
        <f t="shared" si="10"/>
        <v/>
      </c>
      <c r="E31" s="2" t="b">
        <v>1</v>
      </c>
      <c r="F31" s="2" t="str">
        <f t="shared" si="6"/>
        <v/>
      </c>
      <c r="G31" s="2" t="str">
        <f t="shared" si="7"/>
        <v/>
      </c>
      <c r="H31" s="2" t="str">
        <f t="shared" si="8"/>
        <v/>
      </c>
      <c r="I31" s="2" t="str">
        <f t="shared" si="11"/>
        <v/>
      </c>
      <c r="J31" s="2" t="str">
        <f>IF(B31&gt;0,VLOOKUP(I31,Punkteschema!$A$2:$B$101,2,FALSE),"")</f>
        <v/>
      </c>
    </row>
    <row r="32" spans="1:10" hidden="1" x14ac:dyDescent="0.35">
      <c r="A32" s="1"/>
      <c r="B32" s="2"/>
      <c r="C32" s="2"/>
      <c r="D32" s="2" t="str">
        <f t="shared" si="10"/>
        <v/>
      </c>
      <c r="E32" s="2" t="b">
        <v>1</v>
      </c>
      <c r="F32" s="2" t="str">
        <f t="shared" si="6"/>
        <v/>
      </c>
      <c r="G32" s="2" t="str">
        <f t="shared" si="7"/>
        <v/>
      </c>
      <c r="H32" s="2" t="str">
        <f t="shared" si="8"/>
        <v/>
      </c>
      <c r="I32" s="2" t="str">
        <f t="shared" si="11"/>
        <v/>
      </c>
      <c r="J32" s="2" t="str">
        <f>IF(B32&gt;0,VLOOKUP(I32,Punkteschema!$A$2:$B$101,2,FALSE),"")</f>
        <v/>
      </c>
    </row>
    <row r="33" spans="1:10" hidden="1" x14ac:dyDescent="0.35">
      <c r="A33" s="1"/>
      <c r="B33" s="2"/>
      <c r="C33" s="2"/>
      <c r="D33" s="2" t="str">
        <f t="shared" si="10"/>
        <v/>
      </c>
      <c r="E33" s="2" t="b">
        <v>1</v>
      </c>
      <c r="F33" s="2" t="str">
        <f t="shared" si="6"/>
        <v/>
      </c>
      <c r="G33" s="2" t="str">
        <f t="shared" si="7"/>
        <v/>
      </c>
      <c r="H33" s="2" t="str">
        <f t="shared" si="8"/>
        <v/>
      </c>
      <c r="I33" s="2" t="str">
        <f t="shared" si="11"/>
        <v/>
      </c>
      <c r="J33" s="2" t="str">
        <f>IF(B33&gt;0,VLOOKUP(I33,Punkteschema!$A$2:$B$101,2,FALSE),"")</f>
        <v/>
      </c>
    </row>
    <row r="34" spans="1:10" hidden="1" x14ac:dyDescent="0.35">
      <c r="A34" s="1"/>
      <c r="B34" s="2"/>
      <c r="C34" s="2"/>
      <c r="D34" s="2" t="str">
        <f t="shared" si="10"/>
        <v/>
      </c>
      <c r="E34" s="2" t="b">
        <v>1</v>
      </c>
      <c r="F34" s="2" t="str">
        <f t="shared" si="6"/>
        <v/>
      </c>
      <c r="G34" s="2" t="str">
        <f t="shared" si="7"/>
        <v/>
      </c>
      <c r="H34" s="2" t="str">
        <f t="shared" si="8"/>
        <v/>
      </c>
      <c r="I34" s="2" t="str">
        <f t="shared" si="11"/>
        <v/>
      </c>
      <c r="J34" s="2" t="str">
        <f>IF(B34&gt;0,VLOOKUP(I34,Punkteschema!$A$2:$B$101,2,FALSE),"")</f>
        <v/>
      </c>
    </row>
    <row r="35" spans="1:10" hidden="1" x14ac:dyDescent="0.35">
      <c r="A35" s="1"/>
      <c r="B35" s="2"/>
      <c r="C35" s="2"/>
      <c r="D35" s="2" t="str">
        <f t="shared" si="10"/>
        <v/>
      </c>
      <c r="E35" s="2" t="b">
        <v>1</v>
      </c>
      <c r="F35" s="2" t="str">
        <f t="shared" ref="F35:F55" si="12">IF(B35&gt;0,COUNTIF(B$3:B$55,"&lt;"&amp;B35)+1,"")</f>
        <v/>
      </c>
      <c r="G35" s="2" t="str">
        <f t="shared" ref="G35:G55" si="13">IF(C35&gt;0,COUNTIF(C$3:C$55,"&lt;"&amp;C35)+1,"")</f>
        <v/>
      </c>
      <c r="H35" s="2" t="str">
        <f t="shared" ref="H35:H55" si="14">IF(AND(B35&gt;0,C35&gt;0),COUNTIF(D$3:D$55,"&lt;"&amp;D35)+1,"")</f>
        <v/>
      </c>
      <c r="I35" s="2" t="str">
        <f t="shared" si="11"/>
        <v/>
      </c>
      <c r="J35" s="2" t="str">
        <f>IF(B35&gt;0,VLOOKUP(I35,Punkteschema!$A$2:$B$101,2,FALSE),"")</f>
        <v/>
      </c>
    </row>
    <row r="36" spans="1:10" hidden="1" x14ac:dyDescent="0.35">
      <c r="A36" s="1"/>
      <c r="B36" s="2"/>
      <c r="C36" s="2"/>
      <c r="D36" s="2" t="str">
        <f t="shared" si="10"/>
        <v/>
      </c>
      <c r="E36" s="2" t="b">
        <v>1</v>
      </c>
      <c r="F36" s="2" t="str">
        <f t="shared" si="12"/>
        <v/>
      </c>
      <c r="G36" s="2" t="str">
        <f t="shared" si="13"/>
        <v/>
      </c>
      <c r="H36" s="2" t="str">
        <f t="shared" si="14"/>
        <v/>
      </c>
      <c r="I36" s="2" t="str">
        <f t="shared" si="11"/>
        <v/>
      </c>
      <c r="J36" s="2" t="str">
        <f>IF(B36&gt;0,VLOOKUP(I36,Punkteschema!$A$2:$B$101,2,FALSE),"")</f>
        <v/>
      </c>
    </row>
    <row r="37" spans="1:10" hidden="1" x14ac:dyDescent="0.35">
      <c r="A37" s="1"/>
      <c r="B37" s="2"/>
      <c r="C37" s="2"/>
      <c r="D37" s="2" t="str">
        <f t="shared" si="10"/>
        <v/>
      </c>
      <c r="E37" s="2" t="b">
        <v>1</v>
      </c>
      <c r="F37" s="2" t="str">
        <f t="shared" si="12"/>
        <v/>
      </c>
      <c r="G37" s="2" t="str">
        <f t="shared" si="13"/>
        <v/>
      </c>
      <c r="H37" s="2" t="str">
        <f t="shared" si="14"/>
        <v/>
      </c>
      <c r="I37" s="2" t="str">
        <f t="shared" si="11"/>
        <v/>
      </c>
      <c r="J37" s="2" t="str">
        <f>IF(B37&gt;0,VLOOKUP(I37,Punkteschema!$A$2:$B$101,2,FALSE),"")</f>
        <v/>
      </c>
    </row>
    <row r="38" spans="1:10" hidden="1" x14ac:dyDescent="0.35">
      <c r="A38" s="1"/>
      <c r="B38" s="2"/>
      <c r="C38" s="2"/>
      <c r="D38" s="2" t="str">
        <f t="shared" si="10"/>
        <v/>
      </c>
      <c r="E38" s="2" t="b">
        <v>1</v>
      </c>
      <c r="F38" s="2" t="str">
        <f t="shared" si="12"/>
        <v/>
      </c>
      <c r="G38" s="2" t="str">
        <f t="shared" si="13"/>
        <v/>
      </c>
      <c r="H38" s="2" t="str">
        <f t="shared" si="14"/>
        <v/>
      </c>
      <c r="I38" s="2" t="str">
        <f t="shared" si="11"/>
        <v/>
      </c>
      <c r="J38" s="2" t="str">
        <f>IF(B38&gt;0,VLOOKUP(I38,Punkteschema!$A$2:$B$101,2,FALSE),"")</f>
        <v/>
      </c>
    </row>
    <row r="39" spans="1:10" hidden="1" x14ac:dyDescent="0.35">
      <c r="A39" s="1"/>
      <c r="B39" s="2"/>
      <c r="C39" s="2"/>
      <c r="D39" s="2" t="str">
        <f t="shared" si="10"/>
        <v/>
      </c>
      <c r="E39" s="2" t="b">
        <v>1</v>
      </c>
      <c r="F39" s="2" t="str">
        <f t="shared" si="12"/>
        <v/>
      </c>
      <c r="G39" s="2" t="str">
        <f t="shared" si="13"/>
        <v/>
      </c>
      <c r="H39" s="2" t="str">
        <f t="shared" si="14"/>
        <v/>
      </c>
      <c r="I39" s="2" t="str">
        <f t="shared" si="11"/>
        <v/>
      </c>
      <c r="J39" s="2" t="str">
        <f>IF(B39&gt;0,VLOOKUP(I39,Punkteschema!$A$2:$B$101,2,FALSE),"")</f>
        <v/>
      </c>
    </row>
    <row r="40" spans="1:10" hidden="1" x14ac:dyDescent="0.35">
      <c r="A40" s="1"/>
      <c r="B40" s="2"/>
      <c r="C40" s="2"/>
      <c r="D40" s="2" t="str">
        <f t="shared" si="10"/>
        <v/>
      </c>
      <c r="E40" s="2" t="b">
        <v>1</v>
      </c>
      <c r="F40" s="2" t="str">
        <f t="shared" si="12"/>
        <v/>
      </c>
      <c r="G40" s="2" t="str">
        <f t="shared" si="13"/>
        <v/>
      </c>
      <c r="H40" s="2" t="str">
        <f t="shared" si="14"/>
        <v/>
      </c>
      <c r="I40" s="2" t="str">
        <f t="shared" si="11"/>
        <v/>
      </c>
      <c r="J40" s="2" t="str">
        <f>IF(B40&gt;0,VLOOKUP(I40,Punkteschema!$A$2:$B$101,2,FALSE),"")</f>
        <v/>
      </c>
    </row>
    <row r="41" spans="1:10" hidden="1" x14ac:dyDescent="0.35">
      <c r="A41" s="1"/>
      <c r="B41" s="2"/>
      <c r="C41" s="2"/>
      <c r="D41" s="2" t="str">
        <f t="shared" si="10"/>
        <v/>
      </c>
      <c r="E41" s="2" t="b">
        <v>1</v>
      </c>
      <c r="F41" s="2" t="str">
        <f t="shared" si="12"/>
        <v/>
      </c>
      <c r="G41" s="2" t="str">
        <f t="shared" si="13"/>
        <v/>
      </c>
      <c r="H41" s="2" t="str">
        <f t="shared" si="14"/>
        <v/>
      </c>
      <c r="I41" s="2" t="str">
        <f t="shared" si="11"/>
        <v/>
      </c>
      <c r="J41" s="2" t="str">
        <f>IF(B41&gt;0,VLOOKUP(I41,Punkteschema!$A$2:$B$101,2,FALSE),"")</f>
        <v/>
      </c>
    </row>
    <row r="42" spans="1:10" hidden="1" x14ac:dyDescent="0.35">
      <c r="A42" s="1"/>
      <c r="B42" s="2"/>
      <c r="C42" s="2"/>
      <c r="D42" s="2" t="str">
        <f t="shared" si="10"/>
        <v/>
      </c>
      <c r="E42" s="2" t="b">
        <v>1</v>
      </c>
      <c r="F42" s="2" t="str">
        <f t="shared" si="12"/>
        <v/>
      </c>
      <c r="G42" s="2" t="str">
        <f t="shared" si="13"/>
        <v/>
      </c>
      <c r="H42" s="2" t="str">
        <f t="shared" si="14"/>
        <v/>
      </c>
      <c r="I42" s="2" t="str">
        <f t="shared" si="11"/>
        <v/>
      </c>
      <c r="J42" s="2" t="str">
        <f>IF(B42&gt;0,VLOOKUP(I42,Punkteschema!$A$2:$B$101,2,FALSE),"")</f>
        <v/>
      </c>
    </row>
    <row r="43" spans="1:10" hidden="1" x14ac:dyDescent="0.35">
      <c r="A43" s="1"/>
      <c r="B43" s="2"/>
      <c r="C43" s="2"/>
      <c r="D43" s="2" t="str">
        <f t="shared" si="10"/>
        <v/>
      </c>
      <c r="E43" s="2" t="b">
        <v>1</v>
      </c>
      <c r="F43" s="2" t="str">
        <f t="shared" si="12"/>
        <v/>
      </c>
      <c r="G43" s="2" t="str">
        <f t="shared" si="13"/>
        <v/>
      </c>
      <c r="H43" s="2" t="str">
        <f t="shared" si="14"/>
        <v/>
      </c>
      <c r="I43" s="2" t="str">
        <f t="shared" si="11"/>
        <v/>
      </c>
      <c r="J43" s="2" t="str">
        <f>IF(B43&gt;0,VLOOKUP(I43,Punkteschema!$A$2:$B$101,2,FALSE),"")</f>
        <v/>
      </c>
    </row>
    <row r="44" spans="1:10" hidden="1" x14ac:dyDescent="0.35">
      <c r="A44" s="1"/>
      <c r="B44" s="2"/>
      <c r="C44" s="2"/>
      <c r="D44" s="2" t="str">
        <f t="shared" si="10"/>
        <v/>
      </c>
      <c r="E44" s="2" t="b">
        <v>1</v>
      </c>
      <c r="F44" s="2" t="str">
        <f t="shared" si="12"/>
        <v/>
      </c>
      <c r="G44" s="2" t="str">
        <f t="shared" si="13"/>
        <v/>
      </c>
      <c r="H44" s="2" t="str">
        <f t="shared" si="14"/>
        <v/>
      </c>
      <c r="I44" s="2" t="str">
        <f t="shared" si="11"/>
        <v/>
      </c>
      <c r="J44" s="2" t="str">
        <f>IF(B44&gt;0,VLOOKUP(I44,Punkteschema!$A$2:$B$101,2,FALSE),"")</f>
        <v/>
      </c>
    </row>
    <row r="45" spans="1:10" hidden="1" x14ac:dyDescent="0.35">
      <c r="A45" s="1"/>
      <c r="B45" s="2"/>
      <c r="C45" s="2"/>
      <c r="D45" s="2" t="str">
        <f t="shared" si="10"/>
        <v/>
      </c>
      <c r="E45" s="2" t="b">
        <v>1</v>
      </c>
      <c r="F45" s="2" t="str">
        <f t="shared" si="12"/>
        <v/>
      </c>
      <c r="G45" s="2" t="str">
        <f t="shared" si="13"/>
        <v/>
      </c>
      <c r="H45" s="2" t="str">
        <f t="shared" si="14"/>
        <v/>
      </c>
      <c r="I45" s="2" t="str">
        <f t="shared" si="11"/>
        <v/>
      </c>
      <c r="J45" s="2" t="str">
        <f>IF(B45&gt;0,VLOOKUP(I45,Punkteschema!$A$2:$B$101,2,FALSE),"")</f>
        <v/>
      </c>
    </row>
    <row r="46" spans="1:10" hidden="1" x14ac:dyDescent="0.35">
      <c r="A46" s="1"/>
      <c r="B46" s="2"/>
      <c r="C46" s="2"/>
      <c r="D46" s="2" t="str">
        <f t="shared" si="10"/>
        <v/>
      </c>
      <c r="E46" s="2" t="b">
        <v>1</v>
      </c>
      <c r="F46" s="2" t="str">
        <f t="shared" si="12"/>
        <v/>
      </c>
      <c r="G46" s="2" t="str">
        <f t="shared" si="13"/>
        <v/>
      </c>
      <c r="H46" s="2" t="str">
        <f t="shared" si="14"/>
        <v/>
      </c>
      <c r="I46" s="2" t="str">
        <f t="shared" si="11"/>
        <v/>
      </c>
      <c r="J46" s="2" t="str">
        <f>IF(B46&gt;0,VLOOKUP(I46,Punkteschema!$A$2:$B$101,2,FALSE),"")</f>
        <v/>
      </c>
    </row>
    <row r="47" spans="1:10" hidden="1" x14ac:dyDescent="0.35">
      <c r="A47" s="1"/>
      <c r="B47" s="2"/>
      <c r="C47" s="2"/>
      <c r="D47" s="2" t="str">
        <f t="shared" si="10"/>
        <v/>
      </c>
      <c r="E47" s="2" t="b">
        <v>1</v>
      </c>
      <c r="F47" s="2" t="str">
        <f t="shared" si="12"/>
        <v/>
      </c>
      <c r="G47" s="2" t="str">
        <f t="shared" si="13"/>
        <v/>
      </c>
      <c r="H47" s="2" t="str">
        <f t="shared" si="14"/>
        <v/>
      </c>
      <c r="I47" s="2" t="str">
        <f t="shared" si="11"/>
        <v/>
      </c>
      <c r="J47" s="2" t="str">
        <f>IF(B47&gt;0,VLOOKUP(I47,Punkteschema!$A$2:$B$101,2,FALSE),"")</f>
        <v/>
      </c>
    </row>
    <row r="48" spans="1:10" hidden="1" x14ac:dyDescent="0.35">
      <c r="A48" s="1"/>
      <c r="B48" s="2"/>
      <c r="C48" s="2"/>
      <c r="D48" s="2" t="str">
        <f t="shared" si="10"/>
        <v/>
      </c>
      <c r="E48" s="2" t="b">
        <v>1</v>
      </c>
      <c r="F48" s="2" t="str">
        <f t="shared" si="12"/>
        <v/>
      </c>
      <c r="G48" s="2" t="str">
        <f t="shared" si="13"/>
        <v/>
      </c>
      <c r="H48" s="2" t="str">
        <f t="shared" si="14"/>
        <v/>
      </c>
      <c r="I48" s="2" t="str">
        <f t="shared" si="11"/>
        <v/>
      </c>
      <c r="J48" s="2" t="str">
        <f>IF(B48&gt;0,VLOOKUP(I48,Punkteschema!$A$2:$B$101,2,FALSE),"")</f>
        <v/>
      </c>
    </row>
    <row r="49" spans="1:10" hidden="1" x14ac:dyDescent="0.35">
      <c r="A49" s="1"/>
      <c r="B49" s="2"/>
      <c r="C49" s="2"/>
      <c r="D49" s="2" t="str">
        <f t="shared" si="10"/>
        <v/>
      </c>
      <c r="E49" s="2" t="b">
        <v>1</v>
      </c>
      <c r="F49" s="2" t="str">
        <f t="shared" si="12"/>
        <v/>
      </c>
      <c r="G49" s="2" t="str">
        <f t="shared" si="13"/>
        <v/>
      </c>
      <c r="H49" s="2" t="str">
        <f t="shared" si="14"/>
        <v/>
      </c>
      <c r="I49" s="2" t="str">
        <f t="shared" si="11"/>
        <v/>
      </c>
      <c r="J49" s="2" t="str">
        <f>IF(B49&gt;0,VLOOKUP(I49,Punkteschema!$A$2:$B$101,2,FALSE),"")</f>
        <v/>
      </c>
    </row>
    <row r="50" spans="1:10" hidden="1" x14ac:dyDescent="0.35">
      <c r="A50" s="1"/>
      <c r="B50" s="2"/>
      <c r="C50" s="2"/>
      <c r="D50" s="2" t="str">
        <f t="shared" si="10"/>
        <v/>
      </c>
      <c r="E50" s="2" t="b">
        <v>1</v>
      </c>
      <c r="F50" s="2" t="str">
        <f t="shared" si="12"/>
        <v/>
      </c>
      <c r="G50" s="2" t="str">
        <f t="shared" si="13"/>
        <v/>
      </c>
      <c r="H50" s="2" t="str">
        <f t="shared" si="14"/>
        <v/>
      </c>
      <c r="I50" s="2" t="str">
        <f t="shared" si="11"/>
        <v/>
      </c>
      <c r="J50" s="2" t="str">
        <f>IF(B50&gt;0,VLOOKUP(I50,Punkteschema!$A$2:$B$101,2,FALSE),"")</f>
        <v/>
      </c>
    </row>
    <row r="51" spans="1:10" hidden="1" x14ac:dyDescent="0.35">
      <c r="A51" s="1"/>
      <c r="B51" s="2"/>
      <c r="C51" s="2"/>
      <c r="D51" s="2" t="str">
        <f t="shared" si="10"/>
        <v/>
      </c>
      <c r="E51" s="2" t="b">
        <v>1</v>
      </c>
      <c r="F51" s="2" t="str">
        <f t="shared" si="12"/>
        <v/>
      </c>
      <c r="G51" s="2" t="str">
        <f t="shared" si="13"/>
        <v/>
      </c>
      <c r="H51" s="2" t="str">
        <f t="shared" si="14"/>
        <v/>
      </c>
      <c r="I51" s="2" t="str">
        <f t="shared" si="11"/>
        <v/>
      </c>
      <c r="J51" s="2" t="str">
        <f>IF(B51&gt;0,VLOOKUP(I51,Punkteschema!$A$2:$B$101,2,FALSE),"")</f>
        <v/>
      </c>
    </row>
    <row r="52" spans="1:10" hidden="1" x14ac:dyDescent="0.35">
      <c r="A52" s="1"/>
      <c r="B52" s="2"/>
      <c r="C52" s="2"/>
      <c r="D52" s="2" t="str">
        <f t="shared" si="10"/>
        <v/>
      </c>
      <c r="E52" s="2" t="b">
        <v>1</v>
      </c>
      <c r="F52" s="2" t="str">
        <f t="shared" si="12"/>
        <v/>
      </c>
      <c r="G52" s="2" t="str">
        <f t="shared" si="13"/>
        <v/>
      </c>
      <c r="H52" s="2" t="str">
        <f t="shared" si="14"/>
        <v/>
      </c>
      <c r="I52" s="2" t="str">
        <f t="shared" si="11"/>
        <v/>
      </c>
      <c r="J52" s="2" t="str">
        <f>IF(B52&gt;0,VLOOKUP(I52,Punkteschema!$A$2:$B$101,2,FALSE),"")</f>
        <v/>
      </c>
    </row>
    <row r="53" spans="1:10" hidden="1" x14ac:dyDescent="0.35">
      <c r="A53" s="1"/>
      <c r="B53" s="2"/>
      <c r="C53" s="2"/>
      <c r="D53" s="2" t="str">
        <f t="shared" si="10"/>
        <v/>
      </c>
      <c r="E53" s="2" t="b">
        <v>1</v>
      </c>
      <c r="F53" s="2" t="str">
        <f t="shared" si="12"/>
        <v/>
      </c>
      <c r="G53" s="2" t="str">
        <f t="shared" si="13"/>
        <v/>
      </c>
      <c r="H53" s="2" t="str">
        <f t="shared" si="14"/>
        <v/>
      </c>
      <c r="I53" s="2" t="str">
        <f>IF(B53&gt;0,IF(E53,MIN(F53:H53),MAX(F53:H53)),"")</f>
        <v/>
      </c>
      <c r="J53" s="2" t="str">
        <f>IF(B53&gt;0,VLOOKUP(I53,Punkteschema!$A$2:$B$101,2,FALSE),"")</f>
        <v/>
      </c>
    </row>
    <row r="54" spans="1:10" hidden="1" x14ac:dyDescent="0.35">
      <c r="A54" s="1"/>
      <c r="B54" s="2"/>
      <c r="C54" s="2"/>
      <c r="D54" s="2" t="str">
        <f t="shared" si="10"/>
        <v/>
      </c>
      <c r="E54" s="2" t="b">
        <v>1</v>
      </c>
      <c r="F54" s="2" t="str">
        <f t="shared" si="12"/>
        <v/>
      </c>
      <c r="G54" s="2" t="str">
        <f t="shared" si="13"/>
        <v/>
      </c>
      <c r="H54" s="2" t="str">
        <f t="shared" si="14"/>
        <v/>
      </c>
      <c r="I54" s="2" t="str">
        <f>IF(B54&gt;0,IF(E54,MIN(F54:H54),MAX(F54:H54)),"")</f>
        <v/>
      </c>
      <c r="J54" s="2" t="str">
        <f>IF(B54&gt;0,VLOOKUP(I54,Punkteschema!$A$2:$B$101,2,FALSE),"")</f>
        <v/>
      </c>
    </row>
    <row r="55" spans="1:10" hidden="1" x14ac:dyDescent="0.35">
      <c r="A55" s="1"/>
      <c r="B55" s="2"/>
      <c r="C55" s="2"/>
      <c r="D55" s="2" t="str">
        <f t="shared" si="10"/>
        <v/>
      </c>
      <c r="E55" s="2" t="b">
        <v>1</v>
      </c>
      <c r="F55" s="2" t="str">
        <f t="shared" si="12"/>
        <v/>
      </c>
      <c r="G55" s="2" t="str">
        <f t="shared" si="13"/>
        <v/>
      </c>
      <c r="H55" s="2" t="str">
        <f t="shared" si="14"/>
        <v/>
      </c>
      <c r="I55" s="2" t="str">
        <f>IF(B55&gt;0,IF(E55,MIN(F55:H55),MAX(F55:H55)),"")</f>
        <v/>
      </c>
      <c r="J55" s="2" t="str">
        <f>IF(B55&gt;0,VLOOKUP(I55,Punkteschema!$A$2:$B$101,2,FALSE),"")</f>
        <v/>
      </c>
    </row>
    <row r="57" spans="1:10" x14ac:dyDescent="0.35">
      <c r="A57" s="4" t="s">
        <v>3640</v>
      </c>
      <c r="E57" s="4" t="s">
        <v>3294</v>
      </c>
      <c r="F57" s="42" t="s">
        <v>3482</v>
      </c>
      <c r="G57" s="4" t="s">
        <v>3300</v>
      </c>
    </row>
    <row r="58" spans="1:10" x14ac:dyDescent="0.35">
      <c r="A58" s="4" t="s">
        <v>4070</v>
      </c>
      <c r="E58" s="4" t="s">
        <v>3295</v>
      </c>
      <c r="F58" s="42" t="s">
        <v>3483</v>
      </c>
      <c r="G58" s="4" t="s">
        <v>3300</v>
      </c>
    </row>
    <row r="59" spans="1:10" x14ac:dyDescent="0.35">
      <c r="A59" s="4" t="s">
        <v>3676</v>
      </c>
    </row>
    <row r="61" spans="1:10" x14ac:dyDescent="0.35">
      <c r="A61" s="43" t="s">
        <v>3493</v>
      </c>
      <c r="B61" s="4" t="s">
        <v>4095</v>
      </c>
    </row>
    <row r="62" spans="1:10" x14ac:dyDescent="0.35">
      <c r="A62" s="43"/>
      <c r="B62" s="4" t="s">
        <v>4093</v>
      </c>
    </row>
    <row r="63" spans="1:10" x14ac:dyDescent="0.35">
      <c r="A63" s="43"/>
      <c r="B63" s="4" t="s">
        <v>4094</v>
      </c>
    </row>
    <row r="64" spans="1:10" x14ac:dyDescent="0.35">
      <c r="A64" s="43"/>
    </row>
  </sheetData>
  <sortState ref="A3:J23">
    <sortCondition ref="I3:I23"/>
    <sortCondition ref="H3:H23"/>
    <sortCondition ref="F3:F23"/>
    <sortCondition ref="G3:G23"/>
  </sortState>
  <mergeCells count="1">
    <mergeCell ref="A1:J1"/>
  </mergeCells>
  <dataValidations count="1">
    <dataValidation type="list" allowBlank="1" showInputMessage="1" showErrorMessage="1" sqref="A3:A55">
      <formula1>Teilnehmerliste</formula1>
    </dataValidation>
  </dataValidations>
  <pageMargins left="0.39370078740157483" right="0.39370078740157483" top="0.39370078740157483" bottom="0.39370078740157483" header="0.31496062992125984" footer="0.31496062992125984"/>
  <pageSetup paperSize="9" scale="10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L64"/>
  <sheetViews>
    <sheetView zoomScale="129" zoomScaleNormal="129" workbookViewId="0">
      <selection sqref="A1:J1"/>
    </sheetView>
  </sheetViews>
  <sheetFormatPr baseColWidth="10" defaultColWidth="11.453125" defaultRowHeight="14.5" x14ac:dyDescent="0.35"/>
  <cols>
    <col min="1" max="1" width="23.453125" style="4" bestFit="1" customWidth="1"/>
    <col min="2" max="3" width="7.54296875" style="4" bestFit="1" customWidth="1"/>
    <col min="4" max="4" width="7.26953125" style="4" bestFit="1" customWidth="1"/>
    <col min="5" max="5" width="8.1796875" style="4" bestFit="1" customWidth="1"/>
    <col min="6" max="6" width="5.54296875" style="4" bestFit="1" customWidth="1"/>
    <col min="7" max="7" width="6" style="4" bestFit="1" customWidth="1"/>
    <col min="8" max="8" width="7" style="4" bestFit="1" customWidth="1"/>
    <col min="9" max="9" width="8.26953125" style="4" bestFit="1" customWidth="1"/>
    <col min="10" max="10" width="6.54296875" style="4" bestFit="1" customWidth="1"/>
    <col min="11" max="11" width="7.1796875" style="4" bestFit="1" customWidth="1"/>
    <col min="12" max="12" width="18.7265625" style="4" bestFit="1" customWidth="1"/>
    <col min="13" max="16384" width="11.453125" style="4"/>
  </cols>
  <sheetData>
    <row r="1" spans="1:12" ht="23.5" x14ac:dyDescent="0.55000000000000004">
      <c r="A1" s="121" t="str">
        <f>CONCATENATE("5. Sommer-Cup - Freizeittreff Herbede - ",TEXT(Gesamtstand!$R$2,"TT.MM.JJ"))</f>
        <v>5. Sommer-Cup - Freizeittreff Herbede - 25.07.19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2" x14ac:dyDescent="0.35">
      <c r="A2" s="1" t="s">
        <v>0</v>
      </c>
      <c r="B2" s="2" t="s">
        <v>103</v>
      </c>
      <c r="C2" s="2" t="s">
        <v>104</v>
      </c>
      <c r="D2" s="2" t="s">
        <v>3296</v>
      </c>
      <c r="E2" s="2" t="s">
        <v>3261</v>
      </c>
      <c r="F2" s="2" t="s">
        <v>3297</v>
      </c>
      <c r="G2" s="2" t="s">
        <v>3298</v>
      </c>
      <c r="H2" s="2" t="s">
        <v>3299</v>
      </c>
      <c r="I2" s="2" t="s">
        <v>105</v>
      </c>
      <c r="J2" s="2" t="s">
        <v>27</v>
      </c>
      <c r="L2" s="30"/>
    </row>
    <row r="3" spans="1:12" x14ac:dyDescent="0.35">
      <c r="A3" s="1" t="s">
        <v>28</v>
      </c>
      <c r="B3" s="44">
        <v>26</v>
      </c>
      <c r="C3" s="47">
        <v>28</v>
      </c>
      <c r="D3" s="47">
        <f t="shared" ref="D3:D19" si="0">IF(B3&gt;0,C3+B3,"")</f>
        <v>54</v>
      </c>
      <c r="E3" s="2" t="b">
        <v>0</v>
      </c>
      <c r="F3" s="2">
        <f t="shared" ref="F3:F19" si="1">IF(B3&gt;0,COUNTIF(B$3:B$55,"&lt;"&amp;B3)+1,"")</f>
        <v>1</v>
      </c>
      <c r="G3" s="2">
        <f t="shared" ref="G3:G19" si="2">IF(C3&gt;0,COUNTIF(C$3:C$55,"&lt;"&amp;C3)+1,"")</f>
        <v>1</v>
      </c>
      <c r="H3" s="2">
        <f t="shared" ref="H3:H19" si="3">IF(AND(B3&gt;0,C3&gt;0),COUNTIF(D$3:D$55,"&lt;"&amp;D3)+1,"")</f>
        <v>1</v>
      </c>
      <c r="I3" s="2">
        <f t="shared" ref="I3:I19" si="4">IF(B3&gt;0,IF(E3,MIN(F3:H3),MAX(F3:H3)),"")</f>
        <v>1</v>
      </c>
      <c r="J3" s="2">
        <f>IF(B3&gt;0,VLOOKUP(I3,Punkteschema!$A$2:$B$101,2,FALSE),"")</f>
        <v>25</v>
      </c>
    </row>
    <row r="4" spans="1:12" x14ac:dyDescent="0.35">
      <c r="A4" s="1" t="s">
        <v>3243</v>
      </c>
      <c r="B4" s="44">
        <v>27</v>
      </c>
      <c r="C4" s="44">
        <v>32</v>
      </c>
      <c r="D4" s="44">
        <f t="shared" si="0"/>
        <v>59</v>
      </c>
      <c r="E4" s="2" t="b">
        <v>0</v>
      </c>
      <c r="F4" s="2">
        <f t="shared" si="1"/>
        <v>2</v>
      </c>
      <c r="G4" s="2">
        <f t="shared" si="2"/>
        <v>2</v>
      </c>
      <c r="H4" s="2">
        <f t="shared" si="3"/>
        <v>2</v>
      </c>
      <c r="I4" s="2">
        <f t="shared" si="4"/>
        <v>2</v>
      </c>
      <c r="J4" s="2">
        <f>IF(B4&gt;0,VLOOKUP(I4,Punkteschema!$A$2:$B$101,2,FALSE),"")</f>
        <v>21</v>
      </c>
    </row>
    <row r="5" spans="1:12" x14ac:dyDescent="0.35">
      <c r="A5" s="1" t="s">
        <v>12</v>
      </c>
      <c r="B5" s="44">
        <v>28</v>
      </c>
      <c r="C5" s="44">
        <v>32</v>
      </c>
      <c r="D5" s="44">
        <f t="shared" si="0"/>
        <v>60</v>
      </c>
      <c r="E5" s="2" t="b">
        <v>1</v>
      </c>
      <c r="F5" s="2">
        <f t="shared" si="1"/>
        <v>3</v>
      </c>
      <c r="G5" s="2">
        <f t="shared" si="2"/>
        <v>2</v>
      </c>
      <c r="H5" s="2">
        <f t="shared" si="3"/>
        <v>3</v>
      </c>
      <c r="I5" s="2">
        <f t="shared" si="4"/>
        <v>2</v>
      </c>
      <c r="J5" s="2">
        <f>IF(B5&gt;0,VLOOKUP(I5,Punkteschema!$A$2:$B$101,2,FALSE),"")</f>
        <v>21</v>
      </c>
    </row>
    <row r="6" spans="1:12" x14ac:dyDescent="0.35">
      <c r="A6" s="1" t="s">
        <v>20</v>
      </c>
      <c r="B6" s="75">
        <v>126</v>
      </c>
      <c r="C6" s="44">
        <v>32</v>
      </c>
      <c r="D6" s="75">
        <f t="shared" si="0"/>
        <v>158</v>
      </c>
      <c r="E6" s="2" t="b">
        <v>1</v>
      </c>
      <c r="F6" s="75">
        <f t="shared" si="1"/>
        <v>15</v>
      </c>
      <c r="G6" s="2">
        <f t="shared" si="2"/>
        <v>2</v>
      </c>
      <c r="H6" s="75">
        <f t="shared" si="3"/>
        <v>15</v>
      </c>
      <c r="I6" s="2">
        <f t="shared" si="4"/>
        <v>2</v>
      </c>
      <c r="J6" s="2">
        <f>IF(B6&gt;0,VLOOKUP(I6,Punkteschema!$A$2:$B$101,2,FALSE),"")</f>
        <v>21</v>
      </c>
    </row>
    <row r="7" spans="1:12" x14ac:dyDescent="0.35">
      <c r="A7" s="1" t="s">
        <v>33</v>
      </c>
      <c r="B7" s="44">
        <v>28</v>
      </c>
      <c r="C7" s="45">
        <v>40</v>
      </c>
      <c r="D7" s="45">
        <f t="shared" si="0"/>
        <v>68</v>
      </c>
      <c r="E7" s="2" t="b">
        <v>1</v>
      </c>
      <c r="F7" s="2">
        <f t="shared" si="1"/>
        <v>3</v>
      </c>
      <c r="G7" s="2">
        <f t="shared" si="2"/>
        <v>14</v>
      </c>
      <c r="H7" s="2">
        <f t="shared" si="3"/>
        <v>6</v>
      </c>
      <c r="I7" s="2">
        <f t="shared" si="4"/>
        <v>3</v>
      </c>
      <c r="J7" s="2">
        <f>IF(B7&gt;0,VLOOKUP(I7,Punkteschema!$A$2:$B$101,2,FALSE),"")</f>
        <v>18</v>
      </c>
    </row>
    <row r="8" spans="1:12" x14ac:dyDescent="0.35">
      <c r="A8" s="1" t="s">
        <v>64</v>
      </c>
      <c r="B8" s="44">
        <v>29</v>
      </c>
      <c r="C8" s="44">
        <v>34</v>
      </c>
      <c r="D8" s="44">
        <f t="shared" si="0"/>
        <v>63</v>
      </c>
      <c r="E8" s="2" t="b">
        <v>1</v>
      </c>
      <c r="F8" s="2">
        <f t="shared" si="1"/>
        <v>5</v>
      </c>
      <c r="G8" s="2">
        <f t="shared" si="2"/>
        <v>5</v>
      </c>
      <c r="H8" s="2">
        <f t="shared" si="3"/>
        <v>4</v>
      </c>
      <c r="I8" s="2">
        <f t="shared" si="4"/>
        <v>4</v>
      </c>
      <c r="J8" s="2">
        <f>IF(B8&gt;0,VLOOKUP(I8,Punkteschema!$A$2:$B$101,2,FALSE),"")</f>
        <v>15</v>
      </c>
    </row>
    <row r="9" spans="1:12" x14ac:dyDescent="0.35">
      <c r="A9" s="1" t="s">
        <v>4048</v>
      </c>
      <c r="B9" s="45">
        <v>40</v>
      </c>
      <c r="C9" s="44">
        <v>34</v>
      </c>
      <c r="D9" s="45">
        <f t="shared" si="0"/>
        <v>74</v>
      </c>
      <c r="E9" s="2" t="b">
        <v>1</v>
      </c>
      <c r="F9" s="2">
        <f t="shared" si="1"/>
        <v>12</v>
      </c>
      <c r="G9" s="2">
        <f t="shared" si="2"/>
        <v>5</v>
      </c>
      <c r="H9" s="2">
        <f t="shared" si="3"/>
        <v>8</v>
      </c>
      <c r="I9" s="2">
        <f t="shared" si="4"/>
        <v>5</v>
      </c>
      <c r="J9" s="2">
        <f>IF(B9&gt;0,VLOOKUP(I9,Punkteschema!$A$2:$B$101,2,FALSE),"")</f>
        <v>15</v>
      </c>
    </row>
    <row r="10" spans="1:12" x14ac:dyDescent="0.35">
      <c r="A10" s="1" t="s">
        <v>62</v>
      </c>
      <c r="B10" s="45">
        <v>31</v>
      </c>
      <c r="C10" s="45">
        <v>36</v>
      </c>
      <c r="D10" s="45">
        <f t="shared" si="0"/>
        <v>67</v>
      </c>
      <c r="E10" s="2" t="b">
        <v>0</v>
      </c>
      <c r="F10" s="2">
        <f t="shared" si="1"/>
        <v>6</v>
      </c>
      <c r="G10" s="2">
        <f t="shared" si="2"/>
        <v>7</v>
      </c>
      <c r="H10" s="2">
        <f t="shared" si="3"/>
        <v>5</v>
      </c>
      <c r="I10" s="2">
        <f t="shared" si="4"/>
        <v>7</v>
      </c>
      <c r="J10" s="2">
        <f>IF(B10&gt;0,VLOOKUP(I10,Punkteschema!$A$2:$B$101,2,FALSE),"")</f>
        <v>10</v>
      </c>
    </row>
    <row r="11" spans="1:12" x14ac:dyDescent="0.35">
      <c r="A11" s="1" t="s">
        <v>30</v>
      </c>
      <c r="B11" s="45">
        <v>32</v>
      </c>
      <c r="C11" s="45">
        <v>37</v>
      </c>
      <c r="D11" s="45">
        <f t="shared" si="0"/>
        <v>69</v>
      </c>
      <c r="E11" s="2" t="b">
        <v>1</v>
      </c>
      <c r="F11" s="2">
        <f t="shared" si="1"/>
        <v>7</v>
      </c>
      <c r="G11" s="2">
        <f t="shared" si="2"/>
        <v>9</v>
      </c>
      <c r="H11" s="2">
        <f t="shared" si="3"/>
        <v>7</v>
      </c>
      <c r="I11" s="2">
        <f t="shared" si="4"/>
        <v>7</v>
      </c>
      <c r="J11" s="2">
        <f>IF(B11&gt;0,VLOOKUP(I11,Punkteschema!$A$2:$B$101,2,FALSE),"")</f>
        <v>10</v>
      </c>
    </row>
    <row r="12" spans="1:12" x14ac:dyDescent="0.35">
      <c r="A12" s="1" t="s">
        <v>48</v>
      </c>
      <c r="B12" s="45">
        <v>42</v>
      </c>
      <c r="C12" s="45">
        <v>36</v>
      </c>
      <c r="D12" s="45">
        <f t="shared" si="0"/>
        <v>78</v>
      </c>
      <c r="E12" s="2" t="b">
        <v>1</v>
      </c>
      <c r="F12" s="2">
        <f t="shared" si="1"/>
        <v>13</v>
      </c>
      <c r="G12" s="2">
        <f t="shared" si="2"/>
        <v>7</v>
      </c>
      <c r="H12" s="2">
        <f t="shared" si="3"/>
        <v>12</v>
      </c>
      <c r="I12" s="2">
        <f t="shared" si="4"/>
        <v>7</v>
      </c>
      <c r="J12" s="2">
        <f>IF(B12&gt;0,VLOOKUP(I12,Punkteschema!$A$2:$B$101,2,FALSE),"")</f>
        <v>10</v>
      </c>
    </row>
    <row r="13" spans="1:12" x14ac:dyDescent="0.35">
      <c r="A13" s="1" t="s">
        <v>81</v>
      </c>
      <c r="B13" s="45">
        <v>36</v>
      </c>
      <c r="C13" s="45">
        <v>38</v>
      </c>
      <c r="D13" s="45">
        <f t="shared" si="0"/>
        <v>74</v>
      </c>
      <c r="E13" s="2" t="b">
        <v>1</v>
      </c>
      <c r="F13" s="2">
        <f t="shared" si="1"/>
        <v>9</v>
      </c>
      <c r="G13" s="2">
        <f t="shared" si="2"/>
        <v>12</v>
      </c>
      <c r="H13" s="2">
        <f t="shared" si="3"/>
        <v>8</v>
      </c>
      <c r="I13" s="2">
        <f t="shared" si="4"/>
        <v>8</v>
      </c>
      <c r="J13" s="2">
        <f>IF(B13&gt;0,VLOOKUP(I13,Punkteschema!$A$2:$B$101,2,FALSE),"")</f>
        <v>10</v>
      </c>
    </row>
    <row r="14" spans="1:12" x14ac:dyDescent="0.35">
      <c r="A14" s="1" t="s">
        <v>32</v>
      </c>
      <c r="B14" s="45">
        <v>35</v>
      </c>
      <c r="C14" s="45">
        <v>40</v>
      </c>
      <c r="D14" s="45">
        <f t="shared" si="0"/>
        <v>75</v>
      </c>
      <c r="E14" s="2" t="b">
        <v>1</v>
      </c>
      <c r="F14" s="2">
        <f t="shared" si="1"/>
        <v>8</v>
      </c>
      <c r="G14" s="2">
        <f t="shared" si="2"/>
        <v>14</v>
      </c>
      <c r="H14" s="2">
        <f t="shared" si="3"/>
        <v>10</v>
      </c>
      <c r="I14" s="2">
        <f t="shared" si="4"/>
        <v>8</v>
      </c>
      <c r="J14" s="2">
        <f>IF(B14&gt;0,VLOOKUP(I14,Punkteschema!$A$2:$B$101,2,FALSE),"")</f>
        <v>10</v>
      </c>
    </row>
    <row r="15" spans="1:12" x14ac:dyDescent="0.35">
      <c r="A15" s="1" t="s">
        <v>52</v>
      </c>
      <c r="B15" s="45">
        <v>36</v>
      </c>
      <c r="C15" s="45">
        <v>39</v>
      </c>
      <c r="D15" s="45">
        <f t="shared" si="0"/>
        <v>75</v>
      </c>
      <c r="E15" s="2" t="b">
        <v>1</v>
      </c>
      <c r="F15" s="2">
        <f t="shared" si="1"/>
        <v>9</v>
      </c>
      <c r="G15" s="2">
        <f t="shared" si="2"/>
        <v>13</v>
      </c>
      <c r="H15" s="2">
        <f t="shared" si="3"/>
        <v>10</v>
      </c>
      <c r="I15" s="2">
        <f t="shared" si="4"/>
        <v>9</v>
      </c>
      <c r="J15" s="2">
        <f>IF(B15&gt;0,VLOOKUP(I15,Punkteschema!$A$2:$B$101,2,FALSE),"")</f>
        <v>10</v>
      </c>
    </row>
    <row r="16" spans="1:12" x14ac:dyDescent="0.35">
      <c r="A16" s="1" t="s">
        <v>13</v>
      </c>
      <c r="B16" s="45">
        <v>46</v>
      </c>
      <c r="C16" s="45">
        <v>37</v>
      </c>
      <c r="D16" s="45">
        <f t="shared" si="0"/>
        <v>83</v>
      </c>
      <c r="E16" s="2" t="b">
        <v>1</v>
      </c>
      <c r="F16" s="2">
        <f t="shared" si="1"/>
        <v>14</v>
      </c>
      <c r="G16" s="2">
        <f t="shared" si="2"/>
        <v>9</v>
      </c>
      <c r="H16" s="2">
        <f t="shared" si="3"/>
        <v>14</v>
      </c>
      <c r="I16" s="2">
        <f t="shared" si="4"/>
        <v>9</v>
      </c>
      <c r="J16" s="2">
        <f>IF(B16&gt;0,VLOOKUP(I16,Punkteschema!$A$2:$B$101,2,FALSE),"")</f>
        <v>10</v>
      </c>
    </row>
    <row r="17" spans="1:10" x14ac:dyDescent="0.35">
      <c r="A17" s="1" t="s">
        <v>41</v>
      </c>
      <c r="B17" s="75">
        <v>126</v>
      </c>
      <c r="C17" s="45">
        <v>37</v>
      </c>
      <c r="D17" s="75">
        <f t="shared" si="0"/>
        <v>163</v>
      </c>
      <c r="E17" s="2" t="b">
        <v>1</v>
      </c>
      <c r="F17" s="75">
        <f t="shared" si="1"/>
        <v>15</v>
      </c>
      <c r="G17" s="2">
        <f t="shared" si="2"/>
        <v>9</v>
      </c>
      <c r="H17" s="75">
        <f t="shared" si="3"/>
        <v>16</v>
      </c>
      <c r="I17" s="2">
        <f t="shared" si="4"/>
        <v>9</v>
      </c>
      <c r="J17" s="2">
        <f>IF(B17&gt;0,VLOOKUP(I17,Punkteschema!$A$2:$B$101,2,FALSE),"")</f>
        <v>10</v>
      </c>
    </row>
    <row r="18" spans="1:10" x14ac:dyDescent="0.35">
      <c r="A18" s="1" t="s">
        <v>4047</v>
      </c>
      <c r="B18" s="45">
        <v>37</v>
      </c>
      <c r="C18" s="45">
        <v>43</v>
      </c>
      <c r="D18" s="45">
        <f t="shared" si="0"/>
        <v>80</v>
      </c>
      <c r="E18" s="2" t="b">
        <v>1</v>
      </c>
      <c r="F18" s="2">
        <f t="shared" si="1"/>
        <v>11</v>
      </c>
      <c r="G18" s="2">
        <f t="shared" si="2"/>
        <v>17</v>
      </c>
      <c r="H18" s="2">
        <f t="shared" si="3"/>
        <v>13</v>
      </c>
      <c r="I18" s="2">
        <f t="shared" si="4"/>
        <v>11</v>
      </c>
      <c r="J18" s="2">
        <f>IF(B18&gt;0,VLOOKUP(I18,Punkteschema!$A$2:$B$101,2,FALSE),"")</f>
        <v>5</v>
      </c>
    </row>
    <row r="19" spans="1:10" x14ac:dyDescent="0.35">
      <c r="A19" s="1" t="s">
        <v>3244</v>
      </c>
      <c r="B19" s="75">
        <v>126</v>
      </c>
      <c r="C19" s="45">
        <v>40</v>
      </c>
      <c r="D19" s="75">
        <f t="shared" si="0"/>
        <v>166</v>
      </c>
      <c r="E19" s="2" t="b">
        <v>1</v>
      </c>
      <c r="F19" s="75">
        <f t="shared" si="1"/>
        <v>15</v>
      </c>
      <c r="G19" s="2">
        <f t="shared" si="2"/>
        <v>14</v>
      </c>
      <c r="H19" s="75">
        <f t="shared" si="3"/>
        <v>17</v>
      </c>
      <c r="I19" s="2">
        <f t="shared" si="4"/>
        <v>14</v>
      </c>
      <c r="J19" s="2">
        <f>IF(B19&gt;0,VLOOKUP(I19,Punkteschema!$A$2:$B$101,2,FALSE),"")</f>
        <v>5</v>
      </c>
    </row>
    <row r="20" spans="1:10" hidden="1" x14ac:dyDescent="0.35">
      <c r="A20" s="1"/>
      <c r="B20" s="2"/>
      <c r="C20" s="2"/>
      <c r="D20" s="2" t="str">
        <f t="shared" ref="D20:D55" si="5">IF(B20&gt;0,C20+B20,"")</f>
        <v/>
      </c>
      <c r="E20" s="2" t="b">
        <v>1</v>
      </c>
      <c r="F20" s="2" t="str">
        <f t="shared" ref="F20:G52" si="6">IF(B20&gt;0,COUNTIF(B$3:B$55,"&lt;"&amp;B20)+1,"")</f>
        <v/>
      </c>
      <c r="G20" s="2" t="str">
        <f t="shared" si="6"/>
        <v/>
      </c>
      <c r="H20" s="2" t="str">
        <f t="shared" ref="H20:H52" si="7">IF(AND(B20&gt;0,C20&gt;0),COUNTIF(D$3:D$55,"&lt;"&amp;D20)+1,"")</f>
        <v/>
      </c>
      <c r="I20" s="2" t="str">
        <f t="shared" ref="I20:I52" si="8">IF(B20&gt;0,IF(E20,MIN(F20:H20),MAX(F20:H20)),"")</f>
        <v/>
      </c>
      <c r="J20" s="2" t="str">
        <f>IF(B20&gt;0,VLOOKUP(I20,Punkteschema!$A$2:$B$101,2,FALSE),"")</f>
        <v/>
      </c>
    </row>
    <row r="21" spans="1:10" hidden="1" x14ac:dyDescent="0.35">
      <c r="A21" s="1"/>
      <c r="B21" s="2"/>
      <c r="C21" s="2"/>
      <c r="D21" s="2" t="str">
        <f t="shared" si="5"/>
        <v/>
      </c>
      <c r="E21" s="2" t="b">
        <v>1</v>
      </c>
      <c r="F21" s="2" t="str">
        <f t="shared" si="6"/>
        <v/>
      </c>
      <c r="G21" s="2" t="str">
        <f t="shared" si="6"/>
        <v/>
      </c>
      <c r="H21" s="2" t="str">
        <f t="shared" si="7"/>
        <v/>
      </c>
      <c r="I21" s="2" t="str">
        <f t="shared" si="8"/>
        <v/>
      </c>
      <c r="J21" s="2" t="str">
        <f>IF(B21&gt;0,VLOOKUP(I21,Punkteschema!$A$2:$B$101,2,FALSE),"")</f>
        <v/>
      </c>
    </row>
    <row r="22" spans="1:10" hidden="1" x14ac:dyDescent="0.35">
      <c r="A22" s="1"/>
      <c r="B22" s="2"/>
      <c r="C22" s="2"/>
      <c r="D22" s="2" t="str">
        <f t="shared" si="5"/>
        <v/>
      </c>
      <c r="E22" s="2" t="b">
        <v>1</v>
      </c>
      <c r="F22" s="2" t="str">
        <f t="shared" si="6"/>
        <v/>
      </c>
      <c r="G22" s="2" t="str">
        <f t="shared" si="6"/>
        <v/>
      </c>
      <c r="H22" s="2" t="str">
        <f t="shared" si="7"/>
        <v/>
      </c>
      <c r="I22" s="2" t="str">
        <f t="shared" si="8"/>
        <v/>
      </c>
      <c r="J22" s="2" t="str">
        <f>IF(B22&gt;0,VLOOKUP(I22,Punkteschema!$A$2:$B$101,2,FALSE),"")</f>
        <v/>
      </c>
    </row>
    <row r="23" spans="1:10" hidden="1" x14ac:dyDescent="0.35">
      <c r="A23" s="1"/>
      <c r="B23" s="2"/>
      <c r="C23" s="2"/>
      <c r="D23" s="2" t="str">
        <f t="shared" si="5"/>
        <v/>
      </c>
      <c r="E23" s="2" t="b">
        <v>1</v>
      </c>
      <c r="F23" s="2" t="str">
        <f t="shared" si="6"/>
        <v/>
      </c>
      <c r="G23" s="2" t="str">
        <f t="shared" si="6"/>
        <v/>
      </c>
      <c r="H23" s="2" t="str">
        <f t="shared" si="7"/>
        <v/>
      </c>
      <c r="I23" s="2" t="str">
        <f t="shared" si="8"/>
        <v/>
      </c>
      <c r="J23" s="2" t="str">
        <f>IF(B23&gt;0,VLOOKUP(I23,Punkteschema!$A$2:$B$101,2,FALSE),"")</f>
        <v/>
      </c>
    </row>
    <row r="24" spans="1:10" hidden="1" x14ac:dyDescent="0.35">
      <c r="A24" s="1"/>
      <c r="B24" s="2"/>
      <c r="C24" s="2"/>
      <c r="D24" s="2" t="str">
        <f t="shared" si="5"/>
        <v/>
      </c>
      <c r="E24" s="2" t="b">
        <v>1</v>
      </c>
      <c r="F24" s="2" t="str">
        <f t="shared" si="6"/>
        <v/>
      </c>
      <c r="G24" s="2" t="str">
        <f t="shared" si="6"/>
        <v/>
      </c>
      <c r="H24" s="2" t="str">
        <f t="shared" si="7"/>
        <v/>
      </c>
      <c r="I24" s="2" t="str">
        <f t="shared" si="8"/>
        <v/>
      </c>
      <c r="J24" s="2" t="str">
        <f>IF(B24&gt;0,VLOOKUP(I24,Punkteschema!$A$2:$B$101,2,FALSE),"")</f>
        <v/>
      </c>
    </row>
    <row r="25" spans="1:10" hidden="1" x14ac:dyDescent="0.35">
      <c r="A25" s="1"/>
      <c r="B25" s="2"/>
      <c r="C25" s="2"/>
      <c r="D25" s="2" t="str">
        <f t="shared" si="5"/>
        <v/>
      </c>
      <c r="E25" s="2" t="b">
        <v>1</v>
      </c>
      <c r="F25" s="2" t="str">
        <f t="shared" si="6"/>
        <v/>
      </c>
      <c r="G25" s="2" t="str">
        <f t="shared" si="6"/>
        <v/>
      </c>
      <c r="H25" s="2" t="str">
        <f t="shared" si="7"/>
        <v/>
      </c>
      <c r="I25" s="2" t="str">
        <f t="shared" si="8"/>
        <v/>
      </c>
      <c r="J25" s="2" t="str">
        <f>IF(B25&gt;0,VLOOKUP(I25,Punkteschema!$A$2:$B$101,2,FALSE),"")</f>
        <v/>
      </c>
    </row>
    <row r="26" spans="1:10" hidden="1" x14ac:dyDescent="0.35">
      <c r="A26" s="1"/>
      <c r="B26" s="2"/>
      <c r="C26" s="2"/>
      <c r="D26" s="2" t="str">
        <f t="shared" si="5"/>
        <v/>
      </c>
      <c r="E26" s="2" t="b">
        <v>1</v>
      </c>
      <c r="F26" s="2" t="str">
        <f t="shared" si="6"/>
        <v/>
      </c>
      <c r="G26" s="2" t="str">
        <f t="shared" si="6"/>
        <v/>
      </c>
      <c r="H26" s="2" t="str">
        <f t="shared" si="7"/>
        <v/>
      </c>
      <c r="I26" s="2" t="str">
        <f t="shared" si="8"/>
        <v/>
      </c>
      <c r="J26" s="2" t="str">
        <f>IF(B26&gt;0,VLOOKUP(I26,Punkteschema!$A$2:$B$101,2,FALSE),"")</f>
        <v/>
      </c>
    </row>
    <row r="27" spans="1:10" hidden="1" x14ac:dyDescent="0.35">
      <c r="A27" s="1"/>
      <c r="B27" s="2"/>
      <c r="C27" s="2"/>
      <c r="D27" s="2" t="str">
        <f t="shared" si="5"/>
        <v/>
      </c>
      <c r="E27" s="2" t="b">
        <v>1</v>
      </c>
      <c r="F27" s="2" t="str">
        <f t="shared" si="6"/>
        <v/>
      </c>
      <c r="G27" s="2" t="str">
        <f t="shared" si="6"/>
        <v/>
      </c>
      <c r="H27" s="2" t="str">
        <f t="shared" si="7"/>
        <v/>
      </c>
      <c r="I27" s="2" t="str">
        <f t="shared" si="8"/>
        <v/>
      </c>
      <c r="J27" s="2" t="str">
        <f>IF(B27&gt;0,VLOOKUP(I27,Punkteschema!$A$2:$B$101,2,FALSE),"")</f>
        <v/>
      </c>
    </row>
    <row r="28" spans="1:10" hidden="1" x14ac:dyDescent="0.35">
      <c r="A28" s="1"/>
      <c r="B28" s="2"/>
      <c r="C28" s="2"/>
      <c r="D28" s="2" t="str">
        <f t="shared" si="5"/>
        <v/>
      </c>
      <c r="E28" s="2" t="b">
        <v>1</v>
      </c>
      <c r="F28" s="2" t="str">
        <f t="shared" si="6"/>
        <v/>
      </c>
      <c r="G28" s="2" t="str">
        <f t="shared" si="6"/>
        <v/>
      </c>
      <c r="H28" s="2" t="str">
        <f t="shared" si="7"/>
        <v/>
      </c>
      <c r="I28" s="2" t="str">
        <f t="shared" si="8"/>
        <v/>
      </c>
      <c r="J28" s="2" t="str">
        <f>IF(B28&gt;0,VLOOKUP(I28,Punkteschema!$A$2:$B$101,2,FALSE),"")</f>
        <v/>
      </c>
    </row>
    <row r="29" spans="1:10" hidden="1" x14ac:dyDescent="0.35">
      <c r="A29" s="1"/>
      <c r="B29" s="2"/>
      <c r="C29" s="2"/>
      <c r="D29" s="2" t="str">
        <f t="shared" si="5"/>
        <v/>
      </c>
      <c r="E29" s="2" t="b">
        <v>1</v>
      </c>
      <c r="F29" s="2" t="str">
        <f t="shared" si="6"/>
        <v/>
      </c>
      <c r="G29" s="2" t="str">
        <f t="shared" si="6"/>
        <v/>
      </c>
      <c r="H29" s="2" t="str">
        <f t="shared" si="7"/>
        <v/>
      </c>
      <c r="I29" s="2" t="str">
        <f t="shared" si="8"/>
        <v/>
      </c>
      <c r="J29" s="2" t="str">
        <f>IF(B29&gt;0,VLOOKUP(I29,Punkteschema!$A$2:$B$101,2,FALSE),"")</f>
        <v/>
      </c>
    </row>
    <row r="30" spans="1:10" hidden="1" x14ac:dyDescent="0.35">
      <c r="A30" s="1"/>
      <c r="B30" s="2"/>
      <c r="C30" s="2"/>
      <c r="D30" s="2" t="str">
        <f t="shared" si="5"/>
        <v/>
      </c>
      <c r="E30" s="2" t="b">
        <v>1</v>
      </c>
      <c r="F30" s="2" t="str">
        <f t="shared" si="6"/>
        <v/>
      </c>
      <c r="G30" s="2" t="str">
        <f t="shared" si="6"/>
        <v/>
      </c>
      <c r="H30" s="2" t="str">
        <f t="shared" si="7"/>
        <v/>
      </c>
      <c r="I30" s="2" t="str">
        <f t="shared" si="8"/>
        <v/>
      </c>
      <c r="J30" s="2" t="str">
        <f>IF(B30&gt;0,VLOOKUP(I30,Punkteschema!$A$2:$B$101,2,FALSE),"")</f>
        <v/>
      </c>
    </row>
    <row r="31" spans="1:10" hidden="1" x14ac:dyDescent="0.35">
      <c r="A31" s="1"/>
      <c r="B31" s="2"/>
      <c r="C31" s="2"/>
      <c r="D31" s="2" t="str">
        <f t="shared" si="5"/>
        <v/>
      </c>
      <c r="E31" s="2" t="b">
        <v>1</v>
      </c>
      <c r="F31" s="2" t="str">
        <f t="shared" si="6"/>
        <v/>
      </c>
      <c r="G31" s="2" t="str">
        <f t="shared" si="6"/>
        <v/>
      </c>
      <c r="H31" s="2" t="str">
        <f t="shared" si="7"/>
        <v/>
      </c>
      <c r="I31" s="2" t="str">
        <f t="shared" si="8"/>
        <v/>
      </c>
      <c r="J31" s="2" t="str">
        <f>IF(B31&gt;0,VLOOKUP(I31,Punkteschema!$A$2:$B$101,2,FALSE),"")</f>
        <v/>
      </c>
    </row>
    <row r="32" spans="1:10" hidden="1" x14ac:dyDescent="0.35">
      <c r="A32" s="1"/>
      <c r="B32" s="2"/>
      <c r="C32" s="2"/>
      <c r="D32" s="2" t="str">
        <f t="shared" si="5"/>
        <v/>
      </c>
      <c r="E32" s="2" t="b">
        <v>1</v>
      </c>
      <c r="F32" s="2" t="str">
        <f t="shared" si="6"/>
        <v/>
      </c>
      <c r="G32" s="2" t="str">
        <f t="shared" si="6"/>
        <v/>
      </c>
      <c r="H32" s="2" t="str">
        <f t="shared" si="7"/>
        <v/>
      </c>
      <c r="I32" s="2" t="str">
        <f t="shared" si="8"/>
        <v/>
      </c>
      <c r="J32" s="2" t="str">
        <f>IF(B32&gt;0,VLOOKUP(I32,Punkteschema!$A$2:$B$101,2,FALSE),"")</f>
        <v/>
      </c>
    </row>
    <row r="33" spans="1:10" hidden="1" x14ac:dyDescent="0.35">
      <c r="A33" s="1"/>
      <c r="B33" s="2"/>
      <c r="C33" s="2"/>
      <c r="D33" s="2" t="str">
        <f t="shared" si="5"/>
        <v/>
      </c>
      <c r="E33" s="2" t="b">
        <v>1</v>
      </c>
      <c r="F33" s="2" t="str">
        <f t="shared" si="6"/>
        <v/>
      </c>
      <c r="G33" s="2" t="str">
        <f t="shared" si="6"/>
        <v/>
      </c>
      <c r="H33" s="2" t="str">
        <f t="shared" si="7"/>
        <v/>
      </c>
      <c r="I33" s="2" t="str">
        <f t="shared" si="8"/>
        <v/>
      </c>
      <c r="J33" s="2" t="str">
        <f>IF(B33&gt;0,VLOOKUP(I33,Punkteschema!$A$2:$B$101,2,FALSE),"")</f>
        <v/>
      </c>
    </row>
    <row r="34" spans="1:10" hidden="1" x14ac:dyDescent="0.35">
      <c r="A34" s="1"/>
      <c r="B34" s="2"/>
      <c r="C34" s="2"/>
      <c r="D34" s="2" t="str">
        <f t="shared" si="5"/>
        <v/>
      </c>
      <c r="E34" s="2" t="b">
        <v>1</v>
      </c>
      <c r="F34" s="2" t="str">
        <f t="shared" si="6"/>
        <v/>
      </c>
      <c r="G34" s="2" t="str">
        <f t="shared" si="6"/>
        <v/>
      </c>
      <c r="H34" s="2" t="str">
        <f t="shared" si="7"/>
        <v/>
      </c>
      <c r="I34" s="2" t="str">
        <f t="shared" si="8"/>
        <v/>
      </c>
      <c r="J34" s="2" t="str">
        <f>IF(B34&gt;0,VLOOKUP(I34,Punkteschema!$A$2:$B$101,2,FALSE),"")</f>
        <v/>
      </c>
    </row>
    <row r="35" spans="1:10" hidden="1" x14ac:dyDescent="0.35">
      <c r="A35" s="1"/>
      <c r="B35" s="2"/>
      <c r="C35" s="2"/>
      <c r="D35" s="2" t="str">
        <f t="shared" si="5"/>
        <v/>
      </c>
      <c r="E35" s="2" t="b">
        <v>1</v>
      </c>
      <c r="F35" s="2" t="str">
        <f t="shared" si="6"/>
        <v/>
      </c>
      <c r="G35" s="2" t="str">
        <f t="shared" si="6"/>
        <v/>
      </c>
      <c r="H35" s="2" t="str">
        <f t="shared" si="7"/>
        <v/>
      </c>
      <c r="I35" s="2" t="str">
        <f t="shared" si="8"/>
        <v/>
      </c>
      <c r="J35" s="2" t="str">
        <f>IF(B35&gt;0,VLOOKUP(I35,Punkteschema!$A$2:$B$101,2,FALSE),"")</f>
        <v/>
      </c>
    </row>
    <row r="36" spans="1:10" hidden="1" x14ac:dyDescent="0.35">
      <c r="A36" s="1"/>
      <c r="B36" s="2"/>
      <c r="C36" s="2"/>
      <c r="D36" s="2" t="str">
        <f t="shared" si="5"/>
        <v/>
      </c>
      <c r="E36" s="2" t="b">
        <v>1</v>
      </c>
      <c r="F36" s="2" t="str">
        <f t="shared" si="6"/>
        <v/>
      </c>
      <c r="G36" s="2" t="str">
        <f t="shared" si="6"/>
        <v/>
      </c>
      <c r="H36" s="2" t="str">
        <f t="shared" si="7"/>
        <v/>
      </c>
      <c r="I36" s="2" t="str">
        <f t="shared" si="8"/>
        <v/>
      </c>
      <c r="J36" s="2" t="str">
        <f>IF(B36&gt;0,VLOOKUP(I36,Punkteschema!$A$2:$B$101,2,FALSE),"")</f>
        <v/>
      </c>
    </row>
    <row r="37" spans="1:10" hidden="1" x14ac:dyDescent="0.35">
      <c r="A37" s="1"/>
      <c r="B37" s="2"/>
      <c r="C37" s="2"/>
      <c r="D37" s="2" t="str">
        <f t="shared" si="5"/>
        <v/>
      </c>
      <c r="E37" s="2" t="b">
        <v>1</v>
      </c>
      <c r="F37" s="2" t="str">
        <f t="shared" si="6"/>
        <v/>
      </c>
      <c r="G37" s="2" t="str">
        <f t="shared" si="6"/>
        <v/>
      </c>
      <c r="H37" s="2" t="str">
        <f t="shared" si="7"/>
        <v/>
      </c>
      <c r="I37" s="2" t="str">
        <f t="shared" si="8"/>
        <v/>
      </c>
      <c r="J37" s="2" t="str">
        <f>IF(B37&gt;0,VLOOKUP(I37,Punkteschema!$A$2:$B$101,2,FALSE),"")</f>
        <v/>
      </c>
    </row>
    <row r="38" spans="1:10" hidden="1" x14ac:dyDescent="0.35">
      <c r="A38" s="1"/>
      <c r="B38" s="2"/>
      <c r="C38" s="2"/>
      <c r="D38" s="2" t="str">
        <f t="shared" si="5"/>
        <v/>
      </c>
      <c r="E38" s="2" t="b">
        <v>1</v>
      </c>
      <c r="F38" s="2" t="str">
        <f t="shared" si="6"/>
        <v/>
      </c>
      <c r="G38" s="2" t="str">
        <f t="shared" si="6"/>
        <v/>
      </c>
      <c r="H38" s="2" t="str">
        <f t="shared" si="7"/>
        <v/>
      </c>
      <c r="I38" s="2" t="str">
        <f t="shared" si="8"/>
        <v/>
      </c>
      <c r="J38" s="2" t="str">
        <f>IF(B38&gt;0,VLOOKUP(I38,Punkteschema!$A$2:$B$101,2,FALSE),"")</f>
        <v/>
      </c>
    </row>
    <row r="39" spans="1:10" hidden="1" x14ac:dyDescent="0.35">
      <c r="A39" s="1"/>
      <c r="B39" s="2"/>
      <c r="C39" s="2"/>
      <c r="D39" s="2" t="str">
        <f t="shared" si="5"/>
        <v/>
      </c>
      <c r="E39" s="2" t="b">
        <v>1</v>
      </c>
      <c r="F39" s="2" t="str">
        <f t="shared" si="6"/>
        <v/>
      </c>
      <c r="G39" s="2" t="str">
        <f t="shared" si="6"/>
        <v/>
      </c>
      <c r="H39" s="2" t="str">
        <f t="shared" si="7"/>
        <v/>
      </c>
      <c r="I39" s="2" t="str">
        <f t="shared" si="8"/>
        <v/>
      </c>
      <c r="J39" s="2" t="str">
        <f>IF(B39&gt;0,VLOOKUP(I39,Punkteschema!$A$2:$B$101,2,FALSE),"")</f>
        <v/>
      </c>
    </row>
    <row r="40" spans="1:10" hidden="1" x14ac:dyDescent="0.35">
      <c r="A40" s="1"/>
      <c r="B40" s="2"/>
      <c r="C40" s="2"/>
      <c r="D40" s="2" t="str">
        <f t="shared" si="5"/>
        <v/>
      </c>
      <c r="E40" s="2" t="b">
        <v>1</v>
      </c>
      <c r="F40" s="2" t="str">
        <f t="shared" si="6"/>
        <v/>
      </c>
      <c r="G40" s="2" t="str">
        <f t="shared" si="6"/>
        <v/>
      </c>
      <c r="H40" s="2" t="str">
        <f t="shared" si="7"/>
        <v/>
      </c>
      <c r="I40" s="2" t="str">
        <f t="shared" si="8"/>
        <v/>
      </c>
      <c r="J40" s="2" t="str">
        <f>IF(B40&gt;0,VLOOKUP(I40,Punkteschema!$A$2:$B$101,2,FALSE),"")</f>
        <v/>
      </c>
    </row>
    <row r="41" spans="1:10" hidden="1" x14ac:dyDescent="0.35">
      <c r="A41" s="1"/>
      <c r="B41" s="2"/>
      <c r="C41" s="2"/>
      <c r="D41" s="2" t="str">
        <f t="shared" si="5"/>
        <v/>
      </c>
      <c r="E41" s="2" t="b">
        <v>1</v>
      </c>
      <c r="F41" s="2" t="str">
        <f t="shared" si="6"/>
        <v/>
      </c>
      <c r="G41" s="2" t="str">
        <f t="shared" si="6"/>
        <v/>
      </c>
      <c r="H41" s="2" t="str">
        <f t="shared" si="7"/>
        <v/>
      </c>
      <c r="I41" s="2" t="str">
        <f t="shared" si="8"/>
        <v/>
      </c>
      <c r="J41" s="2" t="str">
        <f>IF(B41&gt;0,VLOOKUP(I41,Punkteschema!$A$2:$B$101,2,FALSE),"")</f>
        <v/>
      </c>
    </row>
    <row r="42" spans="1:10" hidden="1" x14ac:dyDescent="0.35">
      <c r="A42" s="1"/>
      <c r="B42" s="2"/>
      <c r="C42" s="2"/>
      <c r="D42" s="2" t="str">
        <f t="shared" si="5"/>
        <v/>
      </c>
      <c r="E42" s="2" t="b">
        <v>1</v>
      </c>
      <c r="F42" s="2" t="str">
        <f t="shared" si="6"/>
        <v/>
      </c>
      <c r="G42" s="2" t="str">
        <f t="shared" si="6"/>
        <v/>
      </c>
      <c r="H42" s="2" t="str">
        <f t="shared" si="7"/>
        <v/>
      </c>
      <c r="I42" s="2" t="str">
        <f t="shared" si="8"/>
        <v/>
      </c>
      <c r="J42" s="2" t="str">
        <f>IF(B42&gt;0,VLOOKUP(I42,Punkteschema!$A$2:$B$101,2,FALSE),"")</f>
        <v/>
      </c>
    </row>
    <row r="43" spans="1:10" hidden="1" x14ac:dyDescent="0.35">
      <c r="A43" s="1"/>
      <c r="B43" s="2"/>
      <c r="C43" s="2"/>
      <c r="D43" s="2" t="str">
        <f t="shared" si="5"/>
        <v/>
      </c>
      <c r="E43" s="2" t="b">
        <v>1</v>
      </c>
      <c r="F43" s="2" t="str">
        <f t="shared" si="6"/>
        <v/>
      </c>
      <c r="G43" s="2" t="str">
        <f t="shared" si="6"/>
        <v/>
      </c>
      <c r="H43" s="2" t="str">
        <f t="shared" si="7"/>
        <v/>
      </c>
      <c r="I43" s="2" t="str">
        <f t="shared" si="8"/>
        <v/>
      </c>
      <c r="J43" s="2" t="str">
        <f>IF(B43&gt;0,VLOOKUP(I43,Punkteschema!$A$2:$B$101,2,FALSE),"")</f>
        <v/>
      </c>
    </row>
    <row r="44" spans="1:10" hidden="1" x14ac:dyDescent="0.35">
      <c r="A44" s="1"/>
      <c r="B44" s="2"/>
      <c r="C44" s="2"/>
      <c r="D44" s="2" t="str">
        <f t="shared" si="5"/>
        <v/>
      </c>
      <c r="E44" s="2" t="b">
        <v>1</v>
      </c>
      <c r="F44" s="2" t="str">
        <f t="shared" si="6"/>
        <v/>
      </c>
      <c r="G44" s="2" t="str">
        <f t="shared" si="6"/>
        <v/>
      </c>
      <c r="H44" s="2" t="str">
        <f t="shared" si="7"/>
        <v/>
      </c>
      <c r="I44" s="2" t="str">
        <f t="shared" si="8"/>
        <v/>
      </c>
      <c r="J44" s="2" t="str">
        <f>IF(B44&gt;0,VLOOKUP(I44,Punkteschema!$A$2:$B$101,2,FALSE),"")</f>
        <v/>
      </c>
    </row>
    <row r="45" spans="1:10" hidden="1" x14ac:dyDescent="0.35">
      <c r="A45" s="1"/>
      <c r="B45" s="2"/>
      <c r="C45" s="2"/>
      <c r="D45" s="2" t="str">
        <f t="shared" si="5"/>
        <v/>
      </c>
      <c r="E45" s="2" t="b">
        <v>1</v>
      </c>
      <c r="F45" s="2" t="str">
        <f t="shared" si="6"/>
        <v/>
      </c>
      <c r="G45" s="2" t="str">
        <f t="shared" si="6"/>
        <v/>
      </c>
      <c r="H45" s="2" t="str">
        <f t="shared" si="7"/>
        <v/>
      </c>
      <c r="I45" s="2" t="str">
        <f t="shared" si="8"/>
        <v/>
      </c>
      <c r="J45" s="2" t="str">
        <f>IF(B45&gt;0,VLOOKUP(I45,Punkteschema!$A$2:$B$101,2,FALSE),"")</f>
        <v/>
      </c>
    </row>
    <row r="46" spans="1:10" hidden="1" x14ac:dyDescent="0.35">
      <c r="A46" s="1"/>
      <c r="B46" s="2"/>
      <c r="C46" s="2"/>
      <c r="D46" s="2" t="str">
        <f t="shared" si="5"/>
        <v/>
      </c>
      <c r="E46" s="2" t="b">
        <v>1</v>
      </c>
      <c r="F46" s="2" t="str">
        <f t="shared" si="6"/>
        <v/>
      </c>
      <c r="G46" s="2" t="str">
        <f t="shared" si="6"/>
        <v/>
      </c>
      <c r="H46" s="2" t="str">
        <f t="shared" si="7"/>
        <v/>
      </c>
      <c r="I46" s="2" t="str">
        <f t="shared" si="8"/>
        <v/>
      </c>
      <c r="J46" s="2" t="str">
        <f>IF(B46&gt;0,VLOOKUP(I46,Punkteschema!$A$2:$B$101,2,FALSE),"")</f>
        <v/>
      </c>
    </row>
    <row r="47" spans="1:10" hidden="1" x14ac:dyDescent="0.35">
      <c r="A47" s="1"/>
      <c r="B47" s="2"/>
      <c r="C47" s="2"/>
      <c r="D47" s="2" t="str">
        <f t="shared" si="5"/>
        <v/>
      </c>
      <c r="E47" s="2" t="b">
        <v>1</v>
      </c>
      <c r="F47" s="2" t="str">
        <f t="shared" si="6"/>
        <v/>
      </c>
      <c r="G47" s="2" t="str">
        <f t="shared" si="6"/>
        <v/>
      </c>
      <c r="H47" s="2" t="str">
        <f t="shared" si="7"/>
        <v/>
      </c>
      <c r="I47" s="2" t="str">
        <f t="shared" si="8"/>
        <v/>
      </c>
      <c r="J47" s="2" t="str">
        <f>IF(B47&gt;0,VLOOKUP(I47,Punkteschema!$A$2:$B$101,2,FALSE),"")</f>
        <v/>
      </c>
    </row>
    <row r="48" spans="1:10" hidden="1" x14ac:dyDescent="0.35">
      <c r="A48" s="1"/>
      <c r="B48" s="2"/>
      <c r="C48" s="2"/>
      <c r="D48" s="2" t="str">
        <f t="shared" si="5"/>
        <v/>
      </c>
      <c r="E48" s="2" t="b">
        <v>1</v>
      </c>
      <c r="F48" s="2" t="str">
        <f t="shared" si="6"/>
        <v/>
      </c>
      <c r="G48" s="2" t="str">
        <f t="shared" si="6"/>
        <v/>
      </c>
      <c r="H48" s="2" t="str">
        <f t="shared" si="7"/>
        <v/>
      </c>
      <c r="I48" s="2" t="str">
        <f t="shared" si="8"/>
        <v/>
      </c>
      <c r="J48" s="2" t="str">
        <f>IF(B48&gt;0,VLOOKUP(I48,Punkteschema!$A$2:$B$101,2,FALSE),"")</f>
        <v/>
      </c>
    </row>
    <row r="49" spans="1:10" hidden="1" x14ac:dyDescent="0.35">
      <c r="A49" s="1"/>
      <c r="B49" s="2"/>
      <c r="C49" s="2"/>
      <c r="D49" s="2" t="str">
        <f t="shared" si="5"/>
        <v/>
      </c>
      <c r="E49" s="2" t="b">
        <v>1</v>
      </c>
      <c r="F49" s="2" t="str">
        <f t="shared" si="6"/>
        <v/>
      </c>
      <c r="G49" s="2" t="str">
        <f t="shared" si="6"/>
        <v/>
      </c>
      <c r="H49" s="2" t="str">
        <f t="shared" si="7"/>
        <v/>
      </c>
      <c r="I49" s="2" t="str">
        <f t="shared" si="8"/>
        <v/>
      </c>
      <c r="J49" s="2" t="str">
        <f>IF(B49&gt;0,VLOOKUP(I49,Punkteschema!$A$2:$B$101,2,FALSE),"")</f>
        <v/>
      </c>
    </row>
    <row r="50" spans="1:10" hidden="1" x14ac:dyDescent="0.35">
      <c r="A50" s="1"/>
      <c r="B50" s="2"/>
      <c r="C50" s="2"/>
      <c r="D50" s="2" t="str">
        <f t="shared" si="5"/>
        <v/>
      </c>
      <c r="E50" s="2" t="b">
        <v>1</v>
      </c>
      <c r="F50" s="2" t="str">
        <f t="shared" si="6"/>
        <v/>
      </c>
      <c r="G50" s="2" t="str">
        <f t="shared" si="6"/>
        <v/>
      </c>
      <c r="H50" s="2" t="str">
        <f t="shared" si="7"/>
        <v/>
      </c>
      <c r="I50" s="2" t="str">
        <f t="shared" si="8"/>
        <v/>
      </c>
      <c r="J50" s="2" t="str">
        <f>IF(B50&gt;0,VLOOKUP(I50,Punkteschema!$A$2:$B$101,2,FALSE),"")</f>
        <v/>
      </c>
    </row>
    <row r="51" spans="1:10" hidden="1" x14ac:dyDescent="0.35">
      <c r="A51" s="1"/>
      <c r="B51" s="2"/>
      <c r="C51" s="2"/>
      <c r="D51" s="2" t="str">
        <f t="shared" si="5"/>
        <v/>
      </c>
      <c r="E51" s="2" t="b">
        <v>1</v>
      </c>
      <c r="F51" s="2" t="str">
        <f t="shared" si="6"/>
        <v/>
      </c>
      <c r="G51" s="2" t="str">
        <f t="shared" si="6"/>
        <v/>
      </c>
      <c r="H51" s="2" t="str">
        <f t="shared" si="7"/>
        <v/>
      </c>
      <c r="I51" s="2" t="str">
        <f t="shared" si="8"/>
        <v/>
      </c>
      <c r="J51" s="2" t="str">
        <f>IF(B51&gt;0,VLOOKUP(I51,Punkteschema!$A$2:$B$101,2,FALSE),"")</f>
        <v/>
      </c>
    </row>
    <row r="52" spans="1:10" hidden="1" x14ac:dyDescent="0.35">
      <c r="A52" s="1"/>
      <c r="B52" s="2"/>
      <c r="C52" s="2"/>
      <c r="D52" s="2" t="str">
        <f t="shared" si="5"/>
        <v/>
      </c>
      <c r="E52" s="2" t="b">
        <v>1</v>
      </c>
      <c r="F52" s="2" t="str">
        <f t="shared" si="6"/>
        <v/>
      </c>
      <c r="G52" s="2" t="str">
        <f t="shared" si="6"/>
        <v/>
      </c>
      <c r="H52" s="2" t="str">
        <f t="shared" si="7"/>
        <v/>
      </c>
      <c r="I52" s="2" t="str">
        <f t="shared" si="8"/>
        <v/>
      </c>
      <c r="J52" s="2" t="str">
        <f>IF(B52&gt;0,VLOOKUP(I52,Punkteschema!$A$2:$B$101,2,FALSE),"")</f>
        <v/>
      </c>
    </row>
    <row r="53" spans="1:10" hidden="1" x14ac:dyDescent="0.35">
      <c r="A53" s="1"/>
      <c r="B53" s="2"/>
      <c r="C53" s="2"/>
      <c r="D53" s="2" t="str">
        <f t="shared" si="5"/>
        <v/>
      </c>
      <c r="E53" s="2" t="b">
        <v>1</v>
      </c>
      <c r="F53" s="2" t="str">
        <f t="shared" ref="F53:G55" si="9">IF(B53&gt;0,COUNTIF(B$3:B$55,"&lt;"&amp;B53)+1,"")</f>
        <v/>
      </c>
      <c r="G53" s="2" t="str">
        <f t="shared" si="9"/>
        <v/>
      </c>
      <c r="H53" s="2" t="str">
        <f>IF(AND(B53&gt;0,C53&gt;0),COUNTIF(D$3:D$55,"&lt;"&amp;D53)+1,"")</f>
        <v/>
      </c>
      <c r="I53" s="2" t="str">
        <f>IF(B53&gt;0,IF(E53,MIN(F53:H53),MAX(F53:H53)),"")</f>
        <v/>
      </c>
      <c r="J53" s="2" t="str">
        <f>IF(B53&gt;0,VLOOKUP(I53,Punkteschema!$A$2:$B$101,2,FALSE),"")</f>
        <v/>
      </c>
    </row>
    <row r="54" spans="1:10" hidden="1" x14ac:dyDescent="0.35">
      <c r="A54" s="1"/>
      <c r="B54" s="2"/>
      <c r="C54" s="2"/>
      <c r="D54" s="2" t="str">
        <f t="shared" si="5"/>
        <v/>
      </c>
      <c r="E54" s="2" t="b">
        <v>1</v>
      </c>
      <c r="F54" s="2" t="str">
        <f t="shared" si="9"/>
        <v/>
      </c>
      <c r="G54" s="2" t="str">
        <f t="shared" si="9"/>
        <v/>
      </c>
      <c r="H54" s="2" t="str">
        <f>IF(AND(B54&gt;0,C54&gt;0),COUNTIF(D$3:D$55,"&lt;"&amp;D54)+1,"")</f>
        <v/>
      </c>
      <c r="I54" s="2" t="str">
        <f>IF(B54&gt;0,IF(E54,MIN(F54:H54),MAX(F54:H54)),"")</f>
        <v/>
      </c>
      <c r="J54" s="2" t="str">
        <f>IF(B54&gt;0,VLOOKUP(I54,Punkteschema!$A$2:$B$101,2,FALSE),"")</f>
        <v/>
      </c>
    </row>
    <row r="55" spans="1:10" hidden="1" x14ac:dyDescent="0.35">
      <c r="A55" s="1"/>
      <c r="B55" s="2"/>
      <c r="C55" s="2"/>
      <c r="D55" s="2" t="str">
        <f t="shared" si="5"/>
        <v/>
      </c>
      <c r="E55" s="2" t="b">
        <v>1</v>
      </c>
      <c r="F55" s="2" t="str">
        <f t="shared" si="9"/>
        <v/>
      </c>
      <c r="G55" s="2" t="str">
        <f t="shared" si="9"/>
        <v/>
      </c>
      <c r="H55" s="2" t="str">
        <f>IF(AND(B55&gt;0,C55&gt;0),COUNTIF(D$3:D$55,"&lt;"&amp;D55)+1,"")</f>
        <v/>
      </c>
      <c r="I55" s="2" t="str">
        <f>IF(B55&gt;0,IF(E55,MIN(F55:H55),MAX(F55:H55)),"")</f>
        <v/>
      </c>
      <c r="J55" s="2" t="str">
        <f>IF(B55&gt;0,VLOOKUP(I55,Punkteschema!$A$2:$B$101,2,FALSE),"")</f>
        <v/>
      </c>
    </row>
    <row r="57" spans="1:10" x14ac:dyDescent="0.35">
      <c r="A57" s="4" t="s">
        <v>3640</v>
      </c>
      <c r="E57" s="4" t="s">
        <v>3294</v>
      </c>
      <c r="F57" s="42" t="s">
        <v>3482</v>
      </c>
      <c r="G57" s="4" t="s">
        <v>3300</v>
      </c>
    </row>
    <row r="58" spans="1:10" x14ac:dyDescent="0.35">
      <c r="A58" s="4" t="s">
        <v>3641</v>
      </c>
      <c r="E58" s="4" t="s">
        <v>3295</v>
      </c>
      <c r="F58" s="42" t="s">
        <v>3483</v>
      </c>
      <c r="G58" s="4" t="s">
        <v>3300</v>
      </c>
    </row>
    <row r="59" spans="1:10" x14ac:dyDescent="0.35">
      <c r="A59" s="4" t="s">
        <v>3676</v>
      </c>
    </row>
    <row r="61" spans="1:10" x14ac:dyDescent="0.35">
      <c r="A61" s="43" t="s">
        <v>3493</v>
      </c>
      <c r="B61" s="4" t="s">
        <v>4054</v>
      </c>
    </row>
    <row r="62" spans="1:10" x14ac:dyDescent="0.35">
      <c r="A62" s="43"/>
      <c r="B62" s="43" t="s">
        <v>4096</v>
      </c>
    </row>
    <row r="63" spans="1:10" x14ac:dyDescent="0.35">
      <c r="A63" s="43"/>
      <c r="B63" s="43" t="s">
        <v>4097</v>
      </c>
    </row>
    <row r="64" spans="1:10" x14ac:dyDescent="0.35">
      <c r="A64" s="43"/>
      <c r="B64" s="43"/>
    </row>
  </sheetData>
  <sortState ref="A3:J19">
    <sortCondition ref="I3:I19"/>
    <sortCondition ref="H3:H19"/>
    <sortCondition ref="F3:F19"/>
    <sortCondition ref="G3:G19"/>
  </sortState>
  <mergeCells count="1">
    <mergeCell ref="A1:J1"/>
  </mergeCells>
  <dataValidations count="1">
    <dataValidation type="list" allowBlank="1" showInputMessage="1" showErrorMessage="1" sqref="A3:A55">
      <formula1>Teilnehmerliste</formula1>
    </dataValidation>
  </dataValidations>
  <pageMargins left="0.39370078740157483" right="0.39370078740157483" top="0.39370078740157483" bottom="0.39370078740157483" header="0.31496062992125984" footer="0.31496062992125984"/>
  <pageSetup paperSize="9" scale="10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L64"/>
  <sheetViews>
    <sheetView zoomScale="129" zoomScaleNormal="129" workbookViewId="0">
      <selection sqref="A1:J1"/>
    </sheetView>
  </sheetViews>
  <sheetFormatPr baseColWidth="10" defaultColWidth="11.453125" defaultRowHeight="14.5" x14ac:dyDescent="0.35"/>
  <cols>
    <col min="1" max="1" width="23.453125" style="4" bestFit="1" customWidth="1"/>
    <col min="2" max="3" width="7.54296875" style="4" bestFit="1" customWidth="1"/>
    <col min="4" max="4" width="7.26953125" style="4" bestFit="1" customWidth="1"/>
    <col min="5" max="5" width="8.1796875" style="4" bestFit="1" customWidth="1"/>
    <col min="6" max="6" width="5.54296875" style="4" bestFit="1" customWidth="1"/>
    <col min="7" max="7" width="6" style="4" bestFit="1" customWidth="1"/>
    <col min="8" max="8" width="7" style="4" bestFit="1" customWidth="1"/>
    <col min="9" max="9" width="8.26953125" style="4" bestFit="1" customWidth="1"/>
    <col min="10" max="10" width="6.54296875" style="4" bestFit="1" customWidth="1"/>
    <col min="11" max="11" width="7.1796875" style="4" bestFit="1" customWidth="1"/>
    <col min="12" max="12" width="18.7265625" style="4" bestFit="1" customWidth="1"/>
    <col min="13" max="16384" width="11.453125" style="4"/>
  </cols>
  <sheetData>
    <row r="1" spans="1:12" ht="23.5" x14ac:dyDescent="0.55000000000000004">
      <c r="A1" s="121" t="str">
        <f>CONCATENATE("5. Sommer-Cup - Freizeittreff Herbede - ",TEXT(Gesamtstand!$S$2,"TT.MM.JJ"))</f>
        <v>5. Sommer-Cup - Freizeittreff Herbede - 01.08.19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2" x14ac:dyDescent="0.35">
      <c r="A2" s="1" t="s">
        <v>0</v>
      </c>
      <c r="B2" s="2" t="s">
        <v>103</v>
      </c>
      <c r="C2" s="2" t="s">
        <v>104</v>
      </c>
      <c r="D2" s="2" t="s">
        <v>3296</v>
      </c>
      <c r="E2" s="2" t="s">
        <v>3261</v>
      </c>
      <c r="F2" s="2" t="s">
        <v>3297</v>
      </c>
      <c r="G2" s="2" t="s">
        <v>3298</v>
      </c>
      <c r="H2" s="2" t="s">
        <v>3299</v>
      </c>
      <c r="I2" s="2" t="s">
        <v>105</v>
      </c>
      <c r="J2" s="2" t="s">
        <v>27</v>
      </c>
      <c r="L2" s="30"/>
    </row>
    <row r="3" spans="1:12" x14ac:dyDescent="0.35">
      <c r="A3" s="1" t="s">
        <v>41</v>
      </c>
      <c r="B3" s="45">
        <v>31</v>
      </c>
      <c r="C3" s="47">
        <v>28</v>
      </c>
      <c r="D3" s="44">
        <f t="shared" ref="D3:D22" si="0">IF(B3&gt;0,C3+B3,"")</f>
        <v>59</v>
      </c>
      <c r="E3" s="2" t="b">
        <v>1</v>
      </c>
      <c r="F3" s="2">
        <f t="shared" ref="F3:F22" si="1">IF(B3&gt;0,COUNTIF(B$3:B$55,"&lt;"&amp;B3)+1,"")</f>
        <v>6</v>
      </c>
      <c r="G3" s="2">
        <f t="shared" ref="G3:G22" si="2">IF(C3&gt;0,COUNTIF(C$3:C$55,"&lt;"&amp;C3)+1,"")</f>
        <v>1</v>
      </c>
      <c r="H3" s="2">
        <f t="shared" ref="H3:H22" si="3">IF(AND(B3&gt;0,C3&gt;0),COUNTIF(D$3:D$55,"&lt;"&amp;D3)+1,"")</f>
        <v>1</v>
      </c>
      <c r="I3" s="2">
        <f t="shared" ref="I3:I22" si="4">IF(B3&gt;0,IF(E3,MIN(F3:H3),MAX(F3:H3)),"")</f>
        <v>1</v>
      </c>
      <c r="J3" s="2">
        <f>IF(B3&gt;0,VLOOKUP(I3,Punkteschema!$A$2:$B$101,2,FALSE),"")</f>
        <v>25</v>
      </c>
    </row>
    <row r="4" spans="1:12" x14ac:dyDescent="0.35">
      <c r="A4" s="1" t="s">
        <v>4090</v>
      </c>
      <c r="B4" s="44">
        <v>25</v>
      </c>
      <c r="C4" s="45">
        <v>36</v>
      </c>
      <c r="D4" s="44">
        <f t="shared" si="0"/>
        <v>61</v>
      </c>
      <c r="E4" s="2" t="b">
        <v>1</v>
      </c>
      <c r="F4" s="2">
        <f t="shared" si="1"/>
        <v>1</v>
      </c>
      <c r="G4" s="2">
        <f t="shared" si="2"/>
        <v>11</v>
      </c>
      <c r="H4" s="2">
        <f t="shared" si="3"/>
        <v>3</v>
      </c>
      <c r="I4" s="2">
        <f t="shared" si="4"/>
        <v>1</v>
      </c>
      <c r="J4" s="2">
        <f>IF(B4&gt;0,VLOOKUP(I4,Punkteschema!$A$2:$B$101,2,FALSE),"")</f>
        <v>25</v>
      </c>
    </row>
    <row r="5" spans="1:12" x14ac:dyDescent="0.35">
      <c r="A5" s="1" t="s">
        <v>33</v>
      </c>
      <c r="B5" s="44">
        <v>28</v>
      </c>
      <c r="C5" s="44">
        <v>34</v>
      </c>
      <c r="D5" s="44">
        <f t="shared" si="0"/>
        <v>62</v>
      </c>
      <c r="E5" s="2" t="b">
        <v>1</v>
      </c>
      <c r="F5" s="2">
        <f t="shared" si="1"/>
        <v>3</v>
      </c>
      <c r="G5" s="2">
        <f t="shared" si="2"/>
        <v>4</v>
      </c>
      <c r="H5" s="2">
        <f t="shared" si="3"/>
        <v>4</v>
      </c>
      <c r="I5" s="2">
        <f t="shared" si="4"/>
        <v>3</v>
      </c>
      <c r="J5" s="2">
        <f>IF(B5&gt;0,VLOOKUP(I5,Punkteschema!$A$2:$B$101,2,FALSE),"")</f>
        <v>18</v>
      </c>
    </row>
    <row r="6" spans="1:12" x14ac:dyDescent="0.35">
      <c r="A6" s="1" t="s">
        <v>3243</v>
      </c>
      <c r="B6" s="44">
        <v>26</v>
      </c>
      <c r="C6" s="44">
        <v>34</v>
      </c>
      <c r="D6" s="44">
        <f t="shared" si="0"/>
        <v>60</v>
      </c>
      <c r="E6" s="2" t="b">
        <v>0</v>
      </c>
      <c r="F6" s="2">
        <f t="shared" si="1"/>
        <v>2</v>
      </c>
      <c r="G6" s="2">
        <f t="shared" si="2"/>
        <v>4</v>
      </c>
      <c r="H6" s="2">
        <f t="shared" si="3"/>
        <v>2</v>
      </c>
      <c r="I6" s="2">
        <f t="shared" si="4"/>
        <v>4</v>
      </c>
      <c r="J6" s="2">
        <f>IF(B6&gt;0,VLOOKUP(I6,Punkteschema!$A$2:$B$101,2,FALSE),"")</f>
        <v>15</v>
      </c>
    </row>
    <row r="7" spans="1:12" x14ac:dyDescent="0.35">
      <c r="A7" s="1" t="s">
        <v>4092</v>
      </c>
      <c r="B7" s="45">
        <v>30</v>
      </c>
      <c r="C7" s="44">
        <v>35</v>
      </c>
      <c r="D7" s="44">
        <f t="shared" si="0"/>
        <v>65</v>
      </c>
      <c r="E7" s="2" t="b">
        <v>1</v>
      </c>
      <c r="F7" s="2">
        <f t="shared" si="1"/>
        <v>4</v>
      </c>
      <c r="G7" s="2">
        <f t="shared" si="2"/>
        <v>9</v>
      </c>
      <c r="H7" s="2">
        <f t="shared" si="3"/>
        <v>5</v>
      </c>
      <c r="I7" s="2">
        <f t="shared" si="4"/>
        <v>4</v>
      </c>
      <c r="J7" s="2">
        <f>IF(B7&gt;0,VLOOKUP(I7,Punkteschema!$A$2:$B$101,2,FALSE),"")</f>
        <v>15</v>
      </c>
    </row>
    <row r="8" spans="1:12" x14ac:dyDescent="0.35">
      <c r="A8" s="1" t="s">
        <v>3646</v>
      </c>
      <c r="B8" s="45">
        <v>30</v>
      </c>
      <c r="C8" s="45">
        <v>38</v>
      </c>
      <c r="D8" s="45">
        <f t="shared" si="0"/>
        <v>68</v>
      </c>
      <c r="E8" s="2" t="b">
        <v>1</v>
      </c>
      <c r="F8" s="2">
        <f t="shared" si="1"/>
        <v>4</v>
      </c>
      <c r="G8" s="2">
        <f t="shared" si="2"/>
        <v>13</v>
      </c>
      <c r="H8" s="2">
        <f t="shared" si="3"/>
        <v>8</v>
      </c>
      <c r="I8" s="2">
        <f t="shared" si="4"/>
        <v>4</v>
      </c>
      <c r="J8" s="2">
        <f>IF(B8&gt;0,VLOOKUP(I8,Punkteschema!$A$2:$B$101,2,FALSE),"")</f>
        <v>15</v>
      </c>
    </row>
    <row r="9" spans="1:12" x14ac:dyDescent="0.35">
      <c r="A9" s="1" t="s">
        <v>12</v>
      </c>
      <c r="B9" s="45">
        <v>34</v>
      </c>
      <c r="C9" s="44">
        <v>34</v>
      </c>
      <c r="D9" s="45">
        <f t="shared" si="0"/>
        <v>68</v>
      </c>
      <c r="E9" s="2" t="b">
        <v>1</v>
      </c>
      <c r="F9" s="2">
        <f t="shared" si="1"/>
        <v>8</v>
      </c>
      <c r="G9" s="2">
        <f t="shared" si="2"/>
        <v>4</v>
      </c>
      <c r="H9" s="2">
        <f t="shared" si="3"/>
        <v>8</v>
      </c>
      <c r="I9" s="2">
        <f t="shared" si="4"/>
        <v>4</v>
      </c>
      <c r="J9" s="2">
        <f>IF(B9&gt;0,VLOOKUP(I9,Punkteschema!$A$2:$B$101,2,FALSE),"")</f>
        <v>15</v>
      </c>
    </row>
    <row r="10" spans="1:12" x14ac:dyDescent="0.35">
      <c r="A10" s="1" t="s">
        <v>81</v>
      </c>
      <c r="B10" s="45">
        <v>34</v>
      </c>
      <c r="C10" s="44">
        <v>34</v>
      </c>
      <c r="D10" s="45">
        <f t="shared" si="0"/>
        <v>68</v>
      </c>
      <c r="E10" s="2" t="b">
        <v>1</v>
      </c>
      <c r="F10" s="2">
        <f t="shared" si="1"/>
        <v>8</v>
      </c>
      <c r="G10" s="2">
        <f t="shared" si="2"/>
        <v>4</v>
      </c>
      <c r="H10" s="2">
        <f t="shared" si="3"/>
        <v>8</v>
      </c>
      <c r="I10" s="2">
        <f t="shared" si="4"/>
        <v>4</v>
      </c>
      <c r="J10" s="2">
        <f>IF(B10&gt;0,VLOOKUP(I10,Punkteschema!$A$2:$B$101,2,FALSE),"")</f>
        <v>15</v>
      </c>
    </row>
    <row r="11" spans="1:12" x14ac:dyDescent="0.35">
      <c r="A11" s="1" t="s">
        <v>4100</v>
      </c>
      <c r="B11" s="45">
        <v>36</v>
      </c>
      <c r="C11" s="44">
        <v>34</v>
      </c>
      <c r="D11" s="45">
        <f t="shared" si="0"/>
        <v>70</v>
      </c>
      <c r="E11" s="2" t="b">
        <v>1</v>
      </c>
      <c r="F11" s="2">
        <f t="shared" si="1"/>
        <v>16</v>
      </c>
      <c r="G11" s="2">
        <f t="shared" si="2"/>
        <v>4</v>
      </c>
      <c r="H11" s="2">
        <f t="shared" si="3"/>
        <v>11</v>
      </c>
      <c r="I11" s="2">
        <f t="shared" si="4"/>
        <v>4</v>
      </c>
      <c r="J11" s="2">
        <f>IF(B11&gt;0,VLOOKUP(I11,Punkteschema!$A$2:$B$101,2,FALSE),"")</f>
        <v>15</v>
      </c>
    </row>
    <row r="12" spans="1:12" x14ac:dyDescent="0.35">
      <c r="A12" s="1" t="s">
        <v>4102</v>
      </c>
      <c r="B12" s="45">
        <v>33</v>
      </c>
      <c r="C12" s="45">
        <v>44</v>
      </c>
      <c r="D12" s="45">
        <f t="shared" si="0"/>
        <v>77</v>
      </c>
      <c r="E12" s="2" t="b">
        <v>1</v>
      </c>
      <c r="F12" s="2">
        <f t="shared" si="1"/>
        <v>7</v>
      </c>
      <c r="G12" s="2">
        <f t="shared" si="2"/>
        <v>18</v>
      </c>
      <c r="H12" s="2">
        <f t="shared" si="3"/>
        <v>14</v>
      </c>
      <c r="I12" s="2">
        <f t="shared" si="4"/>
        <v>7</v>
      </c>
      <c r="J12" s="2">
        <f>IF(B12&gt;0,VLOOKUP(I12,Punkteschema!$A$2:$B$101,2,FALSE),"")</f>
        <v>10</v>
      </c>
    </row>
    <row r="13" spans="1:12" x14ac:dyDescent="0.35">
      <c r="A13" s="1" t="s">
        <v>4048</v>
      </c>
      <c r="B13" s="45">
        <v>34</v>
      </c>
      <c r="C13" s="45">
        <v>46</v>
      </c>
      <c r="D13" s="45">
        <f t="shared" si="0"/>
        <v>80</v>
      </c>
      <c r="E13" s="2" t="b">
        <v>1</v>
      </c>
      <c r="F13" s="2">
        <f t="shared" si="1"/>
        <v>8</v>
      </c>
      <c r="G13" s="2">
        <f t="shared" si="2"/>
        <v>19</v>
      </c>
      <c r="H13" s="2">
        <f t="shared" si="3"/>
        <v>18</v>
      </c>
      <c r="I13" s="2">
        <f t="shared" si="4"/>
        <v>8</v>
      </c>
      <c r="J13" s="2">
        <f>IF(B13&gt;0,VLOOKUP(I13,Punkteschema!$A$2:$B$101,2,FALSE),"")</f>
        <v>10</v>
      </c>
    </row>
    <row r="14" spans="1:12" x14ac:dyDescent="0.35">
      <c r="A14" s="1" t="s">
        <v>48</v>
      </c>
      <c r="B14" s="45">
        <v>43</v>
      </c>
      <c r="C14" s="44">
        <v>35</v>
      </c>
      <c r="D14" s="45">
        <f t="shared" si="0"/>
        <v>78</v>
      </c>
      <c r="E14" s="2" t="b">
        <v>1</v>
      </c>
      <c r="F14" s="2">
        <f t="shared" si="1"/>
        <v>19</v>
      </c>
      <c r="G14" s="2">
        <f t="shared" si="2"/>
        <v>9</v>
      </c>
      <c r="H14" s="2">
        <f t="shared" si="3"/>
        <v>16</v>
      </c>
      <c r="I14" s="2">
        <f t="shared" si="4"/>
        <v>9</v>
      </c>
      <c r="J14" s="2">
        <f>IF(B14&gt;0,VLOOKUP(I14,Punkteschema!$A$2:$B$101,2,FALSE),"")</f>
        <v>10</v>
      </c>
    </row>
    <row r="15" spans="1:12" x14ac:dyDescent="0.35">
      <c r="A15" s="1" t="s">
        <v>62</v>
      </c>
      <c r="B15" s="45">
        <v>35</v>
      </c>
      <c r="C15" s="44">
        <v>32</v>
      </c>
      <c r="D15" s="45">
        <f t="shared" si="0"/>
        <v>67</v>
      </c>
      <c r="E15" s="2" t="b">
        <v>0</v>
      </c>
      <c r="F15" s="2">
        <f t="shared" si="1"/>
        <v>11</v>
      </c>
      <c r="G15" s="2">
        <f t="shared" si="2"/>
        <v>3</v>
      </c>
      <c r="H15" s="2">
        <f t="shared" si="3"/>
        <v>6</v>
      </c>
      <c r="I15" s="2">
        <f t="shared" si="4"/>
        <v>11</v>
      </c>
      <c r="J15" s="2">
        <f>IF(B15&gt;0,VLOOKUP(I15,Punkteschema!$A$2:$B$101,2,FALSE),"")</f>
        <v>5</v>
      </c>
    </row>
    <row r="16" spans="1:12" x14ac:dyDescent="0.35">
      <c r="A16" s="1" t="s">
        <v>13</v>
      </c>
      <c r="B16" s="45">
        <v>35</v>
      </c>
      <c r="C16" s="45">
        <v>37</v>
      </c>
      <c r="D16" s="45">
        <f t="shared" si="0"/>
        <v>72</v>
      </c>
      <c r="E16" s="2" t="b">
        <v>1</v>
      </c>
      <c r="F16" s="2">
        <f t="shared" si="1"/>
        <v>11</v>
      </c>
      <c r="G16" s="2">
        <f t="shared" si="2"/>
        <v>12</v>
      </c>
      <c r="H16" s="2">
        <f t="shared" si="3"/>
        <v>12</v>
      </c>
      <c r="I16" s="2">
        <f t="shared" si="4"/>
        <v>11</v>
      </c>
      <c r="J16" s="2">
        <f>IF(B16&gt;0,VLOOKUP(I16,Punkteschema!$A$2:$B$101,2,FALSE),"")</f>
        <v>5</v>
      </c>
    </row>
    <row r="17" spans="1:10" x14ac:dyDescent="0.35">
      <c r="A17" s="1" t="s">
        <v>52</v>
      </c>
      <c r="B17" s="45">
        <v>35</v>
      </c>
      <c r="C17" s="45">
        <v>39</v>
      </c>
      <c r="D17" s="45">
        <f t="shared" si="0"/>
        <v>74</v>
      </c>
      <c r="E17" s="2" t="b">
        <v>1</v>
      </c>
      <c r="F17" s="2">
        <f t="shared" si="1"/>
        <v>11</v>
      </c>
      <c r="G17" s="2">
        <f t="shared" si="2"/>
        <v>14</v>
      </c>
      <c r="H17" s="2">
        <f t="shared" si="3"/>
        <v>13</v>
      </c>
      <c r="I17" s="2">
        <f t="shared" si="4"/>
        <v>11</v>
      </c>
      <c r="J17" s="2">
        <f>IF(B17&gt;0,VLOOKUP(I17,Punkteschema!$A$2:$B$101,2,FALSE),"")</f>
        <v>5</v>
      </c>
    </row>
    <row r="18" spans="1:10" x14ac:dyDescent="0.35">
      <c r="A18" s="1" t="s">
        <v>4047</v>
      </c>
      <c r="B18" s="45">
        <v>35</v>
      </c>
      <c r="C18" s="45">
        <v>42</v>
      </c>
      <c r="D18" s="45">
        <f t="shared" si="0"/>
        <v>77</v>
      </c>
      <c r="E18" s="2" t="b">
        <v>1</v>
      </c>
      <c r="F18" s="2">
        <f t="shared" si="1"/>
        <v>11</v>
      </c>
      <c r="G18" s="2">
        <f t="shared" si="2"/>
        <v>17</v>
      </c>
      <c r="H18" s="2">
        <f t="shared" si="3"/>
        <v>14</v>
      </c>
      <c r="I18" s="2">
        <f t="shared" si="4"/>
        <v>11</v>
      </c>
      <c r="J18" s="2">
        <f>IF(B18&gt;0,VLOOKUP(I18,Punkteschema!$A$2:$B$101,2,FALSE),"")</f>
        <v>5</v>
      </c>
    </row>
    <row r="19" spans="1:10" x14ac:dyDescent="0.35">
      <c r="A19" s="1" t="s">
        <v>47</v>
      </c>
      <c r="B19" s="45">
        <v>35</v>
      </c>
      <c r="C19" s="45">
        <v>126</v>
      </c>
      <c r="D19" s="45">
        <f t="shared" si="0"/>
        <v>161</v>
      </c>
      <c r="E19" s="2" t="b">
        <v>1</v>
      </c>
      <c r="F19" s="2">
        <f t="shared" si="1"/>
        <v>11</v>
      </c>
      <c r="G19" s="75">
        <f t="shared" si="2"/>
        <v>20</v>
      </c>
      <c r="H19" s="75">
        <f t="shared" si="3"/>
        <v>20</v>
      </c>
      <c r="I19" s="2">
        <f t="shared" si="4"/>
        <v>11</v>
      </c>
      <c r="J19" s="2">
        <f>IF(B19&gt;0,VLOOKUP(I19,Punkteschema!$A$2:$B$101,2,FALSE),"")</f>
        <v>5</v>
      </c>
    </row>
    <row r="20" spans="1:10" x14ac:dyDescent="0.35">
      <c r="A20" s="1" t="s">
        <v>4101</v>
      </c>
      <c r="B20" s="45">
        <v>40</v>
      </c>
      <c r="C20" s="45">
        <v>39</v>
      </c>
      <c r="D20" s="45">
        <f t="shared" si="0"/>
        <v>79</v>
      </c>
      <c r="E20" s="2" t="b">
        <v>1</v>
      </c>
      <c r="F20" s="2">
        <f t="shared" si="1"/>
        <v>18</v>
      </c>
      <c r="G20" s="2">
        <f t="shared" si="2"/>
        <v>14</v>
      </c>
      <c r="H20" s="2">
        <f t="shared" si="3"/>
        <v>17</v>
      </c>
      <c r="I20" s="2">
        <f t="shared" si="4"/>
        <v>14</v>
      </c>
      <c r="J20" s="2">
        <f>IF(B20&gt;0,VLOOKUP(I20,Punkteschema!$A$2:$B$101,2,FALSE),"")</f>
        <v>5</v>
      </c>
    </row>
    <row r="21" spans="1:10" x14ac:dyDescent="0.35">
      <c r="A21" s="1" t="s">
        <v>7</v>
      </c>
      <c r="B21" s="45">
        <v>47</v>
      </c>
      <c r="C21" s="45">
        <v>39</v>
      </c>
      <c r="D21" s="45">
        <f t="shared" si="0"/>
        <v>86</v>
      </c>
      <c r="E21" s="2" t="b">
        <v>1</v>
      </c>
      <c r="F21" s="2">
        <f t="shared" si="1"/>
        <v>20</v>
      </c>
      <c r="G21" s="2">
        <f t="shared" si="2"/>
        <v>14</v>
      </c>
      <c r="H21" s="2">
        <f t="shared" si="3"/>
        <v>19</v>
      </c>
      <c r="I21" s="2">
        <f t="shared" si="4"/>
        <v>14</v>
      </c>
      <c r="J21" s="2">
        <f>IF(B21&gt;0,VLOOKUP(I21,Punkteschema!$A$2:$B$101,2,FALSE),"")</f>
        <v>5</v>
      </c>
    </row>
    <row r="22" spans="1:10" x14ac:dyDescent="0.35">
      <c r="A22" s="1" t="s">
        <v>20</v>
      </c>
      <c r="B22" s="45">
        <v>37</v>
      </c>
      <c r="C22" s="44">
        <v>30</v>
      </c>
      <c r="D22" s="45">
        <f t="shared" si="0"/>
        <v>67</v>
      </c>
      <c r="E22" s="2" t="b">
        <v>0</v>
      </c>
      <c r="F22" s="2">
        <f t="shared" si="1"/>
        <v>17</v>
      </c>
      <c r="G22" s="2">
        <f t="shared" si="2"/>
        <v>2</v>
      </c>
      <c r="H22" s="2">
        <f t="shared" si="3"/>
        <v>6</v>
      </c>
      <c r="I22" s="2">
        <f t="shared" si="4"/>
        <v>17</v>
      </c>
      <c r="J22" s="2">
        <f>IF(B22&gt;0,VLOOKUP(I22,Punkteschema!$A$2:$B$101,2,FALSE),"")</f>
        <v>3</v>
      </c>
    </row>
    <row r="23" spans="1:10" hidden="1" x14ac:dyDescent="0.35">
      <c r="A23" s="1"/>
      <c r="B23" s="45"/>
      <c r="C23" s="45"/>
      <c r="D23" s="45" t="str">
        <f t="shared" ref="D23" si="5">IF(B23&gt;0,C23+B23,"")</f>
        <v/>
      </c>
      <c r="E23" s="2" t="b">
        <v>1</v>
      </c>
      <c r="F23" s="2" t="str">
        <f t="shared" ref="F23" si="6">IF(B23&gt;0,COUNTIF(B$3:B$55,"&lt;"&amp;B23)+1,"")</f>
        <v/>
      </c>
      <c r="G23" s="2" t="str">
        <f t="shared" ref="G23" si="7">IF(C23&gt;0,COUNTIF(C$3:C$55,"&lt;"&amp;C23)+1,"")</f>
        <v/>
      </c>
      <c r="H23" s="2" t="str">
        <f t="shared" ref="H23" si="8">IF(AND(B23&gt;0,C23&gt;0),COUNTIF(D$3:D$55,"&lt;"&amp;D23)+1,"")</f>
        <v/>
      </c>
      <c r="I23" s="2" t="str">
        <f t="shared" ref="I23" si="9">IF(B23&gt;0,IF(E23,MIN(F23:H23),MAX(F23:H23)),"")</f>
        <v/>
      </c>
      <c r="J23" s="2" t="str">
        <f>IF(B23&gt;0,VLOOKUP(I23,Punkteschema!$A$2:$B$101,2,FALSE),"")</f>
        <v/>
      </c>
    </row>
    <row r="24" spans="1:10" hidden="1" x14ac:dyDescent="0.35">
      <c r="A24" s="1"/>
      <c r="B24" s="2"/>
      <c r="C24" s="2"/>
      <c r="D24" s="2" t="str">
        <f t="shared" ref="D24:D55" si="10">IF(B24&gt;0,C24+B24,"")</f>
        <v/>
      </c>
      <c r="E24" s="2" t="b">
        <v>1</v>
      </c>
      <c r="F24" s="2" t="str">
        <f t="shared" ref="F24:G52" si="11">IF(B24&gt;0,COUNTIF(B$3:B$55,"&lt;"&amp;B24)+1,"")</f>
        <v/>
      </c>
      <c r="G24" s="2" t="str">
        <f t="shared" si="11"/>
        <v/>
      </c>
      <c r="H24" s="2" t="str">
        <f t="shared" ref="H24:H52" si="12">IF(AND(B24&gt;0,C24&gt;0),COUNTIF(D$3:D$55,"&lt;"&amp;D24)+1,"")</f>
        <v/>
      </c>
      <c r="I24" s="2" t="str">
        <f t="shared" ref="I24:I52" si="13">IF(B24&gt;0,IF(E24,MIN(F24:H24),MAX(F24:H24)),"")</f>
        <v/>
      </c>
      <c r="J24" s="2" t="str">
        <f>IF(B24&gt;0,VLOOKUP(I24,Punkteschema!$A$2:$B$101,2,FALSE),"")</f>
        <v/>
      </c>
    </row>
    <row r="25" spans="1:10" hidden="1" x14ac:dyDescent="0.35">
      <c r="A25" s="1"/>
      <c r="B25" s="2"/>
      <c r="C25" s="2"/>
      <c r="D25" s="2" t="str">
        <f t="shared" si="10"/>
        <v/>
      </c>
      <c r="E25" s="2" t="b">
        <v>1</v>
      </c>
      <c r="F25" s="2" t="str">
        <f t="shared" si="11"/>
        <v/>
      </c>
      <c r="G25" s="2" t="str">
        <f t="shared" si="11"/>
        <v/>
      </c>
      <c r="H25" s="2" t="str">
        <f t="shared" si="12"/>
        <v/>
      </c>
      <c r="I25" s="2" t="str">
        <f t="shared" si="13"/>
        <v/>
      </c>
      <c r="J25" s="2" t="str">
        <f>IF(B25&gt;0,VLOOKUP(I25,Punkteschema!$A$2:$B$101,2,FALSE),"")</f>
        <v/>
      </c>
    </row>
    <row r="26" spans="1:10" hidden="1" x14ac:dyDescent="0.35">
      <c r="A26" s="1"/>
      <c r="B26" s="2"/>
      <c r="C26" s="2"/>
      <c r="D26" s="2" t="str">
        <f t="shared" si="10"/>
        <v/>
      </c>
      <c r="E26" s="2" t="b">
        <v>1</v>
      </c>
      <c r="F26" s="2" t="str">
        <f t="shared" si="11"/>
        <v/>
      </c>
      <c r="G26" s="2" t="str">
        <f t="shared" si="11"/>
        <v/>
      </c>
      <c r="H26" s="2" t="str">
        <f t="shared" si="12"/>
        <v/>
      </c>
      <c r="I26" s="2" t="str">
        <f t="shared" si="13"/>
        <v/>
      </c>
      <c r="J26" s="2" t="str">
        <f>IF(B26&gt;0,VLOOKUP(I26,Punkteschema!$A$2:$B$101,2,FALSE),"")</f>
        <v/>
      </c>
    </row>
    <row r="27" spans="1:10" hidden="1" x14ac:dyDescent="0.35">
      <c r="A27" s="1"/>
      <c r="B27" s="2"/>
      <c r="C27" s="2"/>
      <c r="D27" s="2" t="str">
        <f t="shared" si="10"/>
        <v/>
      </c>
      <c r="E27" s="2" t="b">
        <v>1</v>
      </c>
      <c r="F27" s="2" t="str">
        <f t="shared" si="11"/>
        <v/>
      </c>
      <c r="G27" s="2" t="str">
        <f t="shared" si="11"/>
        <v/>
      </c>
      <c r="H27" s="2" t="str">
        <f t="shared" si="12"/>
        <v/>
      </c>
      <c r="I27" s="2" t="str">
        <f t="shared" si="13"/>
        <v/>
      </c>
      <c r="J27" s="2" t="str">
        <f>IF(B27&gt;0,VLOOKUP(I27,Punkteschema!$A$2:$B$101,2,FALSE),"")</f>
        <v/>
      </c>
    </row>
    <row r="28" spans="1:10" hidden="1" x14ac:dyDescent="0.35">
      <c r="A28" s="1"/>
      <c r="B28" s="2"/>
      <c r="C28" s="2"/>
      <c r="D28" s="2" t="str">
        <f t="shared" si="10"/>
        <v/>
      </c>
      <c r="E28" s="2" t="b">
        <v>1</v>
      </c>
      <c r="F28" s="2" t="str">
        <f t="shared" si="11"/>
        <v/>
      </c>
      <c r="G28" s="2" t="str">
        <f t="shared" si="11"/>
        <v/>
      </c>
      <c r="H28" s="2" t="str">
        <f t="shared" si="12"/>
        <v/>
      </c>
      <c r="I28" s="2" t="str">
        <f t="shared" si="13"/>
        <v/>
      </c>
      <c r="J28" s="2" t="str">
        <f>IF(B28&gt;0,VLOOKUP(I28,Punkteschema!$A$2:$B$101,2,FALSE),"")</f>
        <v/>
      </c>
    </row>
    <row r="29" spans="1:10" hidden="1" x14ac:dyDescent="0.35">
      <c r="A29" s="1"/>
      <c r="B29" s="2"/>
      <c r="C29" s="2"/>
      <c r="D29" s="2" t="str">
        <f t="shared" si="10"/>
        <v/>
      </c>
      <c r="E29" s="2" t="b">
        <v>1</v>
      </c>
      <c r="F29" s="2" t="str">
        <f t="shared" si="11"/>
        <v/>
      </c>
      <c r="G29" s="2" t="str">
        <f t="shared" si="11"/>
        <v/>
      </c>
      <c r="H29" s="2" t="str">
        <f t="shared" si="12"/>
        <v/>
      </c>
      <c r="I29" s="2" t="str">
        <f t="shared" si="13"/>
        <v/>
      </c>
      <c r="J29" s="2" t="str">
        <f>IF(B29&gt;0,VLOOKUP(I29,Punkteschema!$A$2:$B$101,2,FALSE),"")</f>
        <v/>
      </c>
    </row>
    <row r="30" spans="1:10" hidden="1" x14ac:dyDescent="0.35">
      <c r="A30" s="1"/>
      <c r="B30" s="2"/>
      <c r="C30" s="2"/>
      <c r="D30" s="2" t="str">
        <f t="shared" si="10"/>
        <v/>
      </c>
      <c r="E30" s="2" t="b">
        <v>1</v>
      </c>
      <c r="F30" s="2" t="str">
        <f t="shared" si="11"/>
        <v/>
      </c>
      <c r="G30" s="2" t="str">
        <f t="shared" si="11"/>
        <v/>
      </c>
      <c r="H30" s="2" t="str">
        <f t="shared" si="12"/>
        <v/>
      </c>
      <c r="I30" s="2" t="str">
        <f t="shared" si="13"/>
        <v/>
      </c>
      <c r="J30" s="2" t="str">
        <f>IF(B30&gt;0,VLOOKUP(I30,Punkteschema!$A$2:$B$101,2,FALSE),"")</f>
        <v/>
      </c>
    </row>
    <row r="31" spans="1:10" hidden="1" x14ac:dyDescent="0.35">
      <c r="A31" s="1"/>
      <c r="B31" s="2"/>
      <c r="C31" s="2"/>
      <c r="D31" s="2" t="str">
        <f t="shared" si="10"/>
        <v/>
      </c>
      <c r="E31" s="2" t="b">
        <v>1</v>
      </c>
      <c r="F31" s="2" t="str">
        <f t="shared" si="11"/>
        <v/>
      </c>
      <c r="G31" s="2" t="str">
        <f t="shared" si="11"/>
        <v/>
      </c>
      <c r="H31" s="2" t="str">
        <f t="shared" si="12"/>
        <v/>
      </c>
      <c r="I31" s="2" t="str">
        <f t="shared" si="13"/>
        <v/>
      </c>
      <c r="J31" s="2" t="str">
        <f>IF(B31&gt;0,VLOOKUP(I31,Punkteschema!$A$2:$B$101,2,FALSE),"")</f>
        <v/>
      </c>
    </row>
    <row r="32" spans="1:10" hidden="1" x14ac:dyDescent="0.35">
      <c r="A32" s="1"/>
      <c r="B32" s="2"/>
      <c r="C32" s="2"/>
      <c r="D32" s="2" t="str">
        <f t="shared" si="10"/>
        <v/>
      </c>
      <c r="E32" s="2" t="b">
        <v>1</v>
      </c>
      <c r="F32" s="2" t="str">
        <f t="shared" si="11"/>
        <v/>
      </c>
      <c r="G32" s="2" t="str">
        <f t="shared" si="11"/>
        <v/>
      </c>
      <c r="H32" s="2" t="str">
        <f t="shared" si="12"/>
        <v/>
      </c>
      <c r="I32" s="2" t="str">
        <f t="shared" si="13"/>
        <v/>
      </c>
      <c r="J32" s="2" t="str">
        <f>IF(B32&gt;0,VLOOKUP(I32,Punkteschema!$A$2:$B$101,2,FALSE),"")</f>
        <v/>
      </c>
    </row>
    <row r="33" spans="1:10" hidden="1" x14ac:dyDescent="0.35">
      <c r="A33" s="1"/>
      <c r="B33" s="2"/>
      <c r="C33" s="2"/>
      <c r="D33" s="2" t="str">
        <f t="shared" si="10"/>
        <v/>
      </c>
      <c r="E33" s="2" t="b">
        <v>1</v>
      </c>
      <c r="F33" s="2" t="str">
        <f t="shared" si="11"/>
        <v/>
      </c>
      <c r="G33" s="2" t="str">
        <f t="shared" si="11"/>
        <v/>
      </c>
      <c r="H33" s="2" t="str">
        <f t="shared" si="12"/>
        <v/>
      </c>
      <c r="I33" s="2" t="str">
        <f t="shared" si="13"/>
        <v/>
      </c>
      <c r="J33" s="2" t="str">
        <f>IF(B33&gt;0,VLOOKUP(I33,Punkteschema!$A$2:$B$101,2,FALSE),"")</f>
        <v/>
      </c>
    </row>
    <row r="34" spans="1:10" hidden="1" x14ac:dyDescent="0.35">
      <c r="A34" s="1"/>
      <c r="B34" s="2"/>
      <c r="C34" s="2"/>
      <c r="D34" s="2" t="str">
        <f t="shared" si="10"/>
        <v/>
      </c>
      <c r="E34" s="2" t="b">
        <v>1</v>
      </c>
      <c r="F34" s="2" t="str">
        <f t="shared" si="11"/>
        <v/>
      </c>
      <c r="G34" s="2" t="str">
        <f t="shared" si="11"/>
        <v/>
      </c>
      <c r="H34" s="2" t="str">
        <f t="shared" si="12"/>
        <v/>
      </c>
      <c r="I34" s="2" t="str">
        <f t="shared" si="13"/>
        <v/>
      </c>
      <c r="J34" s="2" t="str">
        <f>IF(B34&gt;0,VLOOKUP(I34,Punkteschema!$A$2:$B$101,2,FALSE),"")</f>
        <v/>
      </c>
    </row>
    <row r="35" spans="1:10" hidden="1" x14ac:dyDescent="0.35">
      <c r="A35" s="1"/>
      <c r="B35" s="2"/>
      <c r="C35" s="2"/>
      <c r="D35" s="2" t="str">
        <f t="shared" si="10"/>
        <v/>
      </c>
      <c r="E35" s="2" t="b">
        <v>1</v>
      </c>
      <c r="F35" s="2" t="str">
        <f t="shared" si="11"/>
        <v/>
      </c>
      <c r="G35" s="2" t="str">
        <f t="shared" si="11"/>
        <v/>
      </c>
      <c r="H35" s="2" t="str">
        <f t="shared" si="12"/>
        <v/>
      </c>
      <c r="I35" s="2" t="str">
        <f t="shared" si="13"/>
        <v/>
      </c>
      <c r="J35" s="2" t="str">
        <f>IF(B35&gt;0,VLOOKUP(I35,Punkteschema!$A$2:$B$101,2,FALSE),"")</f>
        <v/>
      </c>
    </row>
    <row r="36" spans="1:10" hidden="1" x14ac:dyDescent="0.35">
      <c r="A36" s="1"/>
      <c r="B36" s="2"/>
      <c r="C36" s="2"/>
      <c r="D36" s="2" t="str">
        <f t="shared" si="10"/>
        <v/>
      </c>
      <c r="E36" s="2" t="b">
        <v>1</v>
      </c>
      <c r="F36" s="2" t="str">
        <f t="shared" si="11"/>
        <v/>
      </c>
      <c r="G36" s="2" t="str">
        <f t="shared" si="11"/>
        <v/>
      </c>
      <c r="H36" s="2" t="str">
        <f t="shared" si="12"/>
        <v/>
      </c>
      <c r="I36" s="2" t="str">
        <f t="shared" si="13"/>
        <v/>
      </c>
      <c r="J36" s="2" t="str">
        <f>IF(B36&gt;0,VLOOKUP(I36,Punkteschema!$A$2:$B$101,2,FALSE),"")</f>
        <v/>
      </c>
    </row>
    <row r="37" spans="1:10" hidden="1" x14ac:dyDescent="0.35">
      <c r="A37" s="1"/>
      <c r="B37" s="2"/>
      <c r="C37" s="2"/>
      <c r="D37" s="2" t="str">
        <f t="shared" si="10"/>
        <v/>
      </c>
      <c r="E37" s="2" t="b">
        <v>1</v>
      </c>
      <c r="F37" s="2" t="str">
        <f t="shared" si="11"/>
        <v/>
      </c>
      <c r="G37" s="2" t="str">
        <f t="shared" si="11"/>
        <v/>
      </c>
      <c r="H37" s="2" t="str">
        <f t="shared" si="12"/>
        <v/>
      </c>
      <c r="I37" s="2" t="str">
        <f t="shared" si="13"/>
        <v/>
      </c>
      <c r="J37" s="2" t="str">
        <f>IF(B37&gt;0,VLOOKUP(I37,Punkteschema!$A$2:$B$101,2,FALSE),"")</f>
        <v/>
      </c>
    </row>
    <row r="38" spans="1:10" hidden="1" x14ac:dyDescent="0.35">
      <c r="A38" s="1"/>
      <c r="B38" s="2"/>
      <c r="C38" s="2"/>
      <c r="D38" s="2" t="str">
        <f t="shared" si="10"/>
        <v/>
      </c>
      <c r="E38" s="2" t="b">
        <v>1</v>
      </c>
      <c r="F38" s="2" t="str">
        <f t="shared" si="11"/>
        <v/>
      </c>
      <c r="G38" s="2" t="str">
        <f t="shared" si="11"/>
        <v/>
      </c>
      <c r="H38" s="2" t="str">
        <f t="shared" si="12"/>
        <v/>
      </c>
      <c r="I38" s="2" t="str">
        <f t="shared" si="13"/>
        <v/>
      </c>
      <c r="J38" s="2" t="str">
        <f>IF(B38&gt;0,VLOOKUP(I38,Punkteschema!$A$2:$B$101,2,FALSE),"")</f>
        <v/>
      </c>
    </row>
    <row r="39" spans="1:10" hidden="1" x14ac:dyDescent="0.35">
      <c r="A39" s="1"/>
      <c r="B39" s="2"/>
      <c r="C39" s="2"/>
      <c r="D39" s="2" t="str">
        <f t="shared" si="10"/>
        <v/>
      </c>
      <c r="E39" s="2" t="b">
        <v>1</v>
      </c>
      <c r="F39" s="2" t="str">
        <f t="shared" si="11"/>
        <v/>
      </c>
      <c r="G39" s="2" t="str">
        <f t="shared" si="11"/>
        <v/>
      </c>
      <c r="H39" s="2" t="str">
        <f t="shared" si="12"/>
        <v/>
      </c>
      <c r="I39" s="2" t="str">
        <f t="shared" si="13"/>
        <v/>
      </c>
      <c r="J39" s="2" t="str">
        <f>IF(B39&gt;0,VLOOKUP(I39,Punkteschema!$A$2:$B$101,2,FALSE),"")</f>
        <v/>
      </c>
    </row>
    <row r="40" spans="1:10" hidden="1" x14ac:dyDescent="0.35">
      <c r="A40" s="1"/>
      <c r="B40" s="2"/>
      <c r="C40" s="2"/>
      <c r="D40" s="2" t="str">
        <f t="shared" si="10"/>
        <v/>
      </c>
      <c r="E40" s="2" t="b">
        <v>1</v>
      </c>
      <c r="F40" s="2" t="str">
        <f t="shared" si="11"/>
        <v/>
      </c>
      <c r="G40" s="2" t="str">
        <f t="shared" si="11"/>
        <v/>
      </c>
      <c r="H40" s="2" t="str">
        <f t="shared" si="12"/>
        <v/>
      </c>
      <c r="I40" s="2" t="str">
        <f t="shared" si="13"/>
        <v/>
      </c>
      <c r="J40" s="2" t="str">
        <f>IF(B40&gt;0,VLOOKUP(I40,Punkteschema!$A$2:$B$101,2,FALSE),"")</f>
        <v/>
      </c>
    </row>
    <row r="41" spans="1:10" hidden="1" x14ac:dyDescent="0.35">
      <c r="A41" s="1"/>
      <c r="B41" s="2"/>
      <c r="C41" s="2"/>
      <c r="D41" s="2" t="str">
        <f t="shared" si="10"/>
        <v/>
      </c>
      <c r="E41" s="2" t="b">
        <v>1</v>
      </c>
      <c r="F41" s="2" t="str">
        <f t="shared" si="11"/>
        <v/>
      </c>
      <c r="G41" s="2" t="str">
        <f t="shared" si="11"/>
        <v/>
      </c>
      <c r="H41" s="2" t="str">
        <f t="shared" si="12"/>
        <v/>
      </c>
      <c r="I41" s="2" t="str">
        <f t="shared" si="13"/>
        <v/>
      </c>
      <c r="J41" s="2" t="str">
        <f>IF(B41&gt;0,VLOOKUP(I41,Punkteschema!$A$2:$B$101,2,FALSE),"")</f>
        <v/>
      </c>
    </row>
    <row r="42" spans="1:10" hidden="1" x14ac:dyDescent="0.35">
      <c r="A42" s="1"/>
      <c r="B42" s="2"/>
      <c r="C42" s="2"/>
      <c r="D42" s="2" t="str">
        <f t="shared" si="10"/>
        <v/>
      </c>
      <c r="E42" s="2" t="b">
        <v>1</v>
      </c>
      <c r="F42" s="2" t="str">
        <f t="shared" si="11"/>
        <v/>
      </c>
      <c r="G42" s="2" t="str">
        <f t="shared" si="11"/>
        <v/>
      </c>
      <c r="H42" s="2" t="str">
        <f t="shared" si="12"/>
        <v/>
      </c>
      <c r="I42" s="2" t="str">
        <f t="shared" si="13"/>
        <v/>
      </c>
      <c r="J42" s="2" t="str">
        <f>IF(B42&gt;0,VLOOKUP(I42,Punkteschema!$A$2:$B$101,2,FALSE),"")</f>
        <v/>
      </c>
    </row>
    <row r="43" spans="1:10" hidden="1" x14ac:dyDescent="0.35">
      <c r="A43" s="1"/>
      <c r="B43" s="2"/>
      <c r="C43" s="2"/>
      <c r="D43" s="2" t="str">
        <f t="shared" si="10"/>
        <v/>
      </c>
      <c r="E43" s="2" t="b">
        <v>1</v>
      </c>
      <c r="F43" s="2" t="str">
        <f t="shared" si="11"/>
        <v/>
      </c>
      <c r="G43" s="2" t="str">
        <f t="shared" si="11"/>
        <v/>
      </c>
      <c r="H43" s="2" t="str">
        <f t="shared" si="12"/>
        <v/>
      </c>
      <c r="I43" s="2" t="str">
        <f t="shared" si="13"/>
        <v/>
      </c>
      <c r="J43" s="2" t="str">
        <f>IF(B43&gt;0,VLOOKUP(I43,Punkteschema!$A$2:$B$101,2,FALSE),"")</f>
        <v/>
      </c>
    </row>
    <row r="44" spans="1:10" hidden="1" x14ac:dyDescent="0.35">
      <c r="A44" s="1"/>
      <c r="B44" s="2"/>
      <c r="C44" s="2"/>
      <c r="D44" s="2" t="str">
        <f t="shared" si="10"/>
        <v/>
      </c>
      <c r="E44" s="2" t="b">
        <v>1</v>
      </c>
      <c r="F44" s="2" t="str">
        <f t="shared" si="11"/>
        <v/>
      </c>
      <c r="G44" s="2" t="str">
        <f t="shared" si="11"/>
        <v/>
      </c>
      <c r="H44" s="2" t="str">
        <f t="shared" si="12"/>
        <v/>
      </c>
      <c r="I44" s="2" t="str">
        <f t="shared" si="13"/>
        <v/>
      </c>
      <c r="J44" s="2" t="str">
        <f>IF(B44&gt;0,VLOOKUP(I44,Punkteschema!$A$2:$B$101,2,FALSE),"")</f>
        <v/>
      </c>
    </row>
    <row r="45" spans="1:10" hidden="1" x14ac:dyDescent="0.35">
      <c r="A45" s="1"/>
      <c r="B45" s="2"/>
      <c r="C45" s="2"/>
      <c r="D45" s="2" t="str">
        <f t="shared" si="10"/>
        <v/>
      </c>
      <c r="E45" s="2" t="b">
        <v>1</v>
      </c>
      <c r="F45" s="2" t="str">
        <f t="shared" si="11"/>
        <v/>
      </c>
      <c r="G45" s="2" t="str">
        <f t="shared" si="11"/>
        <v/>
      </c>
      <c r="H45" s="2" t="str">
        <f t="shared" si="12"/>
        <v/>
      </c>
      <c r="I45" s="2" t="str">
        <f t="shared" si="13"/>
        <v/>
      </c>
      <c r="J45" s="2" t="str">
        <f>IF(B45&gt;0,VLOOKUP(I45,Punkteschema!$A$2:$B$101,2,FALSE),"")</f>
        <v/>
      </c>
    </row>
    <row r="46" spans="1:10" hidden="1" x14ac:dyDescent="0.35">
      <c r="A46" s="1"/>
      <c r="B46" s="2"/>
      <c r="C46" s="2"/>
      <c r="D46" s="2" t="str">
        <f t="shared" si="10"/>
        <v/>
      </c>
      <c r="E46" s="2" t="b">
        <v>1</v>
      </c>
      <c r="F46" s="2" t="str">
        <f t="shared" si="11"/>
        <v/>
      </c>
      <c r="G46" s="2" t="str">
        <f t="shared" si="11"/>
        <v/>
      </c>
      <c r="H46" s="2" t="str">
        <f t="shared" si="12"/>
        <v/>
      </c>
      <c r="I46" s="2" t="str">
        <f t="shared" si="13"/>
        <v/>
      </c>
      <c r="J46" s="2" t="str">
        <f>IF(B46&gt;0,VLOOKUP(I46,Punkteschema!$A$2:$B$101,2,FALSE),"")</f>
        <v/>
      </c>
    </row>
    <row r="47" spans="1:10" hidden="1" x14ac:dyDescent="0.35">
      <c r="A47" s="1"/>
      <c r="B47" s="2"/>
      <c r="C47" s="2"/>
      <c r="D47" s="2" t="str">
        <f t="shared" si="10"/>
        <v/>
      </c>
      <c r="E47" s="2" t="b">
        <v>1</v>
      </c>
      <c r="F47" s="2" t="str">
        <f t="shared" si="11"/>
        <v/>
      </c>
      <c r="G47" s="2" t="str">
        <f t="shared" si="11"/>
        <v/>
      </c>
      <c r="H47" s="2" t="str">
        <f t="shared" si="12"/>
        <v/>
      </c>
      <c r="I47" s="2" t="str">
        <f t="shared" si="13"/>
        <v/>
      </c>
      <c r="J47" s="2" t="str">
        <f>IF(B47&gt;0,VLOOKUP(I47,Punkteschema!$A$2:$B$101,2,FALSE),"")</f>
        <v/>
      </c>
    </row>
    <row r="48" spans="1:10" hidden="1" x14ac:dyDescent="0.35">
      <c r="A48" s="1"/>
      <c r="B48" s="2"/>
      <c r="C48" s="2"/>
      <c r="D48" s="2" t="str">
        <f t="shared" si="10"/>
        <v/>
      </c>
      <c r="E48" s="2" t="b">
        <v>1</v>
      </c>
      <c r="F48" s="2" t="str">
        <f t="shared" si="11"/>
        <v/>
      </c>
      <c r="G48" s="2" t="str">
        <f t="shared" si="11"/>
        <v/>
      </c>
      <c r="H48" s="2" t="str">
        <f t="shared" si="12"/>
        <v/>
      </c>
      <c r="I48" s="2" t="str">
        <f t="shared" si="13"/>
        <v/>
      </c>
      <c r="J48" s="2" t="str">
        <f>IF(B48&gt;0,VLOOKUP(I48,Punkteschema!$A$2:$B$101,2,FALSE),"")</f>
        <v/>
      </c>
    </row>
    <row r="49" spans="1:10" hidden="1" x14ac:dyDescent="0.35">
      <c r="A49" s="1"/>
      <c r="B49" s="2"/>
      <c r="C49" s="2"/>
      <c r="D49" s="2" t="str">
        <f t="shared" si="10"/>
        <v/>
      </c>
      <c r="E49" s="2" t="b">
        <v>1</v>
      </c>
      <c r="F49" s="2" t="str">
        <f t="shared" si="11"/>
        <v/>
      </c>
      <c r="G49" s="2" t="str">
        <f t="shared" si="11"/>
        <v/>
      </c>
      <c r="H49" s="2" t="str">
        <f t="shared" si="12"/>
        <v/>
      </c>
      <c r="I49" s="2" t="str">
        <f t="shared" si="13"/>
        <v/>
      </c>
      <c r="J49" s="2" t="str">
        <f>IF(B49&gt;0,VLOOKUP(I49,Punkteschema!$A$2:$B$101,2,FALSE),"")</f>
        <v/>
      </c>
    </row>
    <row r="50" spans="1:10" hidden="1" x14ac:dyDescent="0.35">
      <c r="A50" s="1"/>
      <c r="B50" s="2"/>
      <c r="C50" s="2"/>
      <c r="D50" s="2" t="str">
        <f t="shared" si="10"/>
        <v/>
      </c>
      <c r="E50" s="2" t="b">
        <v>1</v>
      </c>
      <c r="F50" s="2" t="str">
        <f t="shared" si="11"/>
        <v/>
      </c>
      <c r="G50" s="2" t="str">
        <f t="shared" si="11"/>
        <v/>
      </c>
      <c r="H50" s="2" t="str">
        <f t="shared" si="12"/>
        <v/>
      </c>
      <c r="I50" s="2" t="str">
        <f t="shared" si="13"/>
        <v/>
      </c>
      <c r="J50" s="2" t="str">
        <f>IF(B50&gt;0,VLOOKUP(I50,Punkteschema!$A$2:$B$101,2,FALSE),"")</f>
        <v/>
      </c>
    </row>
    <row r="51" spans="1:10" hidden="1" x14ac:dyDescent="0.35">
      <c r="A51" s="1"/>
      <c r="B51" s="2"/>
      <c r="C51" s="2"/>
      <c r="D51" s="2" t="str">
        <f t="shared" si="10"/>
        <v/>
      </c>
      <c r="E51" s="2" t="b">
        <v>1</v>
      </c>
      <c r="F51" s="2" t="str">
        <f t="shared" si="11"/>
        <v/>
      </c>
      <c r="G51" s="2" t="str">
        <f t="shared" si="11"/>
        <v/>
      </c>
      <c r="H51" s="2" t="str">
        <f t="shared" si="12"/>
        <v/>
      </c>
      <c r="I51" s="2" t="str">
        <f t="shared" si="13"/>
        <v/>
      </c>
      <c r="J51" s="2" t="str">
        <f>IF(B51&gt;0,VLOOKUP(I51,Punkteschema!$A$2:$B$101,2,FALSE),"")</f>
        <v/>
      </c>
    </row>
    <row r="52" spans="1:10" hidden="1" x14ac:dyDescent="0.35">
      <c r="A52" s="1"/>
      <c r="B52" s="2"/>
      <c r="C52" s="2"/>
      <c r="D52" s="2" t="str">
        <f t="shared" si="10"/>
        <v/>
      </c>
      <c r="E52" s="2" t="b">
        <v>1</v>
      </c>
      <c r="F52" s="2" t="str">
        <f t="shared" si="11"/>
        <v/>
      </c>
      <c r="G52" s="2" t="str">
        <f t="shared" si="11"/>
        <v/>
      </c>
      <c r="H52" s="2" t="str">
        <f t="shared" si="12"/>
        <v/>
      </c>
      <c r="I52" s="2" t="str">
        <f t="shared" si="13"/>
        <v/>
      </c>
      <c r="J52" s="2" t="str">
        <f>IF(B52&gt;0,VLOOKUP(I52,Punkteschema!$A$2:$B$101,2,FALSE),"")</f>
        <v/>
      </c>
    </row>
    <row r="53" spans="1:10" hidden="1" x14ac:dyDescent="0.35">
      <c r="A53" s="1"/>
      <c r="B53" s="2"/>
      <c r="C53" s="2"/>
      <c r="D53" s="2" t="str">
        <f t="shared" si="10"/>
        <v/>
      </c>
      <c r="E53" s="2" t="b">
        <v>1</v>
      </c>
      <c r="F53" s="2" t="str">
        <f t="shared" ref="F53:G55" si="14">IF(B53&gt;0,COUNTIF(B$3:B$55,"&lt;"&amp;B53)+1,"")</f>
        <v/>
      </c>
      <c r="G53" s="2" t="str">
        <f t="shared" si="14"/>
        <v/>
      </c>
      <c r="H53" s="2" t="str">
        <f>IF(AND(B53&gt;0,C53&gt;0),COUNTIF(D$3:D$55,"&lt;"&amp;D53)+1,"")</f>
        <v/>
      </c>
      <c r="I53" s="2" t="str">
        <f>IF(B53&gt;0,IF(E53,MIN(F53:H53),MAX(F53:H53)),"")</f>
        <v/>
      </c>
      <c r="J53" s="2" t="str">
        <f>IF(B53&gt;0,VLOOKUP(I53,Punkteschema!$A$2:$B$101,2,FALSE),"")</f>
        <v/>
      </c>
    </row>
    <row r="54" spans="1:10" hidden="1" x14ac:dyDescent="0.35">
      <c r="A54" s="1"/>
      <c r="B54" s="2"/>
      <c r="C54" s="2"/>
      <c r="D54" s="2" t="str">
        <f t="shared" si="10"/>
        <v/>
      </c>
      <c r="E54" s="2" t="b">
        <v>1</v>
      </c>
      <c r="F54" s="2" t="str">
        <f t="shared" si="14"/>
        <v/>
      </c>
      <c r="G54" s="2" t="str">
        <f t="shared" si="14"/>
        <v/>
      </c>
      <c r="H54" s="2" t="str">
        <f>IF(AND(B54&gt;0,C54&gt;0),COUNTIF(D$3:D$55,"&lt;"&amp;D54)+1,"")</f>
        <v/>
      </c>
      <c r="I54" s="2" t="str">
        <f>IF(B54&gt;0,IF(E54,MIN(F54:H54),MAX(F54:H54)),"")</f>
        <v/>
      </c>
      <c r="J54" s="2" t="str">
        <f>IF(B54&gt;0,VLOOKUP(I54,Punkteschema!$A$2:$B$101,2,FALSE),"")</f>
        <v/>
      </c>
    </row>
    <row r="55" spans="1:10" hidden="1" x14ac:dyDescent="0.35">
      <c r="A55" s="1"/>
      <c r="B55" s="2"/>
      <c r="C55" s="2"/>
      <c r="D55" s="2" t="str">
        <f t="shared" si="10"/>
        <v/>
      </c>
      <c r="E55" s="2" t="b">
        <v>1</v>
      </c>
      <c r="F55" s="2" t="str">
        <f t="shared" si="14"/>
        <v/>
      </c>
      <c r="G55" s="2" t="str">
        <f t="shared" si="14"/>
        <v/>
      </c>
      <c r="H55" s="2" t="str">
        <f>IF(AND(B55&gt;0,C55&gt;0),COUNTIF(D$3:D$55,"&lt;"&amp;D55)+1,"")</f>
        <v/>
      </c>
      <c r="I55" s="2" t="str">
        <f>IF(B55&gt;0,IF(E55,MIN(F55:H55),MAX(F55:H55)),"")</f>
        <v/>
      </c>
      <c r="J55" s="2" t="str">
        <f>IF(B55&gt;0,VLOOKUP(I55,Punkteschema!$A$2:$B$101,2,FALSE),"")</f>
        <v/>
      </c>
    </row>
    <row r="57" spans="1:10" x14ac:dyDescent="0.35">
      <c r="A57" s="4" t="s">
        <v>3640</v>
      </c>
      <c r="E57" s="4" t="s">
        <v>3294</v>
      </c>
      <c r="F57" s="42" t="s">
        <v>3482</v>
      </c>
      <c r="G57" s="4" t="s">
        <v>3300</v>
      </c>
    </row>
    <row r="58" spans="1:10" x14ac:dyDescent="0.35">
      <c r="A58" s="4" t="s">
        <v>4103</v>
      </c>
      <c r="E58" s="4" t="s">
        <v>3295</v>
      </c>
      <c r="F58" s="42" t="s">
        <v>3483</v>
      </c>
      <c r="G58" s="4" t="s">
        <v>3300</v>
      </c>
    </row>
    <row r="59" spans="1:10" x14ac:dyDescent="0.35">
      <c r="A59" s="4" t="s">
        <v>3676</v>
      </c>
    </row>
    <row r="61" spans="1:10" x14ac:dyDescent="0.35">
      <c r="A61" s="43" t="s">
        <v>3493</v>
      </c>
      <c r="B61" s="4" t="s">
        <v>4104</v>
      </c>
    </row>
    <row r="62" spans="1:10" x14ac:dyDescent="0.35">
      <c r="A62" s="43"/>
      <c r="B62" s="4" t="s">
        <v>4106</v>
      </c>
    </row>
    <row r="63" spans="1:10" x14ac:dyDescent="0.35">
      <c r="A63" s="43"/>
      <c r="B63" s="4" t="s">
        <v>4105</v>
      </c>
    </row>
    <row r="64" spans="1:10" x14ac:dyDescent="0.35">
      <c r="A64" s="43"/>
    </row>
  </sheetData>
  <sortState ref="A3:J22">
    <sortCondition ref="I3:I22"/>
    <sortCondition ref="H3:H22"/>
    <sortCondition ref="F3:F22"/>
    <sortCondition ref="G3:G22"/>
  </sortState>
  <mergeCells count="1">
    <mergeCell ref="A1:J1"/>
  </mergeCells>
  <dataValidations count="1">
    <dataValidation type="list" allowBlank="1" showInputMessage="1" showErrorMessage="1" sqref="A3:A55">
      <formula1>Teilnehmerliste</formula1>
    </dataValidation>
  </dataValidations>
  <pageMargins left="0.39370078740157483" right="0.39370078740157483" top="0.39370078740157483" bottom="0.39370078740157483" header="0.31496062992125984" footer="0.31496062992125984"/>
  <pageSetup paperSize="9" scale="10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L64"/>
  <sheetViews>
    <sheetView zoomScale="129" zoomScaleNormal="129" workbookViewId="0">
      <selection sqref="A1:J1"/>
    </sheetView>
  </sheetViews>
  <sheetFormatPr baseColWidth="10" defaultColWidth="11.453125" defaultRowHeight="14.5" x14ac:dyDescent="0.35"/>
  <cols>
    <col min="1" max="1" width="23.453125" style="4" bestFit="1" customWidth="1"/>
    <col min="2" max="3" width="7.54296875" style="4" bestFit="1" customWidth="1"/>
    <col min="4" max="4" width="7.26953125" style="4" bestFit="1" customWidth="1"/>
    <col min="5" max="5" width="8.1796875" style="4" bestFit="1" customWidth="1"/>
    <col min="6" max="6" width="5.54296875" style="4" bestFit="1" customWidth="1"/>
    <col min="7" max="7" width="6" style="4" bestFit="1" customWidth="1"/>
    <col min="8" max="8" width="7" style="4" bestFit="1" customWidth="1"/>
    <col min="9" max="9" width="8.26953125" style="4" bestFit="1" customWidth="1"/>
    <col min="10" max="10" width="6.54296875" style="4" bestFit="1" customWidth="1"/>
    <col min="11" max="11" width="7.1796875" style="4" bestFit="1" customWidth="1"/>
    <col min="12" max="12" width="18.7265625" style="4" bestFit="1" customWidth="1"/>
    <col min="13" max="16384" width="11.453125" style="4"/>
  </cols>
  <sheetData>
    <row r="1" spans="1:12" ht="23.5" x14ac:dyDescent="0.55000000000000004">
      <c r="A1" s="121" t="str">
        <f>CONCATENATE("5. Sommer-Cup - Freizeittreff Herbede - ",TEXT(Gesamtstand!$T$2,"TT.MM.JJ"))</f>
        <v>5. Sommer-Cup - Freizeittreff Herbede - 08.08.19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2" x14ac:dyDescent="0.35">
      <c r="A2" s="1" t="s">
        <v>0</v>
      </c>
      <c r="B2" s="2" t="s">
        <v>103</v>
      </c>
      <c r="C2" s="2" t="s">
        <v>104</v>
      </c>
      <c r="D2" s="2" t="s">
        <v>3296</v>
      </c>
      <c r="E2" s="2" t="s">
        <v>3261</v>
      </c>
      <c r="F2" s="2" t="s">
        <v>3297</v>
      </c>
      <c r="G2" s="2" t="s">
        <v>3298</v>
      </c>
      <c r="H2" s="2" t="s">
        <v>3299</v>
      </c>
      <c r="I2" s="2" t="s">
        <v>105</v>
      </c>
      <c r="J2" s="2" t="s">
        <v>27</v>
      </c>
      <c r="L2" s="30"/>
    </row>
    <row r="3" spans="1:12" x14ac:dyDescent="0.35">
      <c r="A3" s="1" t="s">
        <v>4090</v>
      </c>
      <c r="B3" s="47">
        <v>24</v>
      </c>
      <c r="C3" s="47">
        <v>27</v>
      </c>
      <c r="D3" s="47">
        <f t="shared" ref="D3:D22" si="0">IF(B3&gt;0,C3+B3,"")</f>
        <v>51</v>
      </c>
      <c r="E3" s="2" t="b">
        <v>1</v>
      </c>
      <c r="F3" s="2">
        <f t="shared" ref="F3:F22" si="1">IF(B3&gt;0,COUNTIF(B$3:B$55,"&lt;"&amp;B3)+1,"")</f>
        <v>2</v>
      </c>
      <c r="G3" s="2">
        <f t="shared" ref="G3:G22" si="2">IF(C3&gt;0,COUNTIF(C$3:C$55,"&lt;"&amp;C3)+1,"")</f>
        <v>1</v>
      </c>
      <c r="H3" s="2">
        <f t="shared" ref="H3:H22" si="3">IF(AND(B3&gt;0,C3&gt;0),COUNTIF(D$3:D$55,"&lt;"&amp;D3)+1,"")</f>
        <v>1</v>
      </c>
      <c r="I3" s="2">
        <f t="shared" ref="I3:I22" si="4">IF(B3&gt;0,IF(E3,MIN(F3:H3),MAX(F3:H3)),"")</f>
        <v>1</v>
      </c>
      <c r="J3" s="2">
        <f>IF(B3&gt;0,VLOOKUP(I3,Punkteschema!$A$2:$B$101,2,FALSE),"")</f>
        <v>25</v>
      </c>
    </row>
    <row r="4" spans="1:12" x14ac:dyDescent="0.35">
      <c r="A4" s="1" t="s">
        <v>64</v>
      </c>
      <c r="B4" s="47">
        <v>22</v>
      </c>
      <c r="C4" s="47">
        <v>29</v>
      </c>
      <c r="D4" s="47">
        <f t="shared" si="0"/>
        <v>51</v>
      </c>
      <c r="E4" s="2" t="b">
        <v>1</v>
      </c>
      <c r="F4" s="2">
        <f t="shared" si="1"/>
        <v>1</v>
      </c>
      <c r="G4" s="2">
        <f t="shared" si="2"/>
        <v>3</v>
      </c>
      <c r="H4" s="2">
        <f t="shared" si="3"/>
        <v>1</v>
      </c>
      <c r="I4" s="2">
        <f t="shared" si="4"/>
        <v>1</v>
      </c>
      <c r="J4" s="2">
        <f>IF(B4&gt;0,VLOOKUP(I4,Punkteschema!$A$2:$B$101,2,FALSE),"")</f>
        <v>25</v>
      </c>
    </row>
    <row r="5" spans="1:12" x14ac:dyDescent="0.35">
      <c r="A5" s="1" t="s">
        <v>41</v>
      </c>
      <c r="B5" s="45">
        <v>37</v>
      </c>
      <c r="C5" s="47">
        <v>28</v>
      </c>
      <c r="D5" s="44">
        <f t="shared" si="0"/>
        <v>65</v>
      </c>
      <c r="E5" s="2" t="b">
        <v>1</v>
      </c>
      <c r="F5" s="2">
        <f t="shared" si="1"/>
        <v>16</v>
      </c>
      <c r="G5" s="2">
        <f t="shared" si="2"/>
        <v>2</v>
      </c>
      <c r="H5" s="2">
        <f t="shared" si="3"/>
        <v>8</v>
      </c>
      <c r="I5" s="2">
        <f t="shared" si="4"/>
        <v>2</v>
      </c>
      <c r="J5" s="2">
        <f>IF(B5&gt;0,VLOOKUP(I5,Punkteschema!$A$2:$B$101,2,FALSE),"")</f>
        <v>21</v>
      </c>
    </row>
    <row r="6" spans="1:12" x14ac:dyDescent="0.35">
      <c r="A6" s="1" t="s">
        <v>5</v>
      </c>
      <c r="B6" s="44">
        <v>27</v>
      </c>
      <c r="C6" s="44">
        <v>30</v>
      </c>
      <c r="D6" s="44">
        <f t="shared" si="0"/>
        <v>57</v>
      </c>
      <c r="E6" s="2" t="b">
        <v>1</v>
      </c>
      <c r="F6" s="2">
        <f t="shared" si="1"/>
        <v>4</v>
      </c>
      <c r="G6" s="2">
        <f t="shared" si="2"/>
        <v>4</v>
      </c>
      <c r="H6" s="2">
        <f t="shared" si="3"/>
        <v>3</v>
      </c>
      <c r="I6" s="2">
        <f t="shared" si="4"/>
        <v>3</v>
      </c>
      <c r="J6" s="2">
        <f>IF(B6&gt;0,VLOOKUP(I6,Punkteschema!$A$2:$B$101,2,FALSE),"")</f>
        <v>18</v>
      </c>
    </row>
    <row r="7" spans="1:12" x14ac:dyDescent="0.35">
      <c r="A7" s="1" t="s">
        <v>12</v>
      </c>
      <c r="B7" s="44">
        <v>27</v>
      </c>
      <c r="C7" s="44">
        <v>33</v>
      </c>
      <c r="D7" s="44">
        <f t="shared" si="0"/>
        <v>60</v>
      </c>
      <c r="E7" s="2" t="b">
        <v>1</v>
      </c>
      <c r="F7" s="2">
        <f t="shared" si="1"/>
        <v>4</v>
      </c>
      <c r="G7" s="2">
        <f t="shared" si="2"/>
        <v>6</v>
      </c>
      <c r="H7" s="2">
        <f t="shared" si="3"/>
        <v>5</v>
      </c>
      <c r="I7" s="2">
        <f t="shared" si="4"/>
        <v>4</v>
      </c>
      <c r="J7" s="2">
        <f>IF(B7&gt;0,VLOOKUP(I7,Punkteschema!$A$2:$B$101,2,FALSE),"")</f>
        <v>15</v>
      </c>
    </row>
    <row r="8" spans="1:12" x14ac:dyDescent="0.35">
      <c r="A8" s="1" t="s">
        <v>33</v>
      </c>
      <c r="B8" s="45">
        <v>30</v>
      </c>
      <c r="C8" s="44">
        <v>31</v>
      </c>
      <c r="D8" s="44">
        <f t="shared" si="0"/>
        <v>61</v>
      </c>
      <c r="E8" s="2" t="b">
        <v>1</v>
      </c>
      <c r="F8" s="2">
        <f t="shared" si="1"/>
        <v>8</v>
      </c>
      <c r="G8" s="2">
        <f t="shared" si="2"/>
        <v>5</v>
      </c>
      <c r="H8" s="2">
        <f t="shared" si="3"/>
        <v>6</v>
      </c>
      <c r="I8" s="2">
        <f t="shared" si="4"/>
        <v>5</v>
      </c>
      <c r="J8" s="2">
        <f>IF(B8&gt;0,VLOOKUP(I8,Punkteschema!$A$2:$B$101,2,FALSE),"")</f>
        <v>15</v>
      </c>
    </row>
    <row r="9" spans="1:12" x14ac:dyDescent="0.35">
      <c r="A9" s="1" t="s">
        <v>4048</v>
      </c>
      <c r="B9" s="45">
        <v>36</v>
      </c>
      <c r="C9" s="44">
        <v>33</v>
      </c>
      <c r="D9" s="45">
        <f t="shared" si="0"/>
        <v>69</v>
      </c>
      <c r="E9" s="2" t="b">
        <v>1</v>
      </c>
      <c r="F9" s="2">
        <f t="shared" si="1"/>
        <v>15</v>
      </c>
      <c r="G9" s="2">
        <f t="shared" si="2"/>
        <v>6</v>
      </c>
      <c r="H9" s="2">
        <f t="shared" si="3"/>
        <v>11</v>
      </c>
      <c r="I9" s="2">
        <f t="shared" si="4"/>
        <v>6</v>
      </c>
      <c r="J9" s="2">
        <f>IF(B9&gt;0,VLOOKUP(I9,Punkteschema!$A$2:$B$101,2,FALSE),"")</f>
        <v>15</v>
      </c>
    </row>
    <row r="10" spans="1:12" x14ac:dyDescent="0.35">
      <c r="A10" s="1" t="s">
        <v>3243</v>
      </c>
      <c r="B10" s="44">
        <v>26</v>
      </c>
      <c r="C10" s="44">
        <v>33</v>
      </c>
      <c r="D10" s="44">
        <f t="shared" si="0"/>
        <v>59</v>
      </c>
      <c r="E10" s="2" t="b">
        <v>0</v>
      </c>
      <c r="F10" s="2">
        <f t="shared" si="1"/>
        <v>3</v>
      </c>
      <c r="G10" s="2">
        <f t="shared" si="2"/>
        <v>6</v>
      </c>
      <c r="H10" s="2">
        <f t="shared" si="3"/>
        <v>4</v>
      </c>
      <c r="I10" s="2">
        <f t="shared" si="4"/>
        <v>6</v>
      </c>
      <c r="J10" s="2">
        <f>IF(B10&gt;0,VLOOKUP(I10,Punkteschema!$A$2:$B$101,2,FALSE),"")</f>
        <v>15</v>
      </c>
    </row>
    <row r="11" spans="1:12" x14ac:dyDescent="0.35">
      <c r="A11" s="1" t="s">
        <v>51</v>
      </c>
      <c r="B11" s="44">
        <v>29</v>
      </c>
      <c r="C11" s="45">
        <v>36</v>
      </c>
      <c r="D11" s="44">
        <f t="shared" si="0"/>
        <v>65</v>
      </c>
      <c r="E11" s="2" t="b">
        <v>1</v>
      </c>
      <c r="F11" s="2">
        <f t="shared" si="1"/>
        <v>7</v>
      </c>
      <c r="G11" s="2">
        <f t="shared" si="2"/>
        <v>15</v>
      </c>
      <c r="H11" s="2">
        <f t="shared" si="3"/>
        <v>8</v>
      </c>
      <c r="I11" s="2">
        <f t="shared" si="4"/>
        <v>7</v>
      </c>
      <c r="J11" s="2">
        <f>IF(B11&gt;0,VLOOKUP(I11,Punkteschema!$A$2:$B$101,2,FALSE),"")</f>
        <v>10</v>
      </c>
    </row>
    <row r="12" spans="1:12" x14ac:dyDescent="0.35">
      <c r="A12" s="1" t="s">
        <v>3489</v>
      </c>
      <c r="B12" s="45">
        <v>32</v>
      </c>
      <c r="C12" s="45">
        <v>42</v>
      </c>
      <c r="D12" s="45">
        <f t="shared" si="0"/>
        <v>74</v>
      </c>
      <c r="E12" s="2" t="b">
        <v>1</v>
      </c>
      <c r="F12" s="2">
        <f t="shared" si="1"/>
        <v>9</v>
      </c>
      <c r="G12" s="2">
        <f t="shared" si="2"/>
        <v>19</v>
      </c>
      <c r="H12" s="2">
        <f t="shared" si="3"/>
        <v>16</v>
      </c>
      <c r="I12" s="2">
        <f t="shared" si="4"/>
        <v>9</v>
      </c>
      <c r="J12" s="2">
        <f>IF(B12&gt;0,VLOOKUP(I12,Punkteschema!$A$2:$B$101,2,FALSE),"")</f>
        <v>10</v>
      </c>
    </row>
    <row r="13" spans="1:12" x14ac:dyDescent="0.35">
      <c r="A13" s="1" t="s">
        <v>13</v>
      </c>
      <c r="B13" s="45">
        <v>33</v>
      </c>
      <c r="C13" s="44">
        <v>34</v>
      </c>
      <c r="D13" s="45">
        <f t="shared" si="0"/>
        <v>67</v>
      </c>
      <c r="E13" s="2" t="b">
        <v>1</v>
      </c>
      <c r="F13" s="2">
        <f t="shared" si="1"/>
        <v>10</v>
      </c>
      <c r="G13" s="2">
        <f t="shared" si="2"/>
        <v>9</v>
      </c>
      <c r="H13" s="2">
        <f t="shared" si="3"/>
        <v>10</v>
      </c>
      <c r="I13" s="2">
        <f t="shared" si="4"/>
        <v>9</v>
      </c>
      <c r="J13" s="2">
        <f>IF(B13&gt;0,VLOOKUP(I13,Punkteschema!$A$2:$B$101,2,FALSE),"")</f>
        <v>10</v>
      </c>
    </row>
    <row r="14" spans="1:12" x14ac:dyDescent="0.35">
      <c r="A14" s="1" t="s">
        <v>48</v>
      </c>
      <c r="B14" s="45">
        <v>43</v>
      </c>
      <c r="C14" s="44">
        <v>35</v>
      </c>
      <c r="D14" s="45">
        <f t="shared" si="0"/>
        <v>78</v>
      </c>
      <c r="E14" s="2" t="b">
        <v>1</v>
      </c>
      <c r="F14" s="2">
        <f t="shared" si="1"/>
        <v>20</v>
      </c>
      <c r="G14" s="2">
        <f t="shared" si="2"/>
        <v>11</v>
      </c>
      <c r="H14" s="2">
        <f t="shared" si="3"/>
        <v>18</v>
      </c>
      <c r="I14" s="2">
        <f t="shared" si="4"/>
        <v>11</v>
      </c>
      <c r="J14" s="2">
        <f>IF(B14&gt;0,VLOOKUP(I14,Punkteschema!$A$2:$B$101,2,FALSE),"")</f>
        <v>5</v>
      </c>
    </row>
    <row r="15" spans="1:12" x14ac:dyDescent="0.35">
      <c r="A15" s="1" t="s">
        <v>81</v>
      </c>
      <c r="B15" s="45">
        <v>34</v>
      </c>
      <c r="C15" s="44">
        <v>35</v>
      </c>
      <c r="D15" s="45">
        <f t="shared" si="0"/>
        <v>69</v>
      </c>
      <c r="E15" s="2" t="b">
        <v>1</v>
      </c>
      <c r="F15" s="2">
        <f t="shared" si="1"/>
        <v>11</v>
      </c>
      <c r="G15" s="2">
        <f t="shared" si="2"/>
        <v>11</v>
      </c>
      <c r="H15" s="2">
        <f t="shared" si="3"/>
        <v>11</v>
      </c>
      <c r="I15" s="2">
        <f t="shared" si="4"/>
        <v>11</v>
      </c>
      <c r="J15" s="2">
        <f>IF(B15&gt;0,VLOOKUP(I15,Punkteschema!$A$2:$B$101,2,FALSE),"")</f>
        <v>5</v>
      </c>
    </row>
    <row r="16" spans="1:12" x14ac:dyDescent="0.35">
      <c r="A16" s="1" t="s">
        <v>4047</v>
      </c>
      <c r="B16" s="45">
        <v>34</v>
      </c>
      <c r="C16" s="44">
        <v>35</v>
      </c>
      <c r="D16" s="45">
        <f t="shared" si="0"/>
        <v>69</v>
      </c>
      <c r="E16" s="2" t="b">
        <v>1</v>
      </c>
      <c r="F16" s="2">
        <f t="shared" si="1"/>
        <v>11</v>
      </c>
      <c r="G16" s="2">
        <f t="shared" si="2"/>
        <v>11</v>
      </c>
      <c r="H16" s="2">
        <f t="shared" si="3"/>
        <v>11</v>
      </c>
      <c r="I16" s="2">
        <f t="shared" si="4"/>
        <v>11</v>
      </c>
      <c r="J16" s="2">
        <f>IF(B16&gt;0,VLOOKUP(I16,Punkteschema!$A$2:$B$101,2,FALSE),"")</f>
        <v>5</v>
      </c>
    </row>
    <row r="17" spans="1:10" x14ac:dyDescent="0.35">
      <c r="A17" s="1" t="s">
        <v>7</v>
      </c>
      <c r="B17" s="45">
        <v>34</v>
      </c>
      <c r="C17" s="45">
        <v>37</v>
      </c>
      <c r="D17" s="45">
        <f t="shared" si="0"/>
        <v>71</v>
      </c>
      <c r="E17" s="2" t="b">
        <v>1</v>
      </c>
      <c r="F17" s="2">
        <f t="shared" si="1"/>
        <v>11</v>
      </c>
      <c r="G17" s="2">
        <f t="shared" si="2"/>
        <v>16</v>
      </c>
      <c r="H17" s="2">
        <f t="shared" si="3"/>
        <v>15</v>
      </c>
      <c r="I17" s="2">
        <f t="shared" si="4"/>
        <v>11</v>
      </c>
      <c r="J17" s="2">
        <f>IF(B17&gt;0,VLOOKUP(I17,Punkteschema!$A$2:$B$101,2,FALSE),"")</f>
        <v>5</v>
      </c>
    </row>
    <row r="18" spans="1:10" x14ac:dyDescent="0.35">
      <c r="A18" s="1" t="s">
        <v>28</v>
      </c>
      <c r="B18" s="44">
        <v>27</v>
      </c>
      <c r="C18" s="44">
        <v>35</v>
      </c>
      <c r="D18" s="44">
        <f t="shared" si="0"/>
        <v>62</v>
      </c>
      <c r="E18" s="2" t="b">
        <v>0</v>
      </c>
      <c r="F18" s="2">
        <f t="shared" si="1"/>
        <v>4</v>
      </c>
      <c r="G18" s="2">
        <f t="shared" si="2"/>
        <v>11</v>
      </c>
      <c r="H18" s="2">
        <f t="shared" si="3"/>
        <v>7</v>
      </c>
      <c r="I18" s="2">
        <f t="shared" si="4"/>
        <v>11</v>
      </c>
      <c r="J18" s="2">
        <f>IF(B18&gt;0,VLOOKUP(I18,Punkteschema!$A$2:$B$101,2,FALSE),"")</f>
        <v>5</v>
      </c>
    </row>
    <row r="19" spans="1:10" x14ac:dyDescent="0.35">
      <c r="A19" s="1" t="s">
        <v>20</v>
      </c>
      <c r="B19" s="45">
        <v>35</v>
      </c>
      <c r="C19" s="44">
        <v>34</v>
      </c>
      <c r="D19" s="45">
        <f t="shared" si="0"/>
        <v>69</v>
      </c>
      <c r="E19" s="2" t="b">
        <v>0</v>
      </c>
      <c r="F19" s="2">
        <f t="shared" si="1"/>
        <v>14</v>
      </c>
      <c r="G19" s="2">
        <f t="shared" si="2"/>
        <v>9</v>
      </c>
      <c r="H19" s="2">
        <f t="shared" si="3"/>
        <v>11</v>
      </c>
      <c r="I19" s="2">
        <f t="shared" si="4"/>
        <v>14</v>
      </c>
      <c r="J19" s="2">
        <f>IF(B19&gt;0,VLOOKUP(I19,Punkteschema!$A$2:$B$101,2,FALSE),"")</f>
        <v>5</v>
      </c>
    </row>
    <row r="20" spans="1:10" x14ac:dyDescent="0.35">
      <c r="A20" s="1" t="s">
        <v>30</v>
      </c>
      <c r="B20" s="45">
        <v>37</v>
      </c>
      <c r="C20" s="45">
        <v>37</v>
      </c>
      <c r="D20" s="45">
        <f t="shared" si="0"/>
        <v>74</v>
      </c>
      <c r="E20" s="2" t="b">
        <v>1</v>
      </c>
      <c r="F20" s="2">
        <f t="shared" si="1"/>
        <v>16</v>
      </c>
      <c r="G20" s="2">
        <f t="shared" si="2"/>
        <v>16</v>
      </c>
      <c r="H20" s="2">
        <f t="shared" si="3"/>
        <v>16</v>
      </c>
      <c r="I20" s="2">
        <f t="shared" si="4"/>
        <v>16</v>
      </c>
      <c r="J20" s="2">
        <f>IF(B20&gt;0,VLOOKUP(I20,Punkteschema!$A$2:$B$101,2,FALSE),"")</f>
        <v>3</v>
      </c>
    </row>
    <row r="21" spans="1:10" x14ac:dyDescent="0.35">
      <c r="A21" s="1" t="s">
        <v>52</v>
      </c>
      <c r="B21" s="45">
        <v>38</v>
      </c>
      <c r="C21" s="45">
        <v>40</v>
      </c>
      <c r="D21" s="45">
        <f t="shared" si="0"/>
        <v>78</v>
      </c>
      <c r="E21" s="2" t="b">
        <v>1</v>
      </c>
      <c r="F21" s="2">
        <f t="shared" si="1"/>
        <v>18</v>
      </c>
      <c r="G21" s="2">
        <f t="shared" si="2"/>
        <v>18</v>
      </c>
      <c r="H21" s="2">
        <f t="shared" si="3"/>
        <v>18</v>
      </c>
      <c r="I21" s="2">
        <f t="shared" si="4"/>
        <v>18</v>
      </c>
      <c r="J21" s="2">
        <f>IF(B21&gt;0,VLOOKUP(I21,Punkteschema!$A$2:$B$101,2,FALSE),"")</f>
        <v>3</v>
      </c>
    </row>
    <row r="22" spans="1:10" x14ac:dyDescent="0.35">
      <c r="A22" s="1" t="s">
        <v>32</v>
      </c>
      <c r="B22" s="45">
        <v>39</v>
      </c>
      <c r="C22" s="45">
        <v>49</v>
      </c>
      <c r="D22" s="45">
        <f t="shared" si="0"/>
        <v>88</v>
      </c>
      <c r="E22" s="2" t="b">
        <v>1</v>
      </c>
      <c r="F22" s="2">
        <f t="shared" si="1"/>
        <v>19</v>
      </c>
      <c r="G22" s="2">
        <f t="shared" si="2"/>
        <v>20</v>
      </c>
      <c r="H22" s="2">
        <f t="shared" si="3"/>
        <v>20</v>
      </c>
      <c r="I22" s="2">
        <f t="shared" si="4"/>
        <v>19</v>
      </c>
      <c r="J22" s="2">
        <f>IF(B22&gt;0,VLOOKUP(I22,Punkteschema!$A$2:$B$101,2,FALSE),"")</f>
        <v>3</v>
      </c>
    </row>
    <row r="23" spans="1:10" hidden="1" x14ac:dyDescent="0.35">
      <c r="A23" s="1"/>
      <c r="B23" s="46"/>
      <c r="C23" s="46"/>
      <c r="D23" s="46" t="str">
        <f t="shared" ref="D23:D55" si="5">IF(B23&gt;0,C23+B23,"")</f>
        <v/>
      </c>
      <c r="E23" s="2" t="b">
        <v>1</v>
      </c>
      <c r="F23" s="2" t="str">
        <f t="shared" ref="F23:G52" si="6">IF(B23&gt;0,COUNTIF(B$3:B$55,"&lt;"&amp;B23)+1,"")</f>
        <v/>
      </c>
      <c r="G23" s="2" t="str">
        <f t="shared" si="6"/>
        <v/>
      </c>
      <c r="H23" s="2" t="str">
        <f t="shared" ref="H23:H52" si="7">IF(AND(B23&gt;0,C23&gt;0),COUNTIF(D$3:D$55,"&lt;"&amp;D23)+1,"")</f>
        <v/>
      </c>
      <c r="I23" s="2" t="str">
        <f t="shared" ref="I23:I52" si="8">IF(B23&gt;0,IF(E23,MIN(F23:H23),MAX(F23:H23)),"")</f>
        <v/>
      </c>
      <c r="J23" s="2" t="str">
        <f>IF(B23&gt;0,VLOOKUP(I23,Punkteschema!$A$2:$B$101,2,FALSE),"")</f>
        <v/>
      </c>
    </row>
    <row r="24" spans="1:10" hidden="1" x14ac:dyDescent="0.35">
      <c r="A24" s="1"/>
      <c r="B24" s="46"/>
      <c r="C24" s="46"/>
      <c r="D24" s="46" t="str">
        <f t="shared" si="5"/>
        <v/>
      </c>
      <c r="E24" s="2" t="b">
        <v>1</v>
      </c>
      <c r="F24" s="2" t="str">
        <f t="shared" si="6"/>
        <v/>
      </c>
      <c r="G24" s="2" t="str">
        <f t="shared" si="6"/>
        <v/>
      </c>
      <c r="H24" s="2" t="str">
        <f t="shared" si="7"/>
        <v/>
      </c>
      <c r="I24" s="2" t="str">
        <f t="shared" si="8"/>
        <v/>
      </c>
      <c r="J24" s="2" t="str">
        <f>IF(B24&gt;0,VLOOKUP(I24,Punkteschema!$A$2:$B$101,2,FALSE),"")</f>
        <v/>
      </c>
    </row>
    <row r="25" spans="1:10" hidden="1" x14ac:dyDescent="0.35">
      <c r="A25" s="1"/>
      <c r="B25" s="46"/>
      <c r="C25" s="46"/>
      <c r="D25" s="46" t="str">
        <f t="shared" si="5"/>
        <v/>
      </c>
      <c r="E25" s="2" t="b">
        <v>1</v>
      </c>
      <c r="F25" s="2" t="str">
        <f t="shared" si="6"/>
        <v/>
      </c>
      <c r="G25" s="2" t="str">
        <f t="shared" si="6"/>
        <v/>
      </c>
      <c r="H25" s="2" t="str">
        <f t="shared" si="7"/>
        <v/>
      </c>
      <c r="I25" s="2" t="str">
        <f t="shared" si="8"/>
        <v/>
      </c>
      <c r="J25" s="2" t="str">
        <f>IF(B25&gt;0,VLOOKUP(I25,Punkteschema!$A$2:$B$101,2,FALSE),"")</f>
        <v/>
      </c>
    </row>
    <row r="26" spans="1:10" hidden="1" x14ac:dyDescent="0.35">
      <c r="A26" s="1"/>
      <c r="B26" s="46"/>
      <c r="C26" s="46"/>
      <c r="D26" s="46" t="str">
        <f t="shared" si="5"/>
        <v/>
      </c>
      <c r="E26" s="2" t="b">
        <v>1</v>
      </c>
      <c r="F26" s="2" t="str">
        <f t="shared" si="6"/>
        <v/>
      </c>
      <c r="G26" s="2" t="str">
        <f t="shared" si="6"/>
        <v/>
      </c>
      <c r="H26" s="2" t="str">
        <f t="shared" si="7"/>
        <v/>
      </c>
      <c r="I26" s="2" t="str">
        <f t="shared" si="8"/>
        <v/>
      </c>
      <c r="J26" s="2" t="str">
        <f>IF(B26&gt;0,VLOOKUP(I26,Punkteschema!$A$2:$B$101,2,FALSE),"")</f>
        <v/>
      </c>
    </row>
    <row r="27" spans="1:10" hidden="1" x14ac:dyDescent="0.35">
      <c r="A27" s="1"/>
      <c r="B27" s="46"/>
      <c r="C27" s="46"/>
      <c r="D27" s="46" t="str">
        <f t="shared" si="5"/>
        <v/>
      </c>
      <c r="E27" s="2" t="b">
        <v>1</v>
      </c>
      <c r="F27" s="2" t="str">
        <f t="shared" si="6"/>
        <v/>
      </c>
      <c r="G27" s="2" t="str">
        <f t="shared" si="6"/>
        <v/>
      </c>
      <c r="H27" s="2" t="str">
        <f t="shared" si="7"/>
        <v/>
      </c>
      <c r="I27" s="2" t="str">
        <f t="shared" si="8"/>
        <v/>
      </c>
      <c r="J27" s="2" t="str">
        <f>IF(B27&gt;0,VLOOKUP(I27,Punkteschema!$A$2:$B$101,2,FALSE),"")</f>
        <v/>
      </c>
    </row>
    <row r="28" spans="1:10" hidden="1" x14ac:dyDescent="0.35">
      <c r="A28" s="1"/>
      <c r="B28" s="46"/>
      <c r="C28" s="46"/>
      <c r="D28" s="46" t="str">
        <f t="shared" si="5"/>
        <v/>
      </c>
      <c r="E28" s="2" t="b">
        <v>1</v>
      </c>
      <c r="F28" s="2" t="str">
        <f t="shared" si="6"/>
        <v/>
      </c>
      <c r="G28" s="2" t="str">
        <f t="shared" si="6"/>
        <v/>
      </c>
      <c r="H28" s="2" t="str">
        <f t="shared" si="7"/>
        <v/>
      </c>
      <c r="I28" s="2" t="str">
        <f t="shared" si="8"/>
        <v/>
      </c>
      <c r="J28" s="2" t="str">
        <f>IF(B28&gt;0,VLOOKUP(I28,Punkteschema!$A$2:$B$101,2,FALSE),"")</f>
        <v/>
      </c>
    </row>
    <row r="29" spans="1:10" hidden="1" x14ac:dyDescent="0.35">
      <c r="A29" s="1"/>
      <c r="B29" s="46"/>
      <c r="C29" s="46"/>
      <c r="D29" s="46" t="str">
        <f t="shared" si="5"/>
        <v/>
      </c>
      <c r="E29" s="2" t="b">
        <v>1</v>
      </c>
      <c r="F29" s="2" t="str">
        <f t="shared" si="6"/>
        <v/>
      </c>
      <c r="G29" s="2" t="str">
        <f t="shared" si="6"/>
        <v/>
      </c>
      <c r="H29" s="2" t="str">
        <f t="shared" si="7"/>
        <v/>
      </c>
      <c r="I29" s="2" t="str">
        <f t="shared" si="8"/>
        <v/>
      </c>
      <c r="J29" s="2" t="str">
        <f>IF(B29&gt;0,VLOOKUP(I29,Punkteschema!$A$2:$B$101,2,FALSE),"")</f>
        <v/>
      </c>
    </row>
    <row r="30" spans="1:10" hidden="1" x14ac:dyDescent="0.35">
      <c r="A30" s="1"/>
      <c r="B30" s="46"/>
      <c r="C30" s="46"/>
      <c r="D30" s="46" t="str">
        <f t="shared" si="5"/>
        <v/>
      </c>
      <c r="E30" s="2" t="b">
        <v>1</v>
      </c>
      <c r="F30" s="2" t="str">
        <f t="shared" si="6"/>
        <v/>
      </c>
      <c r="G30" s="2" t="str">
        <f t="shared" si="6"/>
        <v/>
      </c>
      <c r="H30" s="2" t="str">
        <f t="shared" si="7"/>
        <v/>
      </c>
      <c r="I30" s="2" t="str">
        <f t="shared" si="8"/>
        <v/>
      </c>
      <c r="J30" s="2" t="str">
        <f>IF(B30&gt;0,VLOOKUP(I30,Punkteschema!$A$2:$B$101,2,FALSE),"")</f>
        <v/>
      </c>
    </row>
    <row r="31" spans="1:10" hidden="1" x14ac:dyDescent="0.35">
      <c r="A31" s="1"/>
      <c r="B31" s="46"/>
      <c r="C31" s="46"/>
      <c r="D31" s="46" t="str">
        <f t="shared" si="5"/>
        <v/>
      </c>
      <c r="E31" s="2" t="b">
        <v>1</v>
      </c>
      <c r="F31" s="2" t="str">
        <f t="shared" si="6"/>
        <v/>
      </c>
      <c r="G31" s="2" t="str">
        <f t="shared" si="6"/>
        <v/>
      </c>
      <c r="H31" s="2" t="str">
        <f t="shared" si="7"/>
        <v/>
      </c>
      <c r="I31" s="2" t="str">
        <f t="shared" si="8"/>
        <v/>
      </c>
      <c r="J31" s="2" t="str">
        <f>IF(B31&gt;0,VLOOKUP(I31,Punkteschema!$A$2:$B$101,2,FALSE),"")</f>
        <v/>
      </c>
    </row>
    <row r="32" spans="1:10" hidden="1" x14ac:dyDescent="0.35">
      <c r="A32" s="1"/>
      <c r="B32" s="46"/>
      <c r="C32" s="46"/>
      <c r="D32" s="46" t="str">
        <f t="shared" si="5"/>
        <v/>
      </c>
      <c r="E32" s="2" t="b">
        <v>1</v>
      </c>
      <c r="F32" s="2" t="str">
        <f t="shared" si="6"/>
        <v/>
      </c>
      <c r="G32" s="2" t="str">
        <f t="shared" si="6"/>
        <v/>
      </c>
      <c r="H32" s="2" t="str">
        <f t="shared" si="7"/>
        <v/>
      </c>
      <c r="I32" s="2" t="str">
        <f t="shared" si="8"/>
        <v/>
      </c>
      <c r="J32" s="2" t="str">
        <f>IF(B32&gt;0,VLOOKUP(I32,Punkteschema!$A$2:$B$101,2,FALSE),"")</f>
        <v/>
      </c>
    </row>
    <row r="33" spans="1:10" hidden="1" x14ac:dyDescent="0.35">
      <c r="A33" s="1"/>
      <c r="B33" s="46"/>
      <c r="C33" s="46"/>
      <c r="D33" s="46" t="str">
        <f t="shared" si="5"/>
        <v/>
      </c>
      <c r="E33" s="2" t="b">
        <v>1</v>
      </c>
      <c r="F33" s="2" t="str">
        <f t="shared" si="6"/>
        <v/>
      </c>
      <c r="G33" s="2" t="str">
        <f t="shared" si="6"/>
        <v/>
      </c>
      <c r="H33" s="2" t="str">
        <f t="shared" si="7"/>
        <v/>
      </c>
      <c r="I33" s="2" t="str">
        <f t="shared" si="8"/>
        <v/>
      </c>
      <c r="J33" s="2" t="str">
        <f>IF(B33&gt;0,VLOOKUP(I33,Punkteschema!$A$2:$B$101,2,FALSE),"")</f>
        <v/>
      </c>
    </row>
    <row r="34" spans="1:10" hidden="1" x14ac:dyDescent="0.35">
      <c r="A34" s="1"/>
      <c r="B34" s="46"/>
      <c r="C34" s="46"/>
      <c r="D34" s="46" t="str">
        <f t="shared" si="5"/>
        <v/>
      </c>
      <c r="E34" s="2" t="b">
        <v>1</v>
      </c>
      <c r="F34" s="2" t="str">
        <f t="shared" si="6"/>
        <v/>
      </c>
      <c r="G34" s="2" t="str">
        <f t="shared" si="6"/>
        <v/>
      </c>
      <c r="H34" s="2" t="str">
        <f t="shared" si="7"/>
        <v/>
      </c>
      <c r="I34" s="2" t="str">
        <f t="shared" si="8"/>
        <v/>
      </c>
      <c r="J34" s="2" t="str">
        <f>IF(B34&gt;0,VLOOKUP(I34,Punkteschema!$A$2:$B$101,2,FALSE),"")</f>
        <v/>
      </c>
    </row>
    <row r="35" spans="1:10" hidden="1" x14ac:dyDescent="0.35">
      <c r="A35" s="1"/>
      <c r="B35" s="46"/>
      <c r="C35" s="46"/>
      <c r="D35" s="46" t="str">
        <f t="shared" si="5"/>
        <v/>
      </c>
      <c r="E35" s="2" t="b">
        <v>1</v>
      </c>
      <c r="F35" s="2" t="str">
        <f t="shared" si="6"/>
        <v/>
      </c>
      <c r="G35" s="2" t="str">
        <f t="shared" si="6"/>
        <v/>
      </c>
      <c r="H35" s="2" t="str">
        <f t="shared" si="7"/>
        <v/>
      </c>
      <c r="I35" s="2" t="str">
        <f t="shared" si="8"/>
        <v/>
      </c>
      <c r="J35" s="2" t="str">
        <f>IF(B35&gt;0,VLOOKUP(I35,Punkteschema!$A$2:$B$101,2,FALSE),"")</f>
        <v/>
      </c>
    </row>
    <row r="36" spans="1:10" hidden="1" x14ac:dyDescent="0.35">
      <c r="A36" s="1"/>
      <c r="B36" s="46"/>
      <c r="C36" s="46"/>
      <c r="D36" s="46" t="str">
        <f t="shared" si="5"/>
        <v/>
      </c>
      <c r="E36" s="2" t="b">
        <v>1</v>
      </c>
      <c r="F36" s="2" t="str">
        <f t="shared" si="6"/>
        <v/>
      </c>
      <c r="G36" s="2" t="str">
        <f t="shared" si="6"/>
        <v/>
      </c>
      <c r="H36" s="2" t="str">
        <f t="shared" si="7"/>
        <v/>
      </c>
      <c r="I36" s="2" t="str">
        <f t="shared" si="8"/>
        <v/>
      </c>
      <c r="J36" s="2" t="str">
        <f>IF(B36&gt;0,VLOOKUP(I36,Punkteschema!$A$2:$B$101,2,FALSE),"")</f>
        <v/>
      </c>
    </row>
    <row r="37" spans="1:10" hidden="1" x14ac:dyDescent="0.35">
      <c r="A37" s="1"/>
      <c r="B37" s="46"/>
      <c r="C37" s="46"/>
      <c r="D37" s="46" t="str">
        <f t="shared" si="5"/>
        <v/>
      </c>
      <c r="E37" s="2" t="b">
        <v>1</v>
      </c>
      <c r="F37" s="2" t="str">
        <f t="shared" si="6"/>
        <v/>
      </c>
      <c r="G37" s="2" t="str">
        <f t="shared" si="6"/>
        <v/>
      </c>
      <c r="H37" s="2" t="str">
        <f t="shared" si="7"/>
        <v/>
      </c>
      <c r="I37" s="2" t="str">
        <f t="shared" si="8"/>
        <v/>
      </c>
      <c r="J37" s="2" t="str">
        <f>IF(B37&gt;0,VLOOKUP(I37,Punkteschema!$A$2:$B$101,2,FALSE),"")</f>
        <v/>
      </c>
    </row>
    <row r="38" spans="1:10" hidden="1" x14ac:dyDescent="0.35">
      <c r="A38" s="1"/>
      <c r="B38" s="46"/>
      <c r="C38" s="46"/>
      <c r="D38" s="46" t="str">
        <f t="shared" si="5"/>
        <v/>
      </c>
      <c r="E38" s="2" t="b">
        <v>1</v>
      </c>
      <c r="F38" s="2" t="str">
        <f t="shared" si="6"/>
        <v/>
      </c>
      <c r="G38" s="2" t="str">
        <f t="shared" si="6"/>
        <v/>
      </c>
      <c r="H38" s="2" t="str">
        <f t="shared" si="7"/>
        <v/>
      </c>
      <c r="I38" s="2" t="str">
        <f t="shared" si="8"/>
        <v/>
      </c>
      <c r="J38" s="2" t="str">
        <f>IF(B38&gt;0,VLOOKUP(I38,Punkteschema!$A$2:$B$101,2,FALSE),"")</f>
        <v/>
      </c>
    </row>
    <row r="39" spans="1:10" hidden="1" x14ac:dyDescent="0.35">
      <c r="A39" s="1"/>
      <c r="B39" s="46"/>
      <c r="C39" s="46"/>
      <c r="D39" s="46" t="str">
        <f t="shared" si="5"/>
        <v/>
      </c>
      <c r="E39" s="2" t="b">
        <v>1</v>
      </c>
      <c r="F39" s="2" t="str">
        <f t="shared" si="6"/>
        <v/>
      </c>
      <c r="G39" s="2" t="str">
        <f t="shared" si="6"/>
        <v/>
      </c>
      <c r="H39" s="2" t="str">
        <f t="shared" si="7"/>
        <v/>
      </c>
      <c r="I39" s="2" t="str">
        <f t="shared" si="8"/>
        <v/>
      </c>
      <c r="J39" s="2" t="str">
        <f>IF(B39&gt;0,VLOOKUP(I39,Punkteschema!$A$2:$B$101,2,FALSE),"")</f>
        <v/>
      </c>
    </row>
    <row r="40" spans="1:10" hidden="1" x14ac:dyDescent="0.35">
      <c r="A40" s="1"/>
      <c r="B40" s="46"/>
      <c r="C40" s="46"/>
      <c r="D40" s="46" t="str">
        <f t="shared" si="5"/>
        <v/>
      </c>
      <c r="E40" s="2" t="b">
        <v>1</v>
      </c>
      <c r="F40" s="2" t="str">
        <f t="shared" si="6"/>
        <v/>
      </c>
      <c r="G40" s="2" t="str">
        <f t="shared" si="6"/>
        <v/>
      </c>
      <c r="H40" s="2" t="str">
        <f t="shared" si="7"/>
        <v/>
      </c>
      <c r="I40" s="2" t="str">
        <f t="shared" si="8"/>
        <v/>
      </c>
      <c r="J40" s="2" t="str">
        <f>IF(B40&gt;0,VLOOKUP(I40,Punkteschema!$A$2:$B$101,2,FALSE),"")</f>
        <v/>
      </c>
    </row>
    <row r="41" spans="1:10" hidden="1" x14ac:dyDescent="0.35">
      <c r="A41" s="1"/>
      <c r="B41" s="46"/>
      <c r="C41" s="46"/>
      <c r="D41" s="46" t="str">
        <f t="shared" si="5"/>
        <v/>
      </c>
      <c r="E41" s="2" t="b">
        <v>1</v>
      </c>
      <c r="F41" s="2" t="str">
        <f t="shared" si="6"/>
        <v/>
      </c>
      <c r="G41" s="2" t="str">
        <f t="shared" si="6"/>
        <v/>
      </c>
      <c r="H41" s="2" t="str">
        <f t="shared" si="7"/>
        <v/>
      </c>
      <c r="I41" s="2" t="str">
        <f t="shared" si="8"/>
        <v/>
      </c>
      <c r="J41" s="2" t="str">
        <f>IF(B41&gt;0,VLOOKUP(I41,Punkteschema!$A$2:$B$101,2,FALSE),"")</f>
        <v/>
      </c>
    </row>
    <row r="42" spans="1:10" hidden="1" x14ac:dyDescent="0.35">
      <c r="A42" s="1"/>
      <c r="B42" s="46"/>
      <c r="C42" s="46"/>
      <c r="D42" s="46" t="str">
        <f t="shared" si="5"/>
        <v/>
      </c>
      <c r="E42" s="2" t="b">
        <v>1</v>
      </c>
      <c r="F42" s="2" t="str">
        <f t="shared" si="6"/>
        <v/>
      </c>
      <c r="G42" s="2" t="str">
        <f t="shared" si="6"/>
        <v/>
      </c>
      <c r="H42" s="2" t="str">
        <f t="shared" si="7"/>
        <v/>
      </c>
      <c r="I42" s="2" t="str">
        <f t="shared" si="8"/>
        <v/>
      </c>
      <c r="J42" s="2" t="str">
        <f>IF(B42&gt;0,VLOOKUP(I42,Punkteschema!$A$2:$B$101,2,FALSE),"")</f>
        <v/>
      </c>
    </row>
    <row r="43" spans="1:10" hidden="1" x14ac:dyDescent="0.35">
      <c r="A43" s="1"/>
      <c r="B43" s="46"/>
      <c r="C43" s="46"/>
      <c r="D43" s="46" t="str">
        <f t="shared" si="5"/>
        <v/>
      </c>
      <c r="E43" s="2" t="b">
        <v>1</v>
      </c>
      <c r="F43" s="2" t="str">
        <f t="shared" si="6"/>
        <v/>
      </c>
      <c r="G43" s="2" t="str">
        <f t="shared" si="6"/>
        <v/>
      </c>
      <c r="H43" s="2" t="str">
        <f t="shared" si="7"/>
        <v/>
      </c>
      <c r="I43" s="2" t="str">
        <f t="shared" si="8"/>
        <v/>
      </c>
      <c r="J43" s="2" t="str">
        <f>IF(B43&gt;0,VLOOKUP(I43,Punkteschema!$A$2:$B$101,2,FALSE),"")</f>
        <v/>
      </c>
    </row>
    <row r="44" spans="1:10" hidden="1" x14ac:dyDescent="0.35">
      <c r="A44" s="1"/>
      <c r="B44" s="46"/>
      <c r="C44" s="46"/>
      <c r="D44" s="46" t="str">
        <f t="shared" si="5"/>
        <v/>
      </c>
      <c r="E44" s="2" t="b">
        <v>1</v>
      </c>
      <c r="F44" s="2" t="str">
        <f t="shared" si="6"/>
        <v/>
      </c>
      <c r="G44" s="2" t="str">
        <f t="shared" si="6"/>
        <v/>
      </c>
      <c r="H44" s="2" t="str">
        <f t="shared" si="7"/>
        <v/>
      </c>
      <c r="I44" s="2" t="str">
        <f t="shared" si="8"/>
        <v/>
      </c>
      <c r="J44" s="2" t="str">
        <f>IF(B44&gt;0,VLOOKUP(I44,Punkteschema!$A$2:$B$101,2,FALSE),"")</f>
        <v/>
      </c>
    </row>
    <row r="45" spans="1:10" hidden="1" x14ac:dyDescent="0.35">
      <c r="A45" s="1"/>
      <c r="B45" s="46"/>
      <c r="C45" s="46"/>
      <c r="D45" s="46" t="str">
        <f t="shared" si="5"/>
        <v/>
      </c>
      <c r="E45" s="2" t="b">
        <v>1</v>
      </c>
      <c r="F45" s="2" t="str">
        <f t="shared" si="6"/>
        <v/>
      </c>
      <c r="G45" s="2" t="str">
        <f t="shared" si="6"/>
        <v/>
      </c>
      <c r="H45" s="2" t="str">
        <f t="shared" si="7"/>
        <v/>
      </c>
      <c r="I45" s="2" t="str">
        <f t="shared" si="8"/>
        <v/>
      </c>
      <c r="J45" s="2" t="str">
        <f>IF(B45&gt;0,VLOOKUP(I45,Punkteschema!$A$2:$B$101,2,FALSE),"")</f>
        <v/>
      </c>
    </row>
    <row r="46" spans="1:10" hidden="1" x14ac:dyDescent="0.35">
      <c r="A46" s="1"/>
      <c r="B46" s="46"/>
      <c r="C46" s="46"/>
      <c r="D46" s="46" t="str">
        <f t="shared" si="5"/>
        <v/>
      </c>
      <c r="E46" s="2" t="b">
        <v>1</v>
      </c>
      <c r="F46" s="2" t="str">
        <f t="shared" si="6"/>
        <v/>
      </c>
      <c r="G46" s="2" t="str">
        <f t="shared" si="6"/>
        <v/>
      </c>
      <c r="H46" s="2" t="str">
        <f t="shared" si="7"/>
        <v/>
      </c>
      <c r="I46" s="2" t="str">
        <f t="shared" si="8"/>
        <v/>
      </c>
      <c r="J46" s="2" t="str">
        <f>IF(B46&gt;0,VLOOKUP(I46,Punkteschema!$A$2:$B$101,2,FALSE),"")</f>
        <v/>
      </c>
    </row>
    <row r="47" spans="1:10" hidden="1" x14ac:dyDescent="0.35">
      <c r="A47" s="1"/>
      <c r="B47" s="46"/>
      <c r="C47" s="46"/>
      <c r="D47" s="46" t="str">
        <f t="shared" si="5"/>
        <v/>
      </c>
      <c r="E47" s="2" t="b">
        <v>1</v>
      </c>
      <c r="F47" s="2" t="str">
        <f t="shared" si="6"/>
        <v/>
      </c>
      <c r="G47" s="2" t="str">
        <f t="shared" si="6"/>
        <v/>
      </c>
      <c r="H47" s="2" t="str">
        <f t="shared" si="7"/>
        <v/>
      </c>
      <c r="I47" s="2" t="str">
        <f t="shared" si="8"/>
        <v/>
      </c>
      <c r="J47" s="2" t="str">
        <f>IF(B47&gt;0,VLOOKUP(I47,Punkteschema!$A$2:$B$101,2,FALSE),"")</f>
        <v/>
      </c>
    </row>
    <row r="48" spans="1:10" hidden="1" x14ac:dyDescent="0.35">
      <c r="A48" s="1"/>
      <c r="B48" s="46"/>
      <c r="C48" s="46"/>
      <c r="D48" s="46" t="str">
        <f t="shared" si="5"/>
        <v/>
      </c>
      <c r="E48" s="2" t="b">
        <v>1</v>
      </c>
      <c r="F48" s="2" t="str">
        <f t="shared" si="6"/>
        <v/>
      </c>
      <c r="G48" s="2" t="str">
        <f t="shared" si="6"/>
        <v/>
      </c>
      <c r="H48" s="2" t="str">
        <f t="shared" si="7"/>
        <v/>
      </c>
      <c r="I48" s="2" t="str">
        <f t="shared" si="8"/>
        <v/>
      </c>
      <c r="J48" s="2" t="str">
        <f>IF(B48&gt;0,VLOOKUP(I48,Punkteschema!$A$2:$B$101,2,FALSE),"")</f>
        <v/>
      </c>
    </row>
    <row r="49" spans="1:10" hidden="1" x14ac:dyDescent="0.35">
      <c r="A49" s="1"/>
      <c r="B49" s="46"/>
      <c r="C49" s="46"/>
      <c r="D49" s="46" t="str">
        <f t="shared" si="5"/>
        <v/>
      </c>
      <c r="E49" s="2" t="b">
        <v>1</v>
      </c>
      <c r="F49" s="2" t="str">
        <f t="shared" si="6"/>
        <v/>
      </c>
      <c r="G49" s="2" t="str">
        <f t="shared" si="6"/>
        <v/>
      </c>
      <c r="H49" s="2" t="str">
        <f t="shared" si="7"/>
        <v/>
      </c>
      <c r="I49" s="2" t="str">
        <f t="shared" si="8"/>
        <v/>
      </c>
      <c r="J49" s="2" t="str">
        <f>IF(B49&gt;0,VLOOKUP(I49,Punkteschema!$A$2:$B$101,2,FALSE),"")</f>
        <v/>
      </c>
    </row>
    <row r="50" spans="1:10" hidden="1" x14ac:dyDescent="0.35">
      <c r="A50" s="1"/>
      <c r="B50" s="46"/>
      <c r="C50" s="46"/>
      <c r="D50" s="46" t="str">
        <f t="shared" si="5"/>
        <v/>
      </c>
      <c r="E50" s="2" t="b">
        <v>1</v>
      </c>
      <c r="F50" s="2" t="str">
        <f t="shared" si="6"/>
        <v/>
      </c>
      <c r="G50" s="2" t="str">
        <f t="shared" si="6"/>
        <v/>
      </c>
      <c r="H50" s="2" t="str">
        <f t="shared" si="7"/>
        <v/>
      </c>
      <c r="I50" s="2" t="str">
        <f t="shared" si="8"/>
        <v/>
      </c>
      <c r="J50" s="2" t="str">
        <f>IF(B50&gt;0,VLOOKUP(I50,Punkteschema!$A$2:$B$101,2,FALSE),"")</f>
        <v/>
      </c>
    </row>
    <row r="51" spans="1:10" hidden="1" x14ac:dyDescent="0.35">
      <c r="A51" s="1"/>
      <c r="B51" s="46"/>
      <c r="C51" s="46"/>
      <c r="D51" s="46" t="str">
        <f t="shared" si="5"/>
        <v/>
      </c>
      <c r="E51" s="2" t="b">
        <v>1</v>
      </c>
      <c r="F51" s="2" t="str">
        <f t="shared" si="6"/>
        <v/>
      </c>
      <c r="G51" s="2" t="str">
        <f t="shared" si="6"/>
        <v/>
      </c>
      <c r="H51" s="2" t="str">
        <f t="shared" si="7"/>
        <v/>
      </c>
      <c r="I51" s="2" t="str">
        <f t="shared" si="8"/>
        <v/>
      </c>
      <c r="J51" s="2" t="str">
        <f>IF(B51&gt;0,VLOOKUP(I51,Punkteschema!$A$2:$B$101,2,FALSE),"")</f>
        <v/>
      </c>
    </row>
    <row r="52" spans="1:10" hidden="1" x14ac:dyDescent="0.35">
      <c r="A52" s="1"/>
      <c r="B52" s="46"/>
      <c r="C52" s="46"/>
      <c r="D52" s="46" t="str">
        <f t="shared" si="5"/>
        <v/>
      </c>
      <c r="E52" s="2" t="b">
        <v>1</v>
      </c>
      <c r="F52" s="2" t="str">
        <f t="shared" si="6"/>
        <v/>
      </c>
      <c r="G52" s="2" t="str">
        <f t="shared" si="6"/>
        <v/>
      </c>
      <c r="H52" s="2" t="str">
        <f t="shared" si="7"/>
        <v/>
      </c>
      <c r="I52" s="2" t="str">
        <f t="shared" si="8"/>
        <v/>
      </c>
      <c r="J52" s="2" t="str">
        <f>IF(B52&gt;0,VLOOKUP(I52,Punkteschema!$A$2:$B$101,2,FALSE),"")</f>
        <v/>
      </c>
    </row>
    <row r="53" spans="1:10" hidden="1" x14ac:dyDescent="0.35">
      <c r="A53" s="1"/>
      <c r="B53" s="46"/>
      <c r="C53" s="46"/>
      <c r="D53" s="46" t="str">
        <f t="shared" si="5"/>
        <v/>
      </c>
      <c r="E53" s="2" t="b">
        <v>1</v>
      </c>
      <c r="F53" s="2" t="str">
        <f t="shared" ref="F53:G55" si="9">IF(B53&gt;0,COUNTIF(B$3:B$55,"&lt;"&amp;B53)+1,"")</f>
        <v/>
      </c>
      <c r="G53" s="2" t="str">
        <f t="shared" si="9"/>
        <v/>
      </c>
      <c r="H53" s="2" t="str">
        <f>IF(AND(B53&gt;0,C53&gt;0),COUNTIF(D$3:D$55,"&lt;"&amp;D53)+1,"")</f>
        <v/>
      </c>
      <c r="I53" s="2" t="str">
        <f>IF(B53&gt;0,IF(E53,MIN(F53:H53),MAX(F53:H53)),"")</f>
        <v/>
      </c>
      <c r="J53" s="2" t="str">
        <f>IF(B53&gt;0,VLOOKUP(I53,Punkteschema!$A$2:$B$101,2,FALSE),"")</f>
        <v/>
      </c>
    </row>
    <row r="54" spans="1:10" hidden="1" x14ac:dyDescent="0.35">
      <c r="A54" s="1"/>
      <c r="B54" s="46"/>
      <c r="C54" s="46"/>
      <c r="D54" s="46" t="str">
        <f t="shared" si="5"/>
        <v/>
      </c>
      <c r="E54" s="2" t="b">
        <v>1</v>
      </c>
      <c r="F54" s="2" t="str">
        <f t="shared" si="9"/>
        <v/>
      </c>
      <c r="G54" s="2" t="str">
        <f t="shared" si="9"/>
        <v/>
      </c>
      <c r="H54" s="2" t="str">
        <f>IF(AND(B54&gt;0,C54&gt;0),COUNTIF(D$3:D$55,"&lt;"&amp;D54)+1,"")</f>
        <v/>
      </c>
      <c r="I54" s="2" t="str">
        <f>IF(B54&gt;0,IF(E54,MIN(F54:H54),MAX(F54:H54)),"")</f>
        <v/>
      </c>
      <c r="J54" s="2" t="str">
        <f>IF(B54&gt;0,VLOOKUP(I54,Punkteschema!$A$2:$B$101,2,FALSE),"")</f>
        <v/>
      </c>
    </row>
    <row r="55" spans="1:10" hidden="1" x14ac:dyDescent="0.35">
      <c r="A55" s="1"/>
      <c r="B55" s="46"/>
      <c r="C55" s="46"/>
      <c r="D55" s="46" t="str">
        <f t="shared" si="5"/>
        <v/>
      </c>
      <c r="E55" s="2" t="b">
        <v>1</v>
      </c>
      <c r="F55" s="2" t="str">
        <f t="shared" si="9"/>
        <v/>
      </c>
      <c r="G55" s="2" t="str">
        <f t="shared" si="9"/>
        <v/>
      </c>
      <c r="H55" s="2" t="str">
        <f>IF(AND(B55&gt;0,C55&gt;0),COUNTIF(D$3:D$55,"&lt;"&amp;D55)+1,"")</f>
        <v/>
      </c>
      <c r="I55" s="2" t="str">
        <f>IF(B55&gt;0,IF(E55,MIN(F55:H55),MAX(F55:H55)),"")</f>
        <v/>
      </c>
      <c r="J55" s="2" t="str">
        <f>IF(B55&gt;0,VLOOKUP(I55,Punkteschema!$A$2:$B$101,2,FALSE),"")</f>
        <v/>
      </c>
    </row>
    <row r="57" spans="1:10" x14ac:dyDescent="0.35">
      <c r="A57" s="4" t="s">
        <v>3640</v>
      </c>
      <c r="E57" s="4" t="s">
        <v>3294</v>
      </c>
      <c r="F57" s="42" t="s">
        <v>3482</v>
      </c>
      <c r="G57" s="4" t="s">
        <v>3300</v>
      </c>
    </row>
    <row r="58" spans="1:10" x14ac:dyDescent="0.35">
      <c r="A58" s="4" t="s">
        <v>3641</v>
      </c>
      <c r="E58" s="4" t="s">
        <v>3295</v>
      </c>
      <c r="F58" s="42" t="s">
        <v>3483</v>
      </c>
      <c r="G58" s="4" t="s">
        <v>3300</v>
      </c>
    </row>
    <row r="59" spans="1:10" x14ac:dyDescent="0.35">
      <c r="A59" s="4" t="s">
        <v>4107</v>
      </c>
    </row>
    <row r="61" spans="1:10" x14ac:dyDescent="0.35">
      <c r="A61" s="43" t="s">
        <v>3493</v>
      </c>
      <c r="B61" s="4" t="s">
        <v>4108</v>
      </c>
    </row>
    <row r="62" spans="1:10" x14ac:dyDescent="0.35">
      <c r="A62" s="43"/>
      <c r="B62" s="4" t="s">
        <v>4109</v>
      </c>
    </row>
    <row r="63" spans="1:10" x14ac:dyDescent="0.35">
      <c r="A63" s="43"/>
      <c r="B63" s="4" t="s">
        <v>4110</v>
      </c>
    </row>
    <row r="64" spans="1:10" x14ac:dyDescent="0.35">
      <c r="A64" s="43"/>
    </row>
  </sheetData>
  <sortState ref="A3:J22">
    <sortCondition ref="I3:I22"/>
    <sortCondition ref="A3:A22"/>
  </sortState>
  <mergeCells count="1">
    <mergeCell ref="A1:J1"/>
  </mergeCells>
  <dataValidations disablePrompts="1" count="1">
    <dataValidation type="list" allowBlank="1" showInputMessage="1" showErrorMessage="1" sqref="A3:A55">
      <formula1>Teilnehmerliste</formula1>
    </dataValidation>
  </dataValidations>
  <pageMargins left="0.39370078740157483" right="0.39370078740157483" top="0.39370078740157483" bottom="0.39370078740157483" header="0.31496062992125984" footer="0.31496062992125984"/>
  <pageSetup paperSize="9" scale="10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L66"/>
  <sheetViews>
    <sheetView zoomScale="129" zoomScaleNormal="129" workbookViewId="0">
      <selection sqref="A1:J1"/>
    </sheetView>
  </sheetViews>
  <sheetFormatPr baseColWidth="10" defaultColWidth="11.453125" defaultRowHeight="14.5" x14ac:dyDescent="0.35"/>
  <cols>
    <col min="1" max="1" width="23.453125" style="4" bestFit="1" customWidth="1"/>
    <col min="2" max="3" width="7.54296875" style="4" bestFit="1" customWidth="1"/>
    <col min="4" max="4" width="7.26953125" style="4" bestFit="1" customWidth="1"/>
    <col min="5" max="5" width="8.1796875" style="4" bestFit="1" customWidth="1"/>
    <col min="6" max="6" width="5.54296875" style="4" bestFit="1" customWidth="1"/>
    <col min="7" max="7" width="6" style="4" bestFit="1" customWidth="1"/>
    <col min="8" max="8" width="7" style="4" bestFit="1" customWidth="1"/>
    <col min="9" max="9" width="8.26953125" style="4" bestFit="1" customWidth="1"/>
    <col min="10" max="10" width="6.54296875" style="4" bestFit="1" customWidth="1"/>
    <col min="11" max="11" width="7.1796875" style="4" bestFit="1" customWidth="1"/>
    <col min="12" max="12" width="18.7265625" style="4" bestFit="1" customWidth="1"/>
    <col min="13" max="16384" width="11.453125" style="4"/>
  </cols>
  <sheetData>
    <row r="1" spans="1:12" ht="23.5" x14ac:dyDescent="0.55000000000000004">
      <c r="A1" s="121" t="str">
        <f>CONCATENATE("5. Sommer-Cup - Freizeittreff Herbede - ",TEXT(Gesamtstand!$U$2,"TT.MM.JJ"))</f>
        <v>5. Sommer-Cup - Freizeittreff Herbede - 15.08.19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2" x14ac:dyDescent="0.35">
      <c r="A2" s="1" t="s">
        <v>0</v>
      </c>
      <c r="B2" s="2" t="s">
        <v>103</v>
      </c>
      <c r="C2" s="2" t="s">
        <v>104</v>
      </c>
      <c r="D2" s="2" t="s">
        <v>3296</v>
      </c>
      <c r="E2" s="2" t="s">
        <v>3261</v>
      </c>
      <c r="F2" s="2" t="s">
        <v>3297</v>
      </c>
      <c r="G2" s="2" t="s">
        <v>3298</v>
      </c>
      <c r="H2" s="2" t="s">
        <v>3299</v>
      </c>
      <c r="I2" s="2" t="s">
        <v>105</v>
      </c>
      <c r="J2" s="2" t="s">
        <v>27</v>
      </c>
      <c r="L2" s="30"/>
    </row>
    <row r="3" spans="1:12" x14ac:dyDescent="0.35">
      <c r="A3" s="1" t="s">
        <v>64</v>
      </c>
      <c r="B3" s="45">
        <v>23</v>
      </c>
      <c r="C3" s="45"/>
      <c r="D3" s="45">
        <f t="shared" ref="D3:D23" si="0">IF(B3&gt;0,C3+B3,"")</f>
        <v>23</v>
      </c>
      <c r="E3" s="2" t="b">
        <v>0</v>
      </c>
      <c r="F3" s="2">
        <f t="shared" ref="F3:F23" si="1">IF(B3&gt;0,COUNTIF(B$3:B$55,"&lt;"&amp;B3)+1,"")</f>
        <v>1</v>
      </c>
      <c r="G3" s="2" t="str">
        <f t="shared" ref="G3:G23" si="2">IF(C3&gt;0,COUNTIF(C$3:C$55,"&lt;"&amp;C3)+1,"")</f>
        <v/>
      </c>
      <c r="H3" s="2" t="str">
        <f t="shared" ref="H3:H23" si="3">IF(AND(B3&gt;0,C3&gt;0),COUNTIF(D$3:D$55,"&lt;"&amp;D3)+1,"")</f>
        <v/>
      </c>
      <c r="I3" s="2">
        <f t="shared" ref="I3:I23" si="4">IF(B3&gt;0,IF(E3,MIN(F3:H3),MAX(F3:H3)),"")</f>
        <v>1</v>
      </c>
      <c r="J3" s="2">
        <f>IF(B3&gt;0,VLOOKUP(I3,Punkteschema!$A$2:$B$101,2,FALSE),"")</f>
        <v>25</v>
      </c>
    </row>
    <row r="4" spans="1:12" x14ac:dyDescent="0.35">
      <c r="A4" s="1" t="s">
        <v>51</v>
      </c>
      <c r="B4" s="45">
        <v>24</v>
      </c>
      <c r="C4" s="44"/>
      <c r="D4" s="45">
        <f t="shared" si="0"/>
        <v>24</v>
      </c>
      <c r="E4" s="2" t="b">
        <v>1</v>
      </c>
      <c r="F4" s="2">
        <f t="shared" si="1"/>
        <v>2</v>
      </c>
      <c r="G4" s="2" t="str">
        <f t="shared" si="2"/>
        <v/>
      </c>
      <c r="H4" s="2" t="str">
        <f t="shared" si="3"/>
        <v/>
      </c>
      <c r="I4" s="2">
        <f t="shared" si="4"/>
        <v>2</v>
      </c>
      <c r="J4" s="2">
        <f>IF(B4&gt;0,VLOOKUP(I4,Punkteschema!$A$2:$B$101,2,FALSE),"")</f>
        <v>21</v>
      </c>
    </row>
    <row r="5" spans="1:12" x14ac:dyDescent="0.35">
      <c r="A5" s="1" t="s">
        <v>28</v>
      </c>
      <c r="B5" s="45">
        <v>27</v>
      </c>
      <c r="C5" s="45"/>
      <c r="D5" s="45">
        <f t="shared" si="0"/>
        <v>27</v>
      </c>
      <c r="E5" s="2" t="b">
        <v>0</v>
      </c>
      <c r="F5" s="2">
        <f t="shared" si="1"/>
        <v>3</v>
      </c>
      <c r="G5" s="2" t="str">
        <f t="shared" si="2"/>
        <v/>
      </c>
      <c r="H5" s="2" t="str">
        <f t="shared" si="3"/>
        <v/>
      </c>
      <c r="I5" s="2">
        <f t="shared" si="4"/>
        <v>3</v>
      </c>
      <c r="J5" s="2">
        <f>IF(B5&gt;0,VLOOKUP(I5,Punkteschema!$A$2:$B$101,2,FALSE),"")</f>
        <v>18</v>
      </c>
    </row>
    <row r="6" spans="1:12" x14ac:dyDescent="0.35">
      <c r="A6" s="1" t="s">
        <v>20</v>
      </c>
      <c r="B6" s="45">
        <v>27</v>
      </c>
      <c r="C6" s="45"/>
      <c r="D6" s="45">
        <f t="shared" si="0"/>
        <v>27</v>
      </c>
      <c r="E6" s="2" t="b">
        <v>1</v>
      </c>
      <c r="F6" s="2">
        <f t="shared" si="1"/>
        <v>3</v>
      </c>
      <c r="G6" s="2" t="str">
        <f t="shared" si="2"/>
        <v/>
      </c>
      <c r="H6" s="2" t="str">
        <f t="shared" si="3"/>
        <v/>
      </c>
      <c r="I6" s="2">
        <f t="shared" si="4"/>
        <v>3</v>
      </c>
      <c r="J6" s="2">
        <f>IF(B6&gt;0,VLOOKUP(I6,Punkteschema!$A$2:$B$101,2,FALSE),"")</f>
        <v>18</v>
      </c>
    </row>
    <row r="7" spans="1:12" x14ac:dyDescent="0.35">
      <c r="A7" s="1" t="s">
        <v>49</v>
      </c>
      <c r="B7" s="45">
        <v>29</v>
      </c>
      <c r="C7" s="45"/>
      <c r="D7" s="45">
        <f t="shared" si="0"/>
        <v>29</v>
      </c>
      <c r="E7" s="2" t="b">
        <v>1</v>
      </c>
      <c r="F7" s="2">
        <f t="shared" si="1"/>
        <v>5</v>
      </c>
      <c r="G7" s="2" t="str">
        <f t="shared" si="2"/>
        <v/>
      </c>
      <c r="H7" s="2" t="str">
        <f t="shared" si="3"/>
        <v/>
      </c>
      <c r="I7" s="2">
        <f t="shared" si="4"/>
        <v>5</v>
      </c>
      <c r="J7" s="2">
        <f>IF(B7&gt;0,VLOOKUP(I7,Punkteschema!$A$2:$B$101,2,FALSE),"")</f>
        <v>15</v>
      </c>
    </row>
    <row r="8" spans="1:12" x14ac:dyDescent="0.35">
      <c r="A8" s="1" t="s">
        <v>3489</v>
      </c>
      <c r="B8" s="44">
        <v>29</v>
      </c>
      <c r="C8" s="44"/>
      <c r="D8" s="44">
        <f t="shared" si="0"/>
        <v>29</v>
      </c>
      <c r="E8" s="2" t="b">
        <v>1</v>
      </c>
      <c r="F8" s="2">
        <f t="shared" si="1"/>
        <v>5</v>
      </c>
      <c r="G8" s="2" t="str">
        <f t="shared" si="2"/>
        <v/>
      </c>
      <c r="H8" s="2" t="str">
        <f t="shared" si="3"/>
        <v/>
      </c>
      <c r="I8" s="2">
        <f t="shared" si="4"/>
        <v>5</v>
      </c>
      <c r="J8" s="2">
        <f>IF(B8&gt;0,VLOOKUP(I8,Punkteschema!$A$2:$B$101,2,FALSE),"")</f>
        <v>15</v>
      </c>
    </row>
    <row r="9" spans="1:12" x14ac:dyDescent="0.35">
      <c r="A9" s="1" t="s">
        <v>12</v>
      </c>
      <c r="B9" s="47">
        <v>30</v>
      </c>
      <c r="C9" s="44"/>
      <c r="D9" s="47">
        <f t="shared" si="0"/>
        <v>30</v>
      </c>
      <c r="E9" s="2" t="b">
        <v>1</v>
      </c>
      <c r="F9" s="2">
        <f t="shared" si="1"/>
        <v>7</v>
      </c>
      <c r="G9" s="2" t="str">
        <f t="shared" si="2"/>
        <v/>
      </c>
      <c r="H9" s="2" t="str">
        <f t="shared" si="3"/>
        <v/>
      </c>
      <c r="I9" s="2">
        <f t="shared" si="4"/>
        <v>7</v>
      </c>
      <c r="J9" s="2">
        <f>IF(B9&gt;0,VLOOKUP(I9,Punkteschema!$A$2:$B$101,2,FALSE),"")</f>
        <v>10</v>
      </c>
    </row>
    <row r="10" spans="1:12" x14ac:dyDescent="0.35">
      <c r="A10" s="1" t="s">
        <v>33</v>
      </c>
      <c r="B10" s="44">
        <v>30</v>
      </c>
      <c r="C10" s="47"/>
      <c r="D10" s="47">
        <f t="shared" si="0"/>
        <v>30</v>
      </c>
      <c r="E10" s="2" t="b">
        <v>1</v>
      </c>
      <c r="F10" s="2">
        <f t="shared" si="1"/>
        <v>7</v>
      </c>
      <c r="G10" s="2" t="str">
        <f t="shared" si="2"/>
        <v/>
      </c>
      <c r="H10" s="2" t="str">
        <f t="shared" si="3"/>
        <v/>
      </c>
      <c r="I10" s="2">
        <f t="shared" si="4"/>
        <v>7</v>
      </c>
      <c r="J10" s="2">
        <f>IF(B10&gt;0,VLOOKUP(I10,Punkteschema!$A$2:$B$101,2,FALSE),"")</f>
        <v>10</v>
      </c>
    </row>
    <row r="11" spans="1:12" x14ac:dyDescent="0.35">
      <c r="A11" s="1" t="s">
        <v>3243</v>
      </c>
      <c r="B11" s="45">
        <v>32</v>
      </c>
      <c r="C11" s="44"/>
      <c r="D11" s="44">
        <f t="shared" si="0"/>
        <v>32</v>
      </c>
      <c r="E11" s="2" t="b">
        <v>0</v>
      </c>
      <c r="F11" s="2">
        <f t="shared" si="1"/>
        <v>9</v>
      </c>
      <c r="G11" s="2" t="str">
        <f t="shared" si="2"/>
        <v/>
      </c>
      <c r="H11" s="2" t="str">
        <f t="shared" si="3"/>
        <v/>
      </c>
      <c r="I11" s="2">
        <f t="shared" si="4"/>
        <v>9</v>
      </c>
      <c r="J11" s="2">
        <f>IF(B11&gt;0,VLOOKUP(I11,Punkteschema!$A$2:$B$101,2,FALSE),"")</f>
        <v>10</v>
      </c>
    </row>
    <row r="12" spans="1:12" x14ac:dyDescent="0.35">
      <c r="A12" s="1" t="s">
        <v>81</v>
      </c>
      <c r="B12" s="45">
        <v>33</v>
      </c>
      <c r="C12" s="45"/>
      <c r="D12" s="45">
        <f t="shared" si="0"/>
        <v>33</v>
      </c>
      <c r="E12" s="2" t="b">
        <v>1</v>
      </c>
      <c r="F12" s="2">
        <f t="shared" si="1"/>
        <v>10</v>
      </c>
      <c r="G12" s="2" t="str">
        <f t="shared" si="2"/>
        <v/>
      </c>
      <c r="H12" s="2" t="str">
        <f t="shared" si="3"/>
        <v/>
      </c>
      <c r="I12" s="2">
        <f t="shared" si="4"/>
        <v>10</v>
      </c>
      <c r="J12" s="2">
        <f>IF(B12&gt;0,VLOOKUP(I12,Punkteschema!$A$2:$B$101,2,FALSE),"")</f>
        <v>10</v>
      </c>
    </row>
    <row r="13" spans="1:12" x14ac:dyDescent="0.35">
      <c r="A13" s="1" t="s">
        <v>3646</v>
      </c>
      <c r="B13" s="47">
        <v>34</v>
      </c>
      <c r="C13" s="44"/>
      <c r="D13" s="44">
        <f t="shared" si="0"/>
        <v>34</v>
      </c>
      <c r="E13" s="2" t="b">
        <v>1</v>
      </c>
      <c r="F13" s="2">
        <f t="shared" si="1"/>
        <v>11</v>
      </c>
      <c r="G13" s="2" t="str">
        <f t="shared" si="2"/>
        <v/>
      </c>
      <c r="H13" s="2" t="str">
        <f t="shared" si="3"/>
        <v/>
      </c>
      <c r="I13" s="2">
        <f t="shared" si="4"/>
        <v>11</v>
      </c>
      <c r="J13" s="2">
        <f>IF(B13&gt;0,VLOOKUP(I13,Punkteschema!$A$2:$B$101,2,FALSE),"")</f>
        <v>5</v>
      </c>
    </row>
    <row r="14" spans="1:12" x14ac:dyDescent="0.35">
      <c r="A14" s="1" t="s">
        <v>4047</v>
      </c>
      <c r="B14" s="45">
        <v>35</v>
      </c>
      <c r="C14" s="44"/>
      <c r="D14" s="44">
        <f t="shared" si="0"/>
        <v>35</v>
      </c>
      <c r="E14" s="2" t="b">
        <v>1</v>
      </c>
      <c r="F14" s="2">
        <f t="shared" si="1"/>
        <v>12</v>
      </c>
      <c r="G14" s="2" t="str">
        <f t="shared" si="2"/>
        <v/>
      </c>
      <c r="H14" s="2" t="str">
        <f t="shared" si="3"/>
        <v/>
      </c>
      <c r="I14" s="2">
        <f t="shared" si="4"/>
        <v>12</v>
      </c>
      <c r="J14" s="2">
        <f>IF(B14&gt;0,VLOOKUP(I14,Punkteschema!$A$2:$B$101,2,FALSE),"")</f>
        <v>5</v>
      </c>
    </row>
    <row r="15" spans="1:12" x14ac:dyDescent="0.35">
      <c r="A15" s="1" t="s">
        <v>41</v>
      </c>
      <c r="B15" s="45">
        <v>37</v>
      </c>
      <c r="C15" s="45"/>
      <c r="D15" s="45">
        <f t="shared" si="0"/>
        <v>37</v>
      </c>
      <c r="E15" s="2" t="b">
        <v>1</v>
      </c>
      <c r="F15" s="2">
        <f t="shared" si="1"/>
        <v>13</v>
      </c>
      <c r="G15" s="2" t="str">
        <f t="shared" si="2"/>
        <v/>
      </c>
      <c r="H15" s="2" t="str">
        <f t="shared" si="3"/>
        <v/>
      </c>
      <c r="I15" s="2">
        <f t="shared" si="4"/>
        <v>13</v>
      </c>
      <c r="J15" s="2">
        <f>IF(B15&gt;0,VLOOKUP(I15,Punkteschema!$A$2:$B$101,2,FALSE),"")</f>
        <v>5</v>
      </c>
    </row>
    <row r="16" spans="1:12" x14ac:dyDescent="0.35">
      <c r="A16" s="1" t="s">
        <v>3244</v>
      </c>
      <c r="B16" s="44">
        <v>40</v>
      </c>
      <c r="C16" s="44"/>
      <c r="D16" s="44">
        <f t="shared" si="0"/>
        <v>40</v>
      </c>
      <c r="E16" s="2" t="b">
        <v>1</v>
      </c>
      <c r="F16" s="2">
        <f t="shared" si="1"/>
        <v>14</v>
      </c>
      <c r="G16" s="2" t="str">
        <f t="shared" si="2"/>
        <v/>
      </c>
      <c r="H16" s="2" t="str">
        <f t="shared" si="3"/>
        <v/>
      </c>
      <c r="I16" s="2">
        <f t="shared" si="4"/>
        <v>14</v>
      </c>
      <c r="J16" s="2">
        <f>IF(B16&gt;0,VLOOKUP(I16,Punkteschema!$A$2:$B$101,2,FALSE),"")</f>
        <v>5</v>
      </c>
    </row>
    <row r="17" spans="1:10" x14ac:dyDescent="0.35">
      <c r="A17" s="1" t="s">
        <v>32</v>
      </c>
      <c r="B17" s="45">
        <v>40</v>
      </c>
      <c r="C17" s="44"/>
      <c r="D17" s="44">
        <f t="shared" si="0"/>
        <v>40</v>
      </c>
      <c r="E17" s="2" t="b">
        <v>1</v>
      </c>
      <c r="F17" s="2">
        <f t="shared" si="1"/>
        <v>14</v>
      </c>
      <c r="G17" s="2" t="str">
        <f t="shared" si="2"/>
        <v/>
      </c>
      <c r="H17" s="2" t="str">
        <f t="shared" si="3"/>
        <v/>
      </c>
      <c r="I17" s="2">
        <f t="shared" si="4"/>
        <v>14</v>
      </c>
      <c r="J17" s="2">
        <f>IF(B17&gt;0,VLOOKUP(I17,Punkteschema!$A$2:$B$101,2,FALSE),"")</f>
        <v>5</v>
      </c>
    </row>
    <row r="18" spans="1:10" x14ac:dyDescent="0.35">
      <c r="A18" s="1" t="s">
        <v>7</v>
      </c>
      <c r="B18" s="45">
        <v>40</v>
      </c>
      <c r="C18" s="45"/>
      <c r="D18" s="45">
        <f t="shared" si="0"/>
        <v>40</v>
      </c>
      <c r="E18" s="2" t="b">
        <v>1</v>
      </c>
      <c r="F18" s="2">
        <f t="shared" si="1"/>
        <v>14</v>
      </c>
      <c r="G18" s="2" t="str">
        <f t="shared" si="2"/>
        <v/>
      </c>
      <c r="H18" s="2" t="str">
        <f t="shared" si="3"/>
        <v/>
      </c>
      <c r="I18" s="2">
        <f t="shared" si="4"/>
        <v>14</v>
      </c>
      <c r="J18" s="2">
        <f>IF(B18&gt;0,VLOOKUP(I18,Punkteschema!$A$2:$B$101,2,FALSE),"")</f>
        <v>5</v>
      </c>
    </row>
    <row r="19" spans="1:10" x14ac:dyDescent="0.35">
      <c r="A19" s="1" t="s">
        <v>4048</v>
      </c>
      <c r="B19" s="45">
        <v>41</v>
      </c>
      <c r="C19" s="44"/>
      <c r="D19" s="45">
        <f t="shared" si="0"/>
        <v>41</v>
      </c>
      <c r="E19" s="2" t="b">
        <v>1</v>
      </c>
      <c r="F19" s="2">
        <f t="shared" si="1"/>
        <v>17</v>
      </c>
      <c r="G19" s="2" t="str">
        <f t="shared" si="2"/>
        <v/>
      </c>
      <c r="H19" s="2" t="str">
        <f t="shared" si="3"/>
        <v/>
      </c>
      <c r="I19" s="2">
        <f t="shared" si="4"/>
        <v>17</v>
      </c>
      <c r="J19" s="2">
        <f>IF(B19&gt;0,VLOOKUP(I19,Punkteschema!$A$2:$B$101,2,FALSE),"")</f>
        <v>3</v>
      </c>
    </row>
    <row r="20" spans="1:10" x14ac:dyDescent="0.35">
      <c r="A20" s="1" t="s">
        <v>30</v>
      </c>
      <c r="B20" s="45">
        <v>42</v>
      </c>
      <c r="C20" s="44"/>
      <c r="D20" s="45">
        <f t="shared" si="0"/>
        <v>42</v>
      </c>
      <c r="E20" s="2" t="b">
        <v>1</v>
      </c>
      <c r="F20" s="2">
        <f t="shared" si="1"/>
        <v>18</v>
      </c>
      <c r="G20" s="2" t="str">
        <f t="shared" si="2"/>
        <v/>
      </c>
      <c r="H20" s="2" t="str">
        <f t="shared" si="3"/>
        <v/>
      </c>
      <c r="I20" s="2">
        <f t="shared" si="4"/>
        <v>18</v>
      </c>
      <c r="J20" s="2">
        <f>IF(B20&gt;0,VLOOKUP(I20,Punkteschema!$A$2:$B$101,2,FALSE),"")</f>
        <v>3</v>
      </c>
    </row>
    <row r="21" spans="1:10" x14ac:dyDescent="0.35">
      <c r="A21" s="1" t="s">
        <v>13</v>
      </c>
      <c r="B21" s="45">
        <v>43</v>
      </c>
      <c r="C21" s="44"/>
      <c r="D21" s="45">
        <f t="shared" si="0"/>
        <v>43</v>
      </c>
      <c r="E21" s="2" t="b">
        <v>1</v>
      </c>
      <c r="F21" s="2">
        <f t="shared" si="1"/>
        <v>19</v>
      </c>
      <c r="G21" s="2" t="str">
        <f t="shared" si="2"/>
        <v/>
      </c>
      <c r="H21" s="2" t="str">
        <f t="shared" si="3"/>
        <v/>
      </c>
      <c r="I21" s="2">
        <f t="shared" si="4"/>
        <v>19</v>
      </c>
      <c r="J21" s="2">
        <f>IF(B21&gt;0,VLOOKUP(I21,Punkteschema!$A$2:$B$101,2,FALSE),"")</f>
        <v>3</v>
      </c>
    </row>
    <row r="22" spans="1:10" x14ac:dyDescent="0.35">
      <c r="A22" s="1" t="s">
        <v>52</v>
      </c>
      <c r="B22" s="45">
        <v>44</v>
      </c>
      <c r="C22" s="45"/>
      <c r="D22" s="45">
        <f t="shared" si="0"/>
        <v>44</v>
      </c>
      <c r="E22" s="2" t="b">
        <v>1</v>
      </c>
      <c r="F22" s="2">
        <f t="shared" si="1"/>
        <v>20</v>
      </c>
      <c r="G22" s="2" t="str">
        <f t="shared" si="2"/>
        <v/>
      </c>
      <c r="H22" s="2" t="str">
        <f t="shared" si="3"/>
        <v/>
      </c>
      <c r="I22" s="2">
        <f t="shared" si="4"/>
        <v>20</v>
      </c>
      <c r="J22" s="2">
        <f>IF(B22&gt;0,VLOOKUP(I22,Punkteschema!$A$2:$B$101,2,FALSE),"")</f>
        <v>3</v>
      </c>
    </row>
    <row r="23" spans="1:10" x14ac:dyDescent="0.35">
      <c r="A23" s="1" t="s">
        <v>48</v>
      </c>
      <c r="B23" s="44">
        <v>47</v>
      </c>
      <c r="C23" s="47"/>
      <c r="D23" s="44">
        <f t="shared" si="0"/>
        <v>47</v>
      </c>
      <c r="E23" s="2" t="b">
        <v>1</v>
      </c>
      <c r="F23" s="2">
        <f t="shared" si="1"/>
        <v>21</v>
      </c>
      <c r="G23" s="2" t="str">
        <f t="shared" si="2"/>
        <v/>
      </c>
      <c r="H23" s="2" t="str">
        <f t="shared" si="3"/>
        <v/>
      </c>
      <c r="I23" s="2">
        <f t="shared" si="4"/>
        <v>21</v>
      </c>
      <c r="J23" s="2">
        <f>IF(B23&gt;0,VLOOKUP(I23,Punkteschema!$A$2:$B$101,2,FALSE),"")</f>
        <v>1</v>
      </c>
    </row>
    <row r="24" spans="1:10" hidden="1" x14ac:dyDescent="0.35">
      <c r="A24" s="1"/>
      <c r="B24" s="45"/>
      <c r="C24" s="45"/>
      <c r="D24" s="45" t="str">
        <f t="shared" ref="D24" si="5">IF(B24&gt;0,C24+B24,"")</f>
        <v/>
      </c>
      <c r="E24" s="2" t="b">
        <v>1</v>
      </c>
      <c r="F24" s="2" t="str">
        <f t="shared" ref="F24" si="6">IF(B24&gt;0,COUNTIF(B$3:B$55,"&lt;"&amp;B24)+1,"")</f>
        <v/>
      </c>
      <c r="G24" s="2" t="str">
        <f t="shared" ref="G24" si="7">IF(C24&gt;0,COUNTIF(C$3:C$55,"&lt;"&amp;C24)+1,"")</f>
        <v/>
      </c>
      <c r="H24" s="2" t="str">
        <f t="shared" ref="H24" si="8">IF(AND(B24&gt;0,C24&gt;0),COUNTIF(D$3:D$55,"&lt;"&amp;D24)+1,"")</f>
        <v/>
      </c>
      <c r="I24" s="2" t="str">
        <f t="shared" ref="I24" si="9">IF(B24&gt;0,IF(E24,MIN(F24:H24),MAX(F24:H24)),"")</f>
        <v/>
      </c>
      <c r="J24" s="2" t="str">
        <f>IF(B24&gt;0,VLOOKUP(I24,Punkteschema!$A$2:$B$101,2,FALSE),"")</f>
        <v/>
      </c>
    </row>
    <row r="25" spans="1:10" hidden="1" x14ac:dyDescent="0.35">
      <c r="A25" s="1"/>
      <c r="B25" s="2"/>
      <c r="C25" s="2"/>
      <c r="D25" s="2" t="str">
        <f t="shared" ref="D25:D55" si="10">IF(B25&gt;0,C25+B25,"")</f>
        <v/>
      </c>
      <c r="E25" s="2" t="b">
        <v>1</v>
      </c>
      <c r="F25" s="2" t="str">
        <f t="shared" ref="F25:G52" si="11">IF(B25&gt;0,COUNTIF(B$3:B$55,"&lt;"&amp;B25)+1,"")</f>
        <v/>
      </c>
      <c r="G25" s="2" t="str">
        <f t="shared" si="11"/>
        <v/>
      </c>
      <c r="H25" s="2" t="str">
        <f t="shared" ref="H25:H52" si="12">IF(AND(B25&gt;0,C25&gt;0),COUNTIF(D$3:D$55,"&lt;"&amp;D25)+1,"")</f>
        <v/>
      </c>
      <c r="I25" s="2" t="str">
        <f t="shared" ref="I25:I52" si="13">IF(B25&gt;0,IF(E25,MIN(F25:H25),MAX(F25:H25)),"")</f>
        <v/>
      </c>
      <c r="J25" s="2" t="str">
        <f>IF(B25&gt;0,VLOOKUP(I25,Punkteschema!$A$2:$B$101,2,FALSE),"")</f>
        <v/>
      </c>
    </row>
    <row r="26" spans="1:10" hidden="1" x14ac:dyDescent="0.35">
      <c r="A26" s="1"/>
      <c r="B26" s="2"/>
      <c r="C26" s="2"/>
      <c r="D26" s="2" t="str">
        <f t="shared" si="10"/>
        <v/>
      </c>
      <c r="E26" s="2" t="b">
        <v>1</v>
      </c>
      <c r="F26" s="2" t="str">
        <f t="shared" si="11"/>
        <v/>
      </c>
      <c r="G26" s="2" t="str">
        <f t="shared" si="11"/>
        <v/>
      </c>
      <c r="H26" s="2" t="str">
        <f t="shared" si="12"/>
        <v/>
      </c>
      <c r="I26" s="2" t="str">
        <f t="shared" si="13"/>
        <v/>
      </c>
      <c r="J26" s="2" t="str">
        <f>IF(B26&gt;0,VLOOKUP(I26,Punkteschema!$A$2:$B$101,2,FALSE),"")</f>
        <v/>
      </c>
    </row>
    <row r="27" spans="1:10" hidden="1" x14ac:dyDescent="0.35">
      <c r="A27" s="1"/>
      <c r="B27" s="2"/>
      <c r="C27" s="2"/>
      <c r="D27" s="2" t="str">
        <f t="shared" si="10"/>
        <v/>
      </c>
      <c r="E27" s="2" t="b">
        <v>1</v>
      </c>
      <c r="F27" s="2" t="str">
        <f t="shared" si="11"/>
        <v/>
      </c>
      <c r="G27" s="2" t="str">
        <f t="shared" si="11"/>
        <v/>
      </c>
      <c r="H27" s="2" t="str">
        <f t="shared" si="12"/>
        <v/>
      </c>
      <c r="I27" s="2" t="str">
        <f t="shared" si="13"/>
        <v/>
      </c>
      <c r="J27" s="2" t="str">
        <f>IF(B27&gt;0,VLOOKUP(I27,Punkteschema!$A$2:$B$101,2,FALSE),"")</f>
        <v/>
      </c>
    </row>
    <row r="28" spans="1:10" hidden="1" x14ac:dyDescent="0.35">
      <c r="A28" s="1"/>
      <c r="B28" s="2"/>
      <c r="C28" s="2"/>
      <c r="D28" s="2" t="str">
        <f t="shared" si="10"/>
        <v/>
      </c>
      <c r="E28" s="2" t="b">
        <v>1</v>
      </c>
      <c r="F28" s="2" t="str">
        <f t="shared" si="11"/>
        <v/>
      </c>
      <c r="G28" s="2" t="str">
        <f t="shared" si="11"/>
        <v/>
      </c>
      <c r="H28" s="2" t="str">
        <f t="shared" si="12"/>
        <v/>
      </c>
      <c r="I28" s="2" t="str">
        <f t="shared" si="13"/>
        <v/>
      </c>
      <c r="J28" s="2" t="str">
        <f>IF(B28&gt;0,VLOOKUP(I28,Punkteschema!$A$2:$B$101,2,FALSE),"")</f>
        <v/>
      </c>
    </row>
    <row r="29" spans="1:10" hidden="1" x14ac:dyDescent="0.35">
      <c r="A29" s="1"/>
      <c r="B29" s="2"/>
      <c r="C29" s="2"/>
      <c r="D29" s="2" t="str">
        <f t="shared" si="10"/>
        <v/>
      </c>
      <c r="E29" s="2" t="b">
        <v>1</v>
      </c>
      <c r="F29" s="2" t="str">
        <f t="shared" si="11"/>
        <v/>
      </c>
      <c r="G29" s="2" t="str">
        <f t="shared" si="11"/>
        <v/>
      </c>
      <c r="H29" s="2" t="str">
        <f t="shared" si="12"/>
        <v/>
      </c>
      <c r="I29" s="2" t="str">
        <f t="shared" si="13"/>
        <v/>
      </c>
      <c r="J29" s="2" t="str">
        <f>IF(B29&gt;0,VLOOKUP(I29,Punkteschema!$A$2:$B$101,2,FALSE),"")</f>
        <v/>
      </c>
    </row>
    <row r="30" spans="1:10" hidden="1" x14ac:dyDescent="0.35">
      <c r="A30" s="1"/>
      <c r="B30" s="2"/>
      <c r="C30" s="2"/>
      <c r="D30" s="2" t="str">
        <f t="shared" si="10"/>
        <v/>
      </c>
      <c r="E30" s="2" t="b">
        <v>1</v>
      </c>
      <c r="F30" s="2" t="str">
        <f t="shared" si="11"/>
        <v/>
      </c>
      <c r="G30" s="2" t="str">
        <f t="shared" si="11"/>
        <v/>
      </c>
      <c r="H30" s="2" t="str">
        <f t="shared" si="12"/>
        <v/>
      </c>
      <c r="I30" s="2" t="str">
        <f t="shared" si="13"/>
        <v/>
      </c>
      <c r="J30" s="2" t="str">
        <f>IF(B30&gt;0,VLOOKUP(I30,Punkteschema!$A$2:$B$101,2,FALSE),"")</f>
        <v/>
      </c>
    </row>
    <row r="31" spans="1:10" hidden="1" x14ac:dyDescent="0.35">
      <c r="A31" s="1"/>
      <c r="B31" s="2"/>
      <c r="C31" s="2"/>
      <c r="D31" s="2" t="str">
        <f t="shared" si="10"/>
        <v/>
      </c>
      <c r="E31" s="2" t="b">
        <v>1</v>
      </c>
      <c r="F31" s="2" t="str">
        <f t="shared" si="11"/>
        <v/>
      </c>
      <c r="G31" s="2" t="str">
        <f t="shared" si="11"/>
        <v/>
      </c>
      <c r="H31" s="2" t="str">
        <f t="shared" si="12"/>
        <v/>
      </c>
      <c r="I31" s="2" t="str">
        <f t="shared" si="13"/>
        <v/>
      </c>
      <c r="J31" s="2" t="str">
        <f>IF(B31&gt;0,VLOOKUP(I31,Punkteschema!$A$2:$B$101,2,FALSE),"")</f>
        <v/>
      </c>
    </row>
    <row r="32" spans="1:10" hidden="1" x14ac:dyDescent="0.35">
      <c r="A32" s="1"/>
      <c r="B32" s="2"/>
      <c r="C32" s="2"/>
      <c r="D32" s="2" t="str">
        <f t="shared" si="10"/>
        <v/>
      </c>
      <c r="E32" s="2" t="b">
        <v>1</v>
      </c>
      <c r="F32" s="2" t="str">
        <f t="shared" si="11"/>
        <v/>
      </c>
      <c r="G32" s="2" t="str">
        <f t="shared" si="11"/>
        <v/>
      </c>
      <c r="H32" s="2" t="str">
        <f t="shared" si="12"/>
        <v/>
      </c>
      <c r="I32" s="2" t="str">
        <f t="shared" si="13"/>
        <v/>
      </c>
      <c r="J32" s="2" t="str">
        <f>IF(B32&gt;0,VLOOKUP(I32,Punkteschema!$A$2:$B$101,2,FALSE),"")</f>
        <v/>
      </c>
    </row>
    <row r="33" spans="1:10" hidden="1" x14ac:dyDescent="0.35">
      <c r="A33" s="1"/>
      <c r="B33" s="2"/>
      <c r="C33" s="2"/>
      <c r="D33" s="2" t="str">
        <f t="shared" si="10"/>
        <v/>
      </c>
      <c r="E33" s="2" t="b">
        <v>1</v>
      </c>
      <c r="F33" s="2" t="str">
        <f t="shared" si="11"/>
        <v/>
      </c>
      <c r="G33" s="2" t="str">
        <f t="shared" si="11"/>
        <v/>
      </c>
      <c r="H33" s="2" t="str">
        <f t="shared" si="12"/>
        <v/>
      </c>
      <c r="I33" s="2" t="str">
        <f t="shared" si="13"/>
        <v/>
      </c>
      <c r="J33" s="2" t="str">
        <f>IF(B33&gt;0,VLOOKUP(I33,Punkteschema!$A$2:$B$101,2,FALSE),"")</f>
        <v/>
      </c>
    </row>
    <row r="34" spans="1:10" hidden="1" x14ac:dyDescent="0.35">
      <c r="A34" s="1"/>
      <c r="B34" s="2"/>
      <c r="C34" s="2"/>
      <c r="D34" s="2" t="str">
        <f t="shared" si="10"/>
        <v/>
      </c>
      <c r="E34" s="2" t="b">
        <v>1</v>
      </c>
      <c r="F34" s="2" t="str">
        <f t="shared" si="11"/>
        <v/>
      </c>
      <c r="G34" s="2" t="str">
        <f t="shared" si="11"/>
        <v/>
      </c>
      <c r="H34" s="2" t="str">
        <f t="shared" si="12"/>
        <v/>
      </c>
      <c r="I34" s="2" t="str">
        <f t="shared" si="13"/>
        <v/>
      </c>
      <c r="J34" s="2" t="str">
        <f>IF(B34&gt;0,VLOOKUP(I34,Punkteschema!$A$2:$B$101,2,FALSE),"")</f>
        <v/>
      </c>
    </row>
    <row r="35" spans="1:10" hidden="1" x14ac:dyDescent="0.35">
      <c r="A35" s="1"/>
      <c r="B35" s="2"/>
      <c r="C35" s="2"/>
      <c r="D35" s="2" t="str">
        <f t="shared" si="10"/>
        <v/>
      </c>
      <c r="E35" s="2" t="b">
        <v>1</v>
      </c>
      <c r="F35" s="2" t="str">
        <f t="shared" si="11"/>
        <v/>
      </c>
      <c r="G35" s="2" t="str">
        <f t="shared" si="11"/>
        <v/>
      </c>
      <c r="H35" s="2" t="str">
        <f t="shared" si="12"/>
        <v/>
      </c>
      <c r="I35" s="2" t="str">
        <f t="shared" si="13"/>
        <v/>
      </c>
      <c r="J35" s="2" t="str">
        <f>IF(B35&gt;0,VLOOKUP(I35,Punkteschema!$A$2:$B$101,2,FALSE),"")</f>
        <v/>
      </c>
    </row>
    <row r="36" spans="1:10" hidden="1" x14ac:dyDescent="0.35">
      <c r="A36" s="1"/>
      <c r="B36" s="2"/>
      <c r="C36" s="2"/>
      <c r="D36" s="2" t="str">
        <f t="shared" si="10"/>
        <v/>
      </c>
      <c r="E36" s="2" t="b">
        <v>1</v>
      </c>
      <c r="F36" s="2" t="str">
        <f t="shared" si="11"/>
        <v/>
      </c>
      <c r="G36" s="2" t="str">
        <f t="shared" si="11"/>
        <v/>
      </c>
      <c r="H36" s="2" t="str">
        <f t="shared" si="12"/>
        <v/>
      </c>
      <c r="I36" s="2" t="str">
        <f t="shared" si="13"/>
        <v/>
      </c>
      <c r="J36" s="2" t="str">
        <f>IF(B36&gt;0,VLOOKUP(I36,Punkteschema!$A$2:$B$101,2,FALSE),"")</f>
        <v/>
      </c>
    </row>
    <row r="37" spans="1:10" hidden="1" x14ac:dyDescent="0.35">
      <c r="A37" s="1"/>
      <c r="B37" s="2"/>
      <c r="C37" s="2"/>
      <c r="D37" s="2" t="str">
        <f t="shared" si="10"/>
        <v/>
      </c>
      <c r="E37" s="2" t="b">
        <v>1</v>
      </c>
      <c r="F37" s="2" t="str">
        <f t="shared" si="11"/>
        <v/>
      </c>
      <c r="G37" s="2" t="str">
        <f t="shared" si="11"/>
        <v/>
      </c>
      <c r="H37" s="2" t="str">
        <f t="shared" si="12"/>
        <v/>
      </c>
      <c r="I37" s="2" t="str">
        <f t="shared" si="13"/>
        <v/>
      </c>
      <c r="J37" s="2" t="str">
        <f>IF(B37&gt;0,VLOOKUP(I37,Punkteschema!$A$2:$B$101,2,FALSE),"")</f>
        <v/>
      </c>
    </row>
    <row r="38" spans="1:10" hidden="1" x14ac:dyDescent="0.35">
      <c r="A38" s="1"/>
      <c r="B38" s="2"/>
      <c r="C38" s="2"/>
      <c r="D38" s="2" t="str">
        <f t="shared" si="10"/>
        <v/>
      </c>
      <c r="E38" s="2" t="b">
        <v>1</v>
      </c>
      <c r="F38" s="2" t="str">
        <f t="shared" si="11"/>
        <v/>
      </c>
      <c r="G38" s="2" t="str">
        <f t="shared" si="11"/>
        <v/>
      </c>
      <c r="H38" s="2" t="str">
        <f t="shared" si="12"/>
        <v/>
      </c>
      <c r="I38" s="2" t="str">
        <f t="shared" si="13"/>
        <v/>
      </c>
      <c r="J38" s="2" t="str">
        <f>IF(B38&gt;0,VLOOKUP(I38,Punkteschema!$A$2:$B$101,2,FALSE),"")</f>
        <v/>
      </c>
    </row>
    <row r="39" spans="1:10" hidden="1" x14ac:dyDescent="0.35">
      <c r="A39" s="1"/>
      <c r="B39" s="2"/>
      <c r="C39" s="2"/>
      <c r="D39" s="2" t="str">
        <f t="shared" si="10"/>
        <v/>
      </c>
      <c r="E39" s="2" t="b">
        <v>1</v>
      </c>
      <c r="F39" s="2" t="str">
        <f t="shared" si="11"/>
        <v/>
      </c>
      <c r="G39" s="2" t="str">
        <f t="shared" si="11"/>
        <v/>
      </c>
      <c r="H39" s="2" t="str">
        <f t="shared" si="12"/>
        <v/>
      </c>
      <c r="I39" s="2" t="str">
        <f t="shared" si="13"/>
        <v/>
      </c>
      <c r="J39" s="2" t="str">
        <f>IF(B39&gt;0,VLOOKUP(I39,Punkteschema!$A$2:$B$101,2,FALSE),"")</f>
        <v/>
      </c>
    </row>
    <row r="40" spans="1:10" hidden="1" x14ac:dyDescent="0.35">
      <c r="A40" s="1"/>
      <c r="B40" s="2"/>
      <c r="C40" s="2"/>
      <c r="D40" s="2" t="str">
        <f t="shared" si="10"/>
        <v/>
      </c>
      <c r="E40" s="2" t="b">
        <v>1</v>
      </c>
      <c r="F40" s="2" t="str">
        <f t="shared" si="11"/>
        <v/>
      </c>
      <c r="G40" s="2" t="str">
        <f t="shared" si="11"/>
        <v/>
      </c>
      <c r="H40" s="2" t="str">
        <f t="shared" si="12"/>
        <v/>
      </c>
      <c r="I40" s="2" t="str">
        <f t="shared" si="13"/>
        <v/>
      </c>
      <c r="J40" s="2" t="str">
        <f>IF(B40&gt;0,VLOOKUP(I40,Punkteschema!$A$2:$B$101,2,FALSE),"")</f>
        <v/>
      </c>
    </row>
    <row r="41" spans="1:10" hidden="1" x14ac:dyDescent="0.35">
      <c r="A41" s="1"/>
      <c r="B41" s="2"/>
      <c r="C41" s="2"/>
      <c r="D41" s="2" t="str">
        <f t="shared" si="10"/>
        <v/>
      </c>
      <c r="E41" s="2" t="b">
        <v>1</v>
      </c>
      <c r="F41" s="2" t="str">
        <f t="shared" si="11"/>
        <v/>
      </c>
      <c r="G41" s="2" t="str">
        <f t="shared" si="11"/>
        <v/>
      </c>
      <c r="H41" s="2" t="str">
        <f t="shared" si="12"/>
        <v/>
      </c>
      <c r="I41" s="2" t="str">
        <f t="shared" si="13"/>
        <v/>
      </c>
      <c r="J41" s="2" t="str">
        <f>IF(B41&gt;0,VLOOKUP(I41,Punkteschema!$A$2:$B$101,2,FALSE),"")</f>
        <v/>
      </c>
    </row>
    <row r="42" spans="1:10" hidden="1" x14ac:dyDescent="0.35">
      <c r="A42" s="1"/>
      <c r="B42" s="2"/>
      <c r="C42" s="2"/>
      <c r="D42" s="2" t="str">
        <f t="shared" si="10"/>
        <v/>
      </c>
      <c r="E42" s="2" t="b">
        <v>1</v>
      </c>
      <c r="F42" s="2" t="str">
        <f t="shared" si="11"/>
        <v/>
      </c>
      <c r="G42" s="2" t="str">
        <f t="shared" si="11"/>
        <v/>
      </c>
      <c r="H42" s="2" t="str">
        <f t="shared" si="12"/>
        <v/>
      </c>
      <c r="I42" s="2" t="str">
        <f t="shared" si="13"/>
        <v/>
      </c>
      <c r="J42" s="2" t="str">
        <f>IF(B42&gt;0,VLOOKUP(I42,Punkteschema!$A$2:$B$101,2,FALSE),"")</f>
        <v/>
      </c>
    </row>
    <row r="43" spans="1:10" hidden="1" x14ac:dyDescent="0.35">
      <c r="A43" s="1"/>
      <c r="B43" s="2"/>
      <c r="C43" s="2"/>
      <c r="D43" s="2" t="str">
        <f t="shared" si="10"/>
        <v/>
      </c>
      <c r="E43" s="2" t="b">
        <v>1</v>
      </c>
      <c r="F43" s="2" t="str">
        <f t="shared" si="11"/>
        <v/>
      </c>
      <c r="G43" s="2" t="str">
        <f t="shared" si="11"/>
        <v/>
      </c>
      <c r="H43" s="2" t="str">
        <f t="shared" si="12"/>
        <v/>
      </c>
      <c r="I43" s="2" t="str">
        <f t="shared" si="13"/>
        <v/>
      </c>
      <c r="J43" s="2" t="str">
        <f>IF(B43&gt;0,VLOOKUP(I43,Punkteschema!$A$2:$B$101,2,FALSE),"")</f>
        <v/>
      </c>
    </row>
    <row r="44" spans="1:10" hidden="1" x14ac:dyDescent="0.35">
      <c r="A44" s="1"/>
      <c r="B44" s="2"/>
      <c r="C44" s="2"/>
      <c r="D44" s="2" t="str">
        <f t="shared" si="10"/>
        <v/>
      </c>
      <c r="E44" s="2" t="b">
        <v>1</v>
      </c>
      <c r="F44" s="2" t="str">
        <f t="shared" si="11"/>
        <v/>
      </c>
      <c r="G44" s="2" t="str">
        <f t="shared" si="11"/>
        <v/>
      </c>
      <c r="H44" s="2" t="str">
        <f t="shared" si="12"/>
        <v/>
      </c>
      <c r="I44" s="2" t="str">
        <f t="shared" si="13"/>
        <v/>
      </c>
      <c r="J44" s="2" t="str">
        <f>IF(B44&gt;0,VLOOKUP(I44,Punkteschema!$A$2:$B$101,2,FALSE),"")</f>
        <v/>
      </c>
    </row>
    <row r="45" spans="1:10" hidden="1" x14ac:dyDescent="0.35">
      <c r="A45" s="1"/>
      <c r="B45" s="2"/>
      <c r="C45" s="2"/>
      <c r="D45" s="2" t="str">
        <f t="shared" si="10"/>
        <v/>
      </c>
      <c r="E45" s="2" t="b">
        <v>1</v>
      </c>
      <c r="F45" s="2" t="str">
        <f t="shared" si="11"/>
        <v/>
      </c>
      <c r="G45" s="2" t="str">
        <f t="shared" si="11"/>
        <v/>
      </c>
      <c r="H45" s="2" t="str">
        <f t="shared" si="12"/>
        <v/>
      </c>
      <c r="I45" s="2" t="str">
        <f t="shared" si="13"/>
        <v/>
      </c>
      <c r="J45" s="2" t="str">
        <f>IF(B45&gt;0,VLOOKUP(I45,Punkteschema!$A$2:$B$101,2,FALSE),"")</f>
        <v/>
      </c>
    </row>
    <row r="46" spans="1:10" hidden="1" x14ac:dyDescent="0.35">
      <c r="A46" s="1"/>
      <c r="B46" s="2"/>
      <c r="C46" s="2"/>
      <c r="D46" s="2" t="str">
        <f t="shared" si="10"/>
        <v/>
      </c>
      <c r="E46" s="2" t="b">
        <v>1</v>
      </c>
      <c r="F46" s="2" t="str">
        <f t="shared" si="11"/>
        <v/>
      </c>
      <c r="G46" s="2" t="str">
        <f t="shared" si="11"/>
        <v/>
      </c>
      <c r="H46" s="2" t="str">
        <f t="shared" si="12"/>
        <v/>
      </c>
      <c r="I46" s="2" t="str">
        <f t="shared" si="13"/>
        <v/>
      </c>
      <c r="J46" s="2" t="str">
        <f>IF(B46&gt;0,VLOOKUP(I46,Punkteschema!$A$2:$B$101,2,FALSE),"")</f>
        <v/>
      </c>
    </row>
    <row r="47" spans="1:10" hidden="1" x14ac:dyDescent="0.35">
      <c r="A47" s="1"/>
      <c r="B47" s="2"/>
      <c r="C47" s="2"/>
      <c r="D47" s="2" t="str">
        <f t="shared" si="10"/>
        <v/>
      </c>
      <c r="E47" s="2" t="b">
        <v>1</v>
      </c>
      <c r="F47" s="2" t="str">
        <f t="shared" si="11"/>
        <v/>
      </c>
      <c r="G47" s="2" t="str">
        <f t="shared" si="11"/>
        <v/>
      </c>
      <c r="H47" s="2" t="str">
        <f t="shared" si="12"/>
        <v/>
      </c>
      <c r="I47" s="2" t="str">
        <f t="shared" si="13"/>
        <v/>
      </c>
      <c r="J47" s="2" t="str">
        <f>IF(B47&gt;0,VLOOKUP(I47,Punkteschema!$A$2:$B$101,2,FALSE),"")</f>
        <v/>
      </c>
    </row>
    <row r="48" spans="1:10" hidden="1" x14ac:dyDescent="0.35">
      <c r="A48" s="1"/>
      <c r="B48" s="2"/>
      <c r="C48" s="2"/>
      <c r="D48" s="2" t="str">
        <f t="shared" si="10"/>
        <v/>
      </c>
      <c r="E48" s="2" t="b">
        <v>1</v>
      </c>
      <c r="F48" s="2" t="str">
        <f t="shared" si="11"/>
        <v/>
      </c>
      <c r="G48" s="2" t="str">
        <f t="shared" si="11"/>
        <v/>
      </c>
      <c r="H48" s="2" t="str">
        <f t="shared" si="12"/>
        <v/>
      </c>
      <c r="I48" s="2" t="str">
        <f t="shared" si="13"/>
        <v/>
      </c>
      <c r="J48" s="2" t="str">
        <f>IF(B48&gt;0,VLOOKUP(I48,Punkteschema!$A$2:$B$101,2,FALSE),"")</f>
        <v/>
      </c>
    </row>
    <row r="49" spans="1:10" hidden="1" x14ac:dyDescent="0.35">
      <c r="A49" s="1"/>
      <c r="B49" s="2"/>
      <c r="C49" s="2"/>
      <c r="D49" s="2" t="str">
        <f t="shared" si="10"/>
        <v/>
      </c>
      <c r="E49" s="2" t="b">
        <v>1</v>
      </c>
      <c r="F49" s="2" t="str">
        <f t="shared" si="11"/>
        <v/>
      </c>
      <c r="G49" s="2" t="str">
        <f t="shared" si="11"/>
        <v/>
      </c>
      <c r="H49" s="2" t="str">
        <f t="shared" si="12"/>
        <v/>
      </c>
      <c r="I49" s="2" t="str">
        <f t="shared" si="13"/>
        <v/>
      </c>
      <c r="J49" s="2" t="str">
        <f>IF(B49&gt;0,VLOOKUP(I49,Punkteschema!$A$2:$B$101,2,FALSE),"")</f>
        <v/>
      </c>
    </row>
    <row r="50" spans="1:10" hidden="1" x14ac:dyDescent="0.35">
      <c r="A50" s="1"/>
      <c r="B50" s="2"/>
      <c r="C50" s="2"/>
      <c r="D50" s="2" t="str">
        <f t="shared" si="10"/>
        <v/>
      </c>
      <c r="E50" s="2" t="b">
        <v>1</v>
      </c>
      <c r="F50" s="2" t="str">
        <f t="shared" si="11"/>
        <v/>
      </c>
      <c r="G50" s="2" t="str">
        <f t="shared" si="11"/>
        <v/>
      </c>
      <c r="H50" s="2" t="str">
        <f t="shared" si="12"/>
        <v/>
      </c>
      <c r="I50" s="2" t="str">
        <f t="shared" si="13"/>
        <v/>
      </c>
      <c r="J50" s="2" t="str">
        <f>IF(B50&gt;0,VLOOKUP(I50,Punkteschema!$A$2:$B$101,2,FALSE),"")</f>
        <v/>
      </c>
    </row>
    <row r="51" spans="1:10" hidden="1" x14ac:dyDescent="0.35">
      <c r="A51" s="1"/>
      <c r="B51" s="2"/>
      <c r="C51" s="2"/>
      <c r="D51" s="2" t="str">
        <f t="shared" si="10"/>
        <v/>
      </c>
      <c r="E51" s="2" t="b">
        <v>1</v>
      </c>
      <c r="F51" s="2" t="str">
        <f t="shared" si="11"/>
        <v/>
      </c>
      <c r="G51" s="2" t="str">
        <f t="shared" si="11"/>
        <v/>
      </c>
      <c r="H51" s="2" t="str">
        <f t="shared" si="12"/>
        <v/>
      </c>
      <c r="I51" s="2" t="str">
        <f t="shared" si="13"/>
        <v/>
      </c>
      <c r="J51" s="2" t="str">
        <f>IF(B51&gt;0,VLOOKUP(I51,Punkteschema!$A$2:$B$101,2,FALSE),"")</f>
        <v/>
      </c>
    </row>
    <row r="52" spans="1:10" hidden="1" x14ac:dyDescent="0.35">
      <c r="A52" s="1"/>
      <c r="B52" s="2"/>
      <c r="C52" s="2"/>
      <c r="D52" s="2" t="str">
        <f t="shared" si="10"/>
        <v/>
      </c>
      <c r="E52" s="2" t="b">
        <v>1</v>
      </c>
      <c r="F52" s="2" t="str">
        <f t="shared" si="11"/>
        <v/>
      </c>
      <c r="G52" s="2" t="str">
        <f t="shared" si="11"/>
        <v/>
      </c>
      <c r="H52" s="2" t="str">
        <f t="shared" si="12"/>
        <v/>
      </c>
      <c r="I52" s="2" t="str">
        <f t="shared" si="13"/>
        <v/>
      </c>
      <c r="J52" s="2" t="str">
        <f>IF(B52&gt;0,VLOOKUP(I52,Punkteschema!$A$2:$B$101,2,FALSE),"")</f>
        <v/>
      </c>
    </row>
    <row r="53" spans="1:10" hidden="1" x14ac:dyDescent="0.35">
      <c r="A53" s="1"/>
      <c r="B53" s="2"/>
      <c r="C53" s="2"/>
      <c r="D53" s="2" t="str">
        <f t="shared" si="10"/>
        <v/>
      </c>
      <c r="E53" s="2" t="b">
        <v>1</v>
      </c>
      <c r="F53" s="2" t="str">
        <f t="shared" ref="F53:G55" si="14">IF(B53&gt;0,COUNTIF(B$3:B$55,"&lt;"&amp;B53)+1,"")</f>
        <v/>
      </c>
      <c r="G53" s="2" t="str">
        <f t="shared" si="14"/>
        <v/>
      </c>
      <c r="H53" s="2" t="str">
        <f>IF(AND(B53&gt;0,C53&gt;0),COUNTIF(D$3:D$55,"&lt;"&amp;D53)+1,"")</f>
        <v/>
      </c>
      <c r="I53" s="2" t="str">
        <f>IF(B53&gt;0,IF(E53,MIN(F53:H53),MAX(F53:H53)),"")</f>
        <v/>
      </c>
      <c r="J53" s="2" t="str">
        <f>IF(B53&gt;0,VLOOKUP(I53,Punkteschema!$A$2:$B$101,2,FALSE),"")</f>
        <v/>
      </c>
    </row>
    <row r="54" spans="1:10" hidden="1" x14ac:dyDescent="0.35">
      <c r="A54" s="1"/>
      <c r="B54" s="2"/>
      <c r="C54" s="2"/>
      <c r="D54" s="2" t="str">
        <f t="shared" si="10"/>
        <v/>
      </c>
      <c r="E54" s="2" t="b">
        <v>1</v>
      </c>
      <c r="F54" s="2" t="str">
        <f t="shared" si="14"/>
        <v/>
      </c>
      <c r="G54" s="2" t="str">
        <f t="shared" si="14"/>
        <v/>
      </c>
      <c r="H54" s="2" t="str">
        <f>IF(AND(B54&gt;0,C54&gt;0),COUNTIF(D$3:D$55,"&lt;"&amp;D54)+1,"")</f>
        <v/>
      </c>
      <c r="I54" s="2" t="str">
        <f>IF(B54&gt;0,IF(E54,MIN(F54:H54),MAX(F54:H54)),"")</f>
        <v/>
      </c>
      <c r="J54" s="2" t="str">
        <f>IF(B54&gt;0,VLOOKUP(I54,Punkteschema!$A$2:$B$101,2,FALSE),"")</f>
        <v/>
      </c>
    </row>
    <row r="55" spans="1:10" hidden="1" x14ac:dyDescent="0.35">
      <c r="A55" s="1"/>
      <c r="B55" s="2"/>
      <c r="C55" s="2"/>
      <c r="D55" s="2" t="str">
        <f t="shared" si="10"/>
        <v/>
      </c>
      <c r="E55" s="2" t="b">
        <v>1</v>
      </c>
      <c r="F55" s="2" t="str">
        <f t="shared" si="14"/>
        <v/>
      </c>
      <c r="G55" s="2" t="str">
        <f t="shared" si="14"/>
        <v/>
      </c>
      <c r="H55" s="2" t="str">
        <f>IF(AND(B55&gt;0,C55&gt;0),COUNTIF(D$3:D$55,"&lt;"&amp;D55)+1,"")</f>
        <v/>
      </c>
      <c r="I55" s="2" t="str">
        <f>IF(B55&gt;0,IF(E55,MIN(F55:H55),MAX(F55:H55)),"")</f>
        <v/>
      </c>
      <c r="J55" s="2" t="str">
        <f>IF(B55&gt;0,VLOOKUP(I55,Punkteschema!$A$2:$B$101,2,FALSE),"")</f>
        <v/>
      </c>
    </row>
    <row r="57" spans="1:10" x14ac:dyDescent="0.35">
      <c r="A57" s="4" t="s">
        <v>3640</v>
      </c>
      <c r="E57" s="4" t="s">
        <v>3294</v>
      </c>
      <c r="F57" s="42" t="s">
        <v>3482</v>
      </c>
      <c r="G57" s="4" t="s">
        <v>3300</v>
      </c>
    </row>
    <row r="58" spans="1:10" x14ac:dyDescent="0.35">
      <c r="A58" s="4" t="s">
        <v>3641</v>
      </c>
      <c r="E58" s="4" t="s">
        <v>3295</v>
      </c>
      <c r="F58" s="42" t="s">
        <v>3483</v>
      </c>
      <c r="G58" s="4" t="s">
        <v>3300</v>
      </c>
    </row>
    <row r="59" spans="1:10" x14ac:dyDescent="0.35">
      <c r="A59" s="4" t="s">
        <v>4103</v>
      </c>
    </row>
    <row r="61" spans="1:10" x14ac:dyDescent="0.35">
      <c r="A61" s="43" t="s">
        <v>3493</v>
      </c>
      <c r="B61" s="4" t="s">
        <v>4111</v>
      </c>
    </row>
    <row r="62" spans="1:10" x14ac:dyDescent="0.35">
      <c r="A62" s="43"/>
      <c r="B62" s="4" t="s">
        <v>4112</v>
      </c>
    </row>
    <row r="63" spans="1:10" x14ac:dyDescent="0.35">
      <c r="A63" s="43"/>
      <c r="B63" s="4" t="s">
        <v>4113</v>
      </c>
    </row>
    <row r="64" spans="1:10" x14ac:dyDescent="0.35">
      <c r="A64" s="43"/>
    </row>
    <row r="65" spans="1:1" x14ac:dyDescent="0.35">
      <c r="A65" s="4" t="s">
        <v>4114</v>
      </c>
    </row>
    <row r="66" spans="1:1" x14ac:dyDescent="0.35">
      <c r="A66" s="4" t="s">
        <v>4115</v>
      </c>
    </row>
  </sheetData>
  <sortState ref="A3:J23">
    <sortCondition ref="I3:I23"/>
    <sortCondition ref="F3:F23"/>
    <sortCondition ref="G3:G23"/>
  </sortState>
  <mergeCells count="1">
    <mergeCell ref="A1:J1"/>
  </mergeCells>
  <dataValidations count="1">
    <dataValidation type="list" allowBlank="1" showInputMessage="1" showErrorMessage="1" sqref="A3:A55">
      <formula1>Teilnehmerliste</formula1>
    </dataValidation>
  </dataValidations>
  <pageMargins left="0.39370078740157483" right="0.39370078740157483" top="0.39370078740157483" bottom="0.39370078740157483" header="0.31496062992125984" footer="0.31496062992125984"/>
  <pageSetup paperSize="9" scale="10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/>
  <dimension ref="A1:Z42"/>
  <sheetViews>
    <sheetView workbookViewId="0"/>
  </sheetViews>
  <sheetFormatPr baseColWidth="10" defaultColWidth="11.453125" defaultRowHeight="12.65" customHeight="1" x14ac:dyDescent="0.35"/>
  <cols>
    <col min="1" max="1" width="6.7265625" style="4" customWidth="1"/>
    <col min="2" max="2" width="23.453125" style="43" bestFit="1" customWidth="1"/>
    <col min="3" max="3" width="7.26953125" style="4" customWidth="1"/>
    <col min="4" max="4" width="8.26953125" style="4" bestFit="1" customWidth="1"/>
    <col min="5" max="5" width="5.81640625" style="4" bestFit="1" customWidth="1"/>
    <col min="6" max="12" width="3.7265625" style="4" bestFit="1" customWidth="1"/>
    <col min="13" max="23" width="3.7265625" style="4" customWidth="1"/>
    <col min="24" max="24" width="4.54296875" style="4" bestFit="1" customWidth="1"/>
    <col min="25" max="25" width="6" style="4" hidden="1" customWidth="1"/>
    <col min="26" max="26" width="0" style="4" hidden="1" customWidth="1"/>
    <col min="27" max="16384" width="11.453125" style="4"/>
  </cols>
  <sheetData>
    <row r="1" spans="1:26" ht="23.5" x14ac:dyDescent="0.55000000000000004">
      <c r="B1" s="121" t="s">
        <v>4056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6" ht="29" x14ac:dyDescent="0.35">
      <c r="A2" s="1" t="s">
        <v>3491</v>
      </c>
      <c r="B2" s="54" t="s">
        <v>0</v>
      </c>
      <c r="C2" s="1" t="s">
        <v>1</v>
      </c>
      <c r="D2" s="1" t="s">
        <v>2</v>
      </c>
      <c r="E2" s="1" t="s">
        <v>21</v>
      </c>
      <c r="F2" s="41">
        <v>43587</v>
      </c>
      <c r="G2" s="41">
        <f>F2+7</f>
        <v>43594</v>
      </c>
      <c r="H2" s="41">
        <f>G2+7</f>
        <v>43601</v>
      </c>
      <c r="I2" s="41">
        <f>H2+7</f>
        <v>43608</v>
      </c>
      <c r="J2" s="79">
        <f>I2+6</f>
        <v>43614</v>
      </c>
      <c r="K2" s="41">
        <f>J2+8</f>
        <v>43622</v>
      </c>
      <c r="L2" s="41">
        <f t="shared" ref="L2:W2" si="0">K2+7</f>
        <v>43629</v>
      </c>
      <c r="M2" s="73">
        <f>L2+6</f>
        <v>43635</v>
      </c>
      <c r="N2" s="41">
        <f>M2+8</f>
        <v>43643</v>
      </c>
      <c r="O2" s="41">
        <f t="shared" si="0"/>
        <v>43650</v>
      </c>
      <c r="P2" s="41">
        <f t="shared" si="0"/>
        <v>43657</v>
      </c>
      <c r="Q2" s="41">
        <f t="shared" si="0"/>
        <v>43664</v>
      </c>
      <c r="R2" s="41">
        <f t="shared" si="0"/>
        <v>43671</v>
      </c>
      <c r="S2" s="41">
        <f t="shared" si="0"/>
        <v>43678</v>
      </c>
      <c r="T2" s="85">
        <f t="shared" si="0"/>
        <v>43685</v>
      </c>
      <c r="U2" s="41">
        <f t="shared" si="0"/>
        <v>43692</v>
      </c>
      <c r="V2" s="85">
        <f t="shared" si="0"/>
        <v>43699</v>
      </c>
      <c r="W2" s="41">
        <f t="shared" si="0"/>
        <v>43706</v>
      </c>
      <c r="X2" s="3" t="s">
        <v>8</v>
      </c>
      <c r="Y2" s="4" t="s">
        <v>3280</v>
      </c>
      <c r="Z2" s="4" t="s">
        <v>3281</v>
      </c>
    </row>
    <row r="3" spans="1:26" ht="12" customHeight="1" x14ac:dyDescent="0.35">
      <c r="A3" s="39">
        <v>1</v>
      </c>
      <c r="B3" s="56" t="s">
        <v>64</v>
      </c>
      <c r="C3" s="39" t="str">
        <f>VLOOKUP($B3,Teilnehmer!$A$3:$E$126,2,FALSE)</f>
        <v>ASW</v>
      </c>
      <c r="D3" s="39">
        <f>VLOOKUP($B3,Teilnehmer!$A$3:$E$126,3,FALSE)</f>
        <v>31513</v>
      </c>
      <c r="E3" s="39" t="str">
        <f>VLOOKUP($B3,Teilnehmer!$A$3:$E$126,4,FALSE)</f>
        <v>SM1</v>
      </c>
      <c r="F3" s="39">
        <f>SUMIF(Einzelwertung1!$A$3:$A$55,$B3,Einzelwertung1!$J$3:$J$55)+0.017</f>
        <v>1.7000000000000001E-2</v>
      </c>
      <c r="G3" s="38">
        <f>SUMIF(Einzelwertung2!$A$3:$A$55,$B3,Einzelwertung2!$J$3:$J$55)+0.016</f>
        <v>1.6E-2</v>
      </c>
      <c r="H3" s="38">
        <f>SUMIF(Einzelwertung3!$A$3:$A$55,$B3,Einzelwertung3!$J$3:$J$55)+0.015</f>
        <v>1.4999999999999999E-2</v>
      </c>
      <c r="I3" s="77">
        <f>SUMIF(Einzelwertung4!$A$3:$A$55,$B3,Einzelwertung4!$J$3:$J$55)+0.014</f>
        <v>1.4E-2</v>
      </c>
      <c r="J3" s="81">
        <f>SUMIF(Einzelwertung5!$A$3:$A$55,$B3,Einzelwertung5!$J$3:$J$55)+0.013</f>
        <v>1.2999999999999999E-2</v>
      </c>
      <c r="K3" s="78">
        <f>SUMIF(Einzelwertung6!$A$3:$A$55,$B3,Einzelwertung6!$J$3:$J$55)+0.012</f>
        <v>25.012</v>
      </c>
      <c r="L3" s="38">
        <f>SUMIF(Einzelwertung7!$A$3:$A$55,$B3,Einzelwertung7!$J$3:$J$55)+0.011</f>
        <v>18.010999999999999</v>
      </c>
      <c r="M3" s="38">
        <f>SUMIF(Einzelwertung8!$A$3:$A$55,$B3,Einzelwertung8!$J$3:$J$55)+0.01</f>
        <v>25.01</v>
      </c>
      <c r="N3" s="81">
        <f>SUMIF(Einzelwertung9!$A$3:$A$55,$B3,Einzelwertung9!$J$3:$J$55)+0.009</f>
        <v>21.009</v>
      </c>
      <c r="O3" s="38">
        <f>SUMIF(Einzelwertung10!$A$3:$A$55,$B3,Einzelwertung10!$J$3:$J$55)+0.008</f>
        <v>8.0000000000000002E-3</v>
      </c>
      <c r="P3" s="38">
        <f>SUMIF(Einzelwertung11!$A$3:$A$55,$B3,Einzelwertung11!$J$3:$J$55)+0.007</f>
        <v>25.007000000000001</v>
      </c>
      <c r="Q3" s="81">
        <f>SUMIF(Einzelwertung12!$A$3:$A$55,$B3,Einzelwertung12!$J$3:$J$55)+0.006</f>
        <v>25.006</v>
      </c>
      <c r="R3" s="38">
        <f>SUMIF(Einzelwertung13!$A$3:$A$55,$B3,Einzelwertung13!$J$3:$J$55)+0.005</f>
        <v>15.005000000000001</v>
      </c>
      <c r="S3" s="77">
        <f>SUMIF(Einzelwertung14!$A$3:$A$55,$B3,Einzelwertung14!$J$3:$J$55)+0.004</f>
        <v>4.0000000000000001E-3</v>
      </c>
      <c r="T3" s="81">
        <f>SUMIF(Einzelwertung15!$A$3:$A$67,$B3,Einzelwertung15!$J$3:$J$67)+0.003</f>
        <v>25.003</v>
      </c>
      <c r="U3" s="84">
        <f>SUMIF(Einzelwertung16!$A$3:$A$55,$B3,Einzelwertung16!$J$3:$J$55)+0.002</f>
        <v>25.001999999999999</v>
      </c>
      <c r="V3" s="90">
        <f>SUMIF(Einzelwertung17!$A$3:$A$55,$B3,Einzelwertung17!$J$3:$J$55)+0.001</f>
        <v>10.000999999999999</v>
      </c>
      <c r="W3" s="86">
        <f>SUMIF(Einzelwertung18!$A$3:$A$55,$B3,Einzelwertung18!$J$3:$J$55)+0</f>
        <v>25</v>
      </c>
      <c r="X3" s="40">
        <f>INT(IF(COUNTIF(F3:W3,CONCATENATE("&gt;",1/10))&lt;=Hilfe!$A$1,SUM(F3:W3),SUMIF(F3:W3,CONCATENATE("&gt;=",LARGE(F3:W3,Hilfe!$A$1)),F3:W3)))</f>
        <v>229</v>
      </c>
      <c r="Y3" s="4">
        <f t="shared" ref="Y3:Y40" si="1">COUNTIF(E3:W3,"&gt;1")</f>
        <v>11</v>
      </c>
      <c r="Z3" s="31">
        <f t="shared" ref="Z3:Z40" si="2">IF(ISERROR(SEARCH(CONCATENATE(" ",E3," ")," JM JW SCHM SCHW ")),3,1.5)*Y3</f>
        <v>33</v>
      </c>
    </row>
    <row r="4" spans="1:26" ht="12" customHeight="1" x14ac:dyDescent="0.35">
      <c r="A4" s="39">
        <v>2</v>
      </c>
      <c r="B4" s="55" t="s">
        <v>28</v>
      </c>
      <c r="C4" s="39" t="str">
        <f>VLOOKUP($B4,Teilnehmer!$A$3:$E$126,2,FALSE)</f>
        <v>ASW</v>
      </c>
      <c r="D4" s="39">
        <f>VLOOKUP($B4,Teilnehmer!$A$3:$E$126,3,FALSE)</f>
        <v>35604</v>
      </c>
      <c r="E4" s="39" t="str">
        <f>VLOOKUP($B4,Teilnehmer!$A$3:$E$126,4,FALSE)</f>
        <v>SM1</v>
      </c>
      <c r="F4" s="39">
        <f>SUMIF(Einzelwertung1!$A$3:$A$55,$B4,Einzelwertung1!$J$3:$J$55)+0.017</f>
        <v>1.7000000000000001E-2</v>
      </c>
      <c r="G4" s="38">
        <f>SUMIF(Einzelwertung2!$A$3:$A$55,$B4,Einzelwertung2!$J$3:$J$55)+0.016</f>
        <v>25.015999999999998</v>
      </c>
      <c r="H4" s="38">
        <f>SUMIF(Einzelwertung3!$A$3:$A$55,$B4,Einzelwertung3!$J$3:$J$55)+0.015</f>
        <v>18.015000000000001</v>
      </c>
      <c r="I4" s="77">
        <f>SUMIF(Einzelwertung4!$A$3:$A$55,$B4,Einzelwertung4!$J$3:$J$55)+0.014</f>
        <v>15.013999999999999</v>
      </c>
      <c r="J4" s="76">
        <f>SUMIF(Einzelwertung5!$A$3:$A$55,$B4,Einzelwertung5!$J$3:$J$55)+0.013</f>
        <v>10.013</v>
      </c>
      <c r="K4" s="86">
        <f>SUMIF(Einzelwertung6!$A$3:$A$55,$B4,Einzelwertung6!$J$3:$J$55)+0.012</f>
        <v>15.012</v>
      </c>
      <c r="L4" s="38">
        <f>SUMIF(Einzelwertung7!$A$3:$A$55,$B4,Einzelwertung7!$J$3:$J$55)+0.011</f>
        <v>15.010999999999999</v>
      </c>
      <c r="M4" s="77">
        <f>SUMIF(Einzelwertung8!$A$3:$A$55,$B4,Einzelwertung8!$J$3:$J$55)+0.01</f>
        <v>15.01</v>
      </c>
      <c r="N4" s="76">
        <f>SUMIF(Einzelwertung9!$A$3:$A$55,$B4,Einzelwertung9!$J$3:$J$55)+0.009</f>
        <v>15.009</v>
      </c>
      <c r="O4" s="78">
        <f>SUMIF(Einzelwertung10!$A$3:$A$55,$B4,Einzelwertung10!$J$3:$J$55)+0.008</f>
        <v>8.0000000000000002E-3</v>
      </c>
      <c r="P4" s="89">
        <f>SUMIF(Einzelwertung11!$A$3:$A$55,$B4,Einzelwertung11!$J$3:$J$55)+0.007</f>
        <v>21.007000000000001</v>
      </c>
      <c r="Q4" s="81">
        <f>SUMIF(Einzelwertung12!$A$3:$A$55,$B4,Einzelwertung12!$J$3:$J$55)+0.006</f>
        <v>18.006</v>
      </c>
      <c r="R4" s="78">
        <f>SUMIF(Einzelwertung13!$A$3:$A$55,$B4,Einzelwertung13!$J$3:$J$55)+0.005</f>
        <v>25.004999999999999</v>
      </c>
      <c r="S4" s="89">
        <f>SUMIF(Einzelwertung14!$A$3:$A$55,$B4,Einzelwertung14!$J$3:$J$55)+0.004</f>
        <v>4.0000000000000001E-3</v>
      </c>
      <c r="T4" s="76">
        <f>SUMIF(Einzelwertung15!$A$3:$A$67,$B4,Einzelwertung15!$J$3:$J$67)+0.003</f>
        <v>5.0030000000000001</v>
      </c>
      <c r="U4" s="93">
        <f>SUMIF(Einzelwertung16!$A$3:$A$55,$B4,Einzelwertung16!$J$3:$J$55)+0.002</f>
        <v>18.001999999999999</v>
      </c>
      <c r="V4" s="94">
        <f>SUMIF(Einzelwertung17!$A$3:$A$55,$B4,Einzelwertung17!$J$3:$J$55)+0.001</f>
        <v>15.000999999999999</v>
      </c>
      <c r="W4" s="76">
        <f>SUMIF(Einzelwertung18!$A$3:$A$55,$B4,Einzelwertung18!$J$3:$J$55)+0</f>
        <v>15</v>
      </c>
      <c r="X4" s="97">
        <f>INT(IF(COUNTIF(F4:W4,CONCATENATE("&gt;",1/10))&lt;=Hilfe!$A$1,SUM(F4:W4),SUMIF(F4:W4,CONCATENATE("&gt;=",LARGE(F4:W4,Hilfe!$A$1)),F4:W4)))</f>
        <v>185</v>
      </c>
      <c r="Y4" s="4">
        <f t="shared" si="1"/>
        <v>15</v>
      </c>
      <c r="Z4" s="31">
        <f t="shared" si="2"/>
        <v>45</v>
      </c>
    </row>
    <row r="5" spans="1:26" ht="12" customHeight="1" x14ac:dyDescent="0.35">
      <c r="A5" s="39">
        <v>3</v>
      </c>
      <c r="B5" s="56" t="s">
        <v>12</v>
      </c>
      <c r="C5" s="39" t="str">
        <f>VLOOKUP($B5,Teilnehmer!$A$3:$E$126,2,FALSE)</f>
        <v>ASW</v>
      </c>
      <c r="D5" s="39">
        <f>VLOOKUP($B5,Teilnehmer!$A$3:$E$126,3,FALSE)</f>
        <v>3800</v>
      </c>
      <c r="E5" s="39" t="str">
        <f>VLOOKUP($B5,Teilnehmer!$A$3:$E$126,4,FALSE)</f>
        <v>SM2</v>
      </c>
      <c r="F5" s="39">
        <f>SUMIF(Einzelwertung1!$A$3:$A$55,$B5,Einzelwertung1!$J$3:$J$55)+0.017</f>
        <v>1.7000000000000001E-2</v>
      </c>
      <c r="G5" s="38">
        <f>SUMIF(Einzelwertung2!$A$3:$A$55,$B5,Einzelwertung2!$J$3:$J$55)+0.016</f>
        <v>1.6E-2</v>
      </c>
      <c r="H5" s="38">
        <f>SUMIF(Einzelwertung3!$A$3:$A$55,$B5,Einzelwertung3!$J$3:$J$55)+0.015</f>
        <v>1.4999999999999999E-2</v>
      </c>
      <c r="I5" s="38">
        <f>SUMIF(Einzelwertung4!$A$3:$A$55,$B5,Einzelwertung4!$J$3:$J$55)+0.014</f>
        <v>25.013999999999999</v>
      </c>
      <c r="J5" s="87">
        <f>SUMIF(Einzelwertung5!$A$3:$A$55,$B5,Einzelwertung5!$J$3:$J$55)+0.013</f>
        <v>25.013000000000002</v>
      </c>
      <c r="K5" s="81">
        <f>SUMIF(Einzelwertung6!$A$3:$A$55,$B5,Einzelwertung6!$J$3:$J$55)+0.012</f>
        <v>10.012</v>
      </c>
      <c r="L5" s="78">
        <f>SUMIF(Einzelwertung7!$A$3:$A$55,$B5,Einzelwertung7!$J$3:$J$55)+0.011</f>
        <v>21.010999999999999</v>
      </c>
      <c r="M5" s="38">
        <f>SUMIF(Einzelwertung8!$A$3:$A$55,$B5,Einzelwertung8!$J$3:$J$55)+0.01</f>
        <v>0.01</v>
      </c>
      <c r="N5" s="80">
        <f>SUMIF(Einzelwertung9!$A$3:$A$55,$B5,Einzelwertung9!$J$3:$J$55)+0.009</f>
        <v>8.9999999999999993E-3</v>
      </c>
      <c r="O5" s="77">
        <f>SUMIF(Einzelwertung10!$A$3:$A$55,$B5,Einzelwertung10!$J$3:$J$55)+0.008</f>
        <v>8.0000000000000002E-3</v>
      </c>
      <c r="P5" s="77">
        <f>SUMIF(Einzelwertung11!$A$3:$A$55,$B5,Einzelwertung11!$J$3:$J$55)+0.007</f>
        <v>10.007</v>
      </c>
      <c r="Q5" s="81">
        <f>SUMIF(Einzelwertung12!$A$3:$A$55,$B5,Einzelwertung12!$J$3:$J$55)+0.006</f>
        <v>25.006</v>
      </c>
      <c r="R5" s="84">
        <f>SUMIF(Einzelwertung13!$A$3:$A$55,$B5,Einzelwertung13!$J$3:$J$55)+0.005</f>
        <v>21.004999999999999</v>
      </c>
      <c r="S5" s="77">
        <f>SUMIF(Einzelwertung14!$A$3:$A$55,$B5,Einzelwertung14!$J$3:$J$55)+0.004</f>
        <v>15.004</v>
      </c>
      <c r="T5" s="92">
        <f>SUMIF(Einzelwertung15!$A$3:$A$67,$B5,Einzelwertung15!$J$3:$J$67)+0.003</f>
        <v>15.003</v>
      </c>
      <c r="U5" s="94">
        <f>SUMIF(Einzelwertung16!$A$3:$A$55,$B5,Einzelwertung16!$J$3:$J$55)+0.002</f>
        <v>10.002000000000001</v>
      </c>
      <c r="V5" s="76">
        <f>SUMIF(Einzelwertung17!$A$3:$A$55,$B5,Einzelwertung17!$J$3:$J$55)+0.001</f>
        <v>5.0010000000000003</v>
      </c>
      <c r="W5" s="88">
        <f>SUMIF(Einzelwertung18!$A$3:$A$55,$B5,Einzelwertung18!$J$3:$J$55)+0</f>
        <v>15</v>
      </c>
      <c r="X5" s="40">
        <f>INT(IF(COUNTIF(F5:W5,CONCATENATE("&gt;",1/10))&lt;=Hilfe!$A$1,SUM(F5:W5),SUMIF(F5:W5,CONCATENATE("&gt;=",LARGE(F5:W5,Hilfe!$A$1)),F5:W5)))</f>
        <v>182</v>
      </c>
      <c r="Y5" s="4">
        <f t="shared" si="1"/>
        <v>12</v>
      </c>
      <c r="Z5" s="31">
        <f t="shared" si="2"/>
        <v>36</v>
      </c>
    </row>
    <row r="6" spans="1:26" ht="12" customHeight="1" x14ac:dyDescent="0.35">
      <c r="A6" s="39" t="s">
        <v>4125</v>
      </c>
      <c r="B6" s="55" t="s">
        <v>3243</v>
      </c>
      <c r="C6" s="39" t="str">
        <f>VLOOKUP($B6,Teilnehmer!$A$3:$E$126,2,FALSE)</f>
        <v>HEV</v>
      </c>
      <c r="D6" s="39">
        <f>VLOOKUP($B6,Teilnehmer!$A$3:$E$126,3,FALSE)</f>
        <v>49369</v>
      </c>
      <c r="E6" s="39" t="str">
        <f>VLOOKUP($B6,Teilnehmer!$A$3:$E$126,4,FALSE)</f>
        <v>SM1</v>
      </c>
      <c r="F6" s="39">
        <f>SUMIF(Einzelwertung1!$A$3:$A$55,$B6,Einzelwertung1!$J$3:$J$55)+0.017</f>
        <v>1.7000000000000001E-2</v>
      </c>
      <c r="G6" s="38">
        <f>SUMIF(Einzelwertung2!$A$3:$A$55,$B6,Einzelwertung2!$J$3:$J$55)+0.016</f>
        <v>18.015999999999998</v>
      </c>
      <c r="H6" s="38">
        <f>SUMIF(Einzelwertung3!$A$3:$A$55,$B6,Einzelwertung3!$J$3:$J$55)+0.015</f>
        <v>15.015000000000001</v>
      </c>
      <c r="I6" s="38">
        <f>SUMIF(Einzelwertung4!$A$3:$A$55,$B6,Einzelwertung4!$J$3:$J$55)+0.014</f>
        <v>25.013999999999999</v>
      </c>
      <c r="J6" s="77">
        <f>SUMIF(Einzelwertung5!$A$3:$A$55,$B6,Einzelwertung5!$J$3:$J$55)+0.013</f>
        <v>1.2999999999999999E-2</v>
      </c>
      <c r="K6" s="76">
        <f>SUMIF(Einzelwertung6!$A$3:$A$55,$B6,Einzelwertung6!$J$3:$J$55)+0.012</f>
        <v>10.012</v>
      </c>
      <c r="L6" s="86">
        <f>SUMIF(Einzelwertung7!$A$3:$A$55,$B6,Einzelwertung7!$J$3:$J$55)+0.011</f>
        <v>21.010999999999999</v>
      </c>
      <c r="M6" s="38">
        <f>SUMIF(Einzelwertung8!$A$3:$A$55,$B6,Einzelwertung8!$J$3:$J$55)+0.01</f>
        <v>15.01</v>
      </c>
      <c r="N6" s="81">
        <f>SUMIF(Einzelwertung9!$A$3:$A$55,$B6,Einzelwertung9!$J$3:$J$55)+0.009</f>
        <v>15.009</v>
      </c>
      <c r="O6" s="38">
        <f>SUMIF(Einzelwertung10!$A$3:$A$55,$B6,Einzelwertung10!$J$3:$J$55)+0.008</f>
        <v>8.0000000000000002E-3</v>
      </c>
      <c r="P6" s="92">
        <f>SUMIF(Einzelwertung11!$A$3:$A$55,$B6,Einzelwertung11!$J$3:$J$55)+0.007</f>
        <v>15.007</v>
      </c>
      <c r="Q6" s="90">
        <f>SUMIF(Einzelwertung12!$A$3:$A$55,$B6,Einzelwertung12!$J$3:$J$55)+0.006</f>
        <v>10.006</v>
      </c>
      <c r="R6" s="78">
        <f>SUMIF(Einzelwertung13!$A$3:$A$55,$B6,Einzelwertung13!$J$3:$J$55)+0.005</f>
        <v>21.004999999999999</v>
      </c>
      <c r="S6" s="92">
        <f>SUMIF(Einzelwertung14!$A$3:$A$55,$B6,Einzelwertung14!$J$3:$J$55)+0.004</f>
        <v>15.004</v>
      </c>
      <c r="T6" s="94">
        <f>SUMIF(Einzelwertung15!$A$3:$A$67,$B6,Einzelwertung15!$J$3:$J$67)+0.003</f>
        <v>15.003</v>
      </c>
      <c r="U6" s="76">
        <f>SUMIF(Einzelwertung16!$A$3:$A$55,$B6,Einzelwertung16!$J$3:$J$55)+0.002</f>
        <v>10.002000000000001</v>
      </c>
      <c r="V6" s="88">
        <f>SUMIF(Einzelwertung17!$A$3:$A$55,$B6,Einzelwertung17!$J$3:$J$55)+0.001</f>
        <v>1E-3</v>
      </c>
      <c r="W6" s="86">
        <f>SUMIF(Einzelwertung18!$A$3:$A$55,$B6,Einzelwertung18!$J$3:$J$55)+0</f>
        <v>18</v>
      </c>
      <c r="X6" s="40">
        <f>INT(IF(COUNTIF(F6:W6,CONCATENATE("&gt;",1/10))&lt;=Hilfe!$A$1,SUM(F6:W6),SUMIF(F6:W6,CONCATENATE("&gt;=",LARGE(F6:W6,Hilfe!$A$1)),F6:W6)))</f>
        <v>178</v>
      </c>
      <c r="Y6" s="4">
        <f t="shared" si="1"/>
        <v>14</v>
      </c>
      <c r="Z6" s="31">
        <f t="shared" si="2"/>
        <v>42</v>
      </c>
    </row>
    <row r="7" spans="1:26" ht="12" customHeight="1" x14ac:dyDescent="0.35">
      <c r="A7" s="39" t="s">
        <v>4126</v>
      </c>
      <c r="B7" s="55" t="s">
        <v>20</v>
      </c>
      <c r="C7" s="39" t="str">
        <f>VLOOKUP($B7,Teilnehmer!$A$3:$E$126,2,FALSE)</f>
        <v>ASW</v>
      </c>
      <c r="D7" s="39">
        <f>VLOOKUP($B7,Teilnehmer!$A$3:$E$126,3,FALSE)</f>
        <v>65804</v>
      </c>
      <c r="E7" s="39" t="str">
        <f>VLOOKUP($B7,Teilnehmer!$A$3:$E$126,4,FALSE)</f>
        <v>SM2</v>
      </c>
      <c r="F7" s="39">
        <f>SUMIF(Einzelwertung1!$A$3:$A$55,$B7,Einzelwertung1!$J$3:$J$55)+0.017</f>
        <v>1.7000000000000001E-2</v>
      </c>
      <c r="G7" s="38">
        <f>SUMIF(Einzelwertung2!$A$3:$A$55,$B7,Einzelwertung2!$J$3:$J$55)+0.016</f>
        <v>18.015999999999998</v>
      </c>
      <c r="H7" s="81">
        <f>SUMIF(Einzelwertung3!$A$3:$A$55,$B7,Einzelwertung3!$J$3:$J$55)+0.015</f>
        <v>10.015000000000001</v>
      </c>
      <c r="I7" s="38">
        <f>SUMIF(Einzelwertung4!$A$3:$A$55,$B7,Einzelwertung4!$J$3:$J$55)+0.014</f>
        <v>1.4E-2</v>
      </c>
      <c r="J7" s="77">
        <f>SUMIF(Einzelwertung5!$A$3:$A$55,$B7,Einzelwertung5!$J$3:$J$55)+0.013</f>
        <v>15.013</v>
      </c>
      <c r="K7" s="80">
        <f>SUMIF(Einzelwertung6!$A$3:$A$55,$B7,Einzelwertung6!$J$3:$J$55)+0.012</f>
        <v>25.012</v>
      </c>
      <c r="L7" s="86">
        <f>SUMIF(Einzelwertung7!$A$3:$A$55,$B7,Einzelwertung7!$J$3:$J$55)+0.011</f>
        <v>25.010999999999999</v>
      </c>
      <c r="M7" s="84">
        <f>SUMIF(Einzelwertung8!$A$3:$A$55,$B7,Einzelwertung8!$J$3:$J$55)+0.01</f>
        <v>10.01</v>
      </c>
      <c r="N7" s="81">
        <f>SUMIF(Einzelwertung9!$A$3:$A$55,$B7,Einzelwertung9!$J$3:$J$55)+0.009</f>
        <v>21.009</v>
      </c>
      <c r="O7" s="84">
        <f>SUMIF(Einzelwertung10!$A$3:$A$55,$B7,Einzelwertung10!$J$3:$J$55)+0.008</f>
        <v>8.0000000000000002E-3</v>
      </c>
      <c r="P7" s="82">
        <f>SUMIF(Einzelwertung11!$A$3:$A$55,$B7,Einzelwertung11!$J$3:$J$55)+0.007</f>
        <v>10.007</v>
      </c>
      <c r="Q7" s="76">
        <f>SUMIF(Einzelwertung12!$A$3:$A$55,$B7,Einzelwertung12!$J$3:$J$55)+0.006</f>
        <v>5.0060000000000002</v>
      </c>
      <c r="R7" s="93">
        <f>SUMIF(Einzelwertung13!$A$3:$A$55,$B7,Einzelwertung13!$J$3:$J$55)+0.005</f>
        <v>21.004999999999999</v>
      </c>
      <c r="S7" s="94">
        <f>SUMIF(Einzelwertung14!$A$3:$A$55,$B7,Einzelwertung14!$J$3:$J$55)+0.004</f>
        <v>3.004</v>
      </c>
      <c r="T7" s="76">
        <f>SUMIF(Einzelwertung15!$A$3:$A$67,$B7,Einzelwertung15!$J$3:$J$67)+0.003</f>
        <v>5.0030000000000001</v>
      </c>
      <c r="U7" s="98">
        <f>SUMIF(Einzelwertung16!$A$3:$A$55,$B7,Einzelwertung16!$J$3:$J$55)+0.002</f>
        <v>18.001999999999999</v>
      </c>
      <c r="V7" s="91">
        <f>SUMIF(Einzelwertung17!$A$3:$A$55,$B7,Einzelwertung17!$J$3:$J$55)+0.001</f>
        <v>15.000999999999999</v>
      </c>
      <c r="W7" s="76">
        <f>SUMIF(Einzelwertung18!$A$3:$A$55,$B7,Einzelwertung18!$J$3:$J$55)+0</f>
        <v>10</v>
      </c>
      <c r="X7" s="97">
        <f>INT(IF(COUNTIF(F7:W7,CONCATENATE("&gt;",1/10))&lt;=Hilfe!$A$1,SUM(F7:W7),SUMIF(F7:W7,CONCATENATE("&gt;=",LARGE(F7:W7,Hilfe!$A$1)),F7:W7)))</f>
        <v>178</v>
      </c>
      <c r="Y7" s="4">
        <f t="shared" si="1"/>
        <v>15</v>
      </c>
      <c r="Z7" s="31">
        <f t="shared" si="2"/>
        <v>45</v>
      </c>
    </row>
    <row r="8" spans="1:26" ht="12" customHeight="1" x14ac:dyDescent="0.35">
      <c r="A8" s="39">
        <v>6</v>
      </c>
      <c r="B8" s="55" t="s">
        <v>62</v>
      </c>
      <c r="C8" s="39" t="str">
        <f>VLOOKUP($B8,Teilnehmer!$A$3:$E$126,2,FALSE)</f>
        <v>Hobby</v>
      </c>
      <c r="D8" s="39" t="str">
        <f>VLOOKUP($B8,Teilnehmer!$A$3:$E$126,3,FALSE)</f>
        <v>Hobby11</v>
      </c>
      <c r="E8" s="39" t="str">
        <f>VLOOKUP($B8,Teilnehmer!$A$3:$E$126,4,FALSE)</f>
        <v>SM2</v>
      </c>
      <c r="F8" s="39">
        <f>SUMIF(Einzelwertung1!$A$3:$A$55,$B8,Einzelwertung1!$J$3:$J$55)+0.017</f>
        <v>1.7000000000000001E-2</v>
      </c>
      <c r="G8" s="77">
        <f>SUMIF(Einzelwertung2!$A$3:$A$55,$B8,Einzelwertung2!$J$3:$J$55)+0.016</f>
        <v>25.015999999999998</v>
      </c>
      <c r="H8" s="76">
        <f>SUMIF(Einzelwertung3!$A$3:$A$55,$B8,Einzelwertung3!$J$3:$J$55)+0.015</f>
        <v>5.0149999999999997</v>
      </c>
      <c r="I8" s="78">
        <f>SUMIF(Einzelwertung4!$A$3:$A$55,$B8,Einzelwertung4!$J$3:$J$55)+0.014</f>
        <v>15.013999999999999</v>
      </c>
      <c r="J8" s="81">
        <f>SUMIF(Einzelwertung5!$A$3:$A$55,$B8,Einzelwertung5!$J$3:$J$55)+0.013</f>
        <v>15.013</v>
      </c>
      <c r="K8" s="87">
        <f>SUMIF(Einzelwertung6!$A$3:$A$55,$B8,Einzelwertung6!$J$3:$J$55)+0.012</f>
        <v>10.012</v>
      </c>
      <c r="L8" s="81">
        <f>SUMIF(Einzelwertung7!$A$3:$A$55,$B8,Einzelwertung7!$J$3:$J$55)+0.011</f>
        <v>15.010999999999999</v>
      </c>
      <c r="M8" s="84">
        <f>SUMIF(Einzelwertung8!$A$3:$A$55,$B8,Einzelwertung8!$J$3:$J$55)+0.01</f>
        <v>21.01</v>
      </c>
      <c r="N8" s="90">
        <f>SUMIF(Einzelwertung9!$A$3:$A$55,$B8,Einzelwertung9!$J$3:$J$55)+0.009</f>
        <v>5.0090000000000003</v>
      </c>
      <c r="O8" s="84">
        <f>SUMIF(Einzelwertung10!$A$3:$A$55,$B8,Einzelwertung10!$J$3:$J$55)+0.008</f>
        <v>8.0000000000000002E-3</v>
      </c>
      <c r="P8" s="92">
        <f>SUMIF(Einzelwertung11!$A$3:$A$55,$B8,Einzelwertung11!$J$3:$J$55)+0.007</f>
        <v>18.007000000000001</v>
      </c>
      <c r="Q8" s="92">
        <f>SUMIF(Einzelwertung12!$A$3:$A$55,$B8,Einzelwertung12!$J$3:$J$55)+0.006</f>
        <v>15.006</v>
      </c>
      <c r="R8" s="82">
        <f>SUMIF(Einzelwertung13!$A$3:$A$55,$B8,Einzelwertung13!$J$3:$J$55)+0.005</f>
        <v>10.005000000000001</v>
      </c>
      <c r="S8" s="76">
        <f>SUMIF(Einzelwertung14!$A$3:$A$55,$B8,Einzelwertung14!$J$3:$J$55)+0.004</f>
        <v>5.0039999999999996</v>
      </c>
      <c r="T8" s="91">
        <f>SUMIF(Einzelwertung15!$A$3:$A$67,$B8,Einzelwertung15!$J$3:$J$67)+0.003</f>
        <v>3.0000000000000001E-3</v>
      </c>
      <c r="U8" s="81">
        <f>SUMIF(Einzelwertung16!$A$3:$A$55,$B8,Einzelwertung16!$J$3:$J$55)+0.002</f>
        <v>2E-3</v>
      </c>
      <c r="V8" s="78">
        <f>SUMIF(Einzelwertung17!$A$3:$A$55,$B8,Einzelwertung17!$J$3:$J$55)+0.001</f>
        <v>21.001000000000001</v>
      </c>
      <c r="W8" s="80">
        <f>SUMIF(Einzelwertung18!$A$3:$A$55,$B8,Einzelwertung18!$J$3:$J$55)+0</f>
        <v>18</v>
      </c>
      <c r="X8" s="40">
        <f>INT(IF(COUNTIF(F8:W8,CONCATENATE("&gt;",1/10))&lt;=Hilfe!$A$1,SUM(F8:W8),SUMIF(F8:W8,CONCATENATE("&gt;=",LARGE(F8:W8,Hilfe!$A$1)),F8:W8)))</f>
        <v>173</v>
      </c>
      <c r="Y8" s="4">
        <f t="shared" si="1"/>
        <v>14</v>
      </c>
      <c r="Z8" s="31">
        <f t="shared" si="2"/>
        <v>42</v>
      </c>
    </row>
    <row r="9" spans="1:26" ht="12" customHeight="1" x14ac:dyDescent="0.35">
      <c r="A9" s="39">
        <v>7</v>
      </c>
      <c r="B9" s="55" t="s">
        <v>33</v>
      </c>
      <c r="C9" s="39" t="str">
        <f>VLOOKUP($B9,Teilnehmer!$A$3:$E$126,2,FALSE)</f>
        <v>ASW</v>
      </c>
      <c r="D9" s="39">
        <f>VLOOKUP($B9,Teilnehmer!$A$3:$E$126,3,FALSE)</f>
        <v>61716</v>
      </c>
      <c r="E9" s="39" t="str">
        <f>VLOOKUP($B9,Teilnehmer!$A$3:$E$126,4,FALSE)</f>
        <v>SM2</v>
      </c>
      <c r="F9" s="39">
        <f>SUMIF(Einzelwertung1!$A$3:$A$55,$B9,Einzelwertung1!$J$3:$J$55)+0.017</f>
        <v>1.7000000000000001E-2</v>
      </c>
      <c r="G9" s="77">
        <f>SUMIF(Einzelwertung2!$A$3:$A$55,$B9,Einzelwertung2!$J$3:$J$55)+0.016</f>
        <v>15.016</v>
      </c>
      <c r="H9" s="80">
        <f>SUMIF(Einzelwertung3!$A$3:$A$55,$B9,Einzelwertung3!$J$3:$J$55)+0.015</f>
        <v>25.015000000000001</v>
      </c>
      <c r="I9" s="93">
        <f>SUMIF(Einzelwertung4!$A$3:$A$55,$B9,Einzelwertung4!$J$3:$J$55)+0.014</f>
        <v>15.013999999999999</v>
      </c>
      <c r="J9" s="76">
        <f>SUMIF(Einzelwertung5!$A$3:$A$55,$B9,Einzelwertung5!$J$3:$J$55)+0.013</f>
        <v>10.013</v>
      </c>
      <c r="K9" s="84">
        <f>SUMIF(Einzelwertung6!$A$3:$A$55,$B9,Einzelwertung6!$J$3:$J$55)+0.012</f>
        <v>15.012</v>
      </c>
      <c r="L9" s="76">
        <f>SUMIF(Einzelwertung7!$A$3:$A$55,$B9,Einzelwertung7!$J$3:$J$55)+0.011</f>
        <v>5.0110000000000001</v>
      </c>
      <c r="M9" s="84">
        <f>SUMIF(Einzelwertung8!$A$3:$A$55,$B9,Einzelwertung8!$J$3:$J$55)+0.01</f>
        <v>21.01</v>
      </c>
      <c r="N9" s="76">
        <f>SUMIF(Einzelwertung9!$A$3:$A$55,$B9,Einzelwertung9!$J$3:$J$55)+0.009</f>
        <v>10.009</v>
      </c>
      <c r="O9" s="84">
        <f>SUMIF(Einzelwertung10!$A$3:$A$55,$B9,Einzelwertung10!$J$3:$J$55)+0.008</f>
        <v>8.0000000000000002E-3</v>
      </c>
      <c r="P9" s="82">
        <f>SUMIF(Einzelwertung11!$A$3:$A$55,$B9,Einzelwertung11!$J$3:$J$55)+0.007</f>
        <v>5.0069999999999997</v>
      </c>
      <c r="Q9" s="90">
        <f>SUMIF(Einzelwertung12!$A$3:$A$55,$B9,Einzelwertung12!$J$3:$J$55)+0.006</f>
        <v>5.0060000000000002</v>
      </c>
      <c r="R9" s="99">
        <f>SUMIF(Einzelwertung13!$A$3:$A$55,$B9,Einzelwertung13!$J$3:$J$55)+0.005</f>
        <v>18.004999999999999</v>
      </c>
      <c r="S9" s="80">
        <f>SUMIF(Einzelwertung14!$A$3:$A$55,$B9,Einzelwertung14!$J$3:$J$55)+0.004</f>
        <v>18.004000000000001</v>
      </c>
      <c r="T9" s="91">
        <f>SUMIF(Einzelwertung15!$A$3:$A$67,$B9,Einzelwertung15!$J$3:$J$67)+0.003</f>
        <v>15.003</v>
      </c>
      <c r="U9" s="90">
        <f>SUMIF(Einzelwertung16!$A$3:$A$55,$B9,Einzelwertung16!$J$3:$J$55)+0.002</f>
        <v>10.002000000000001</v>
      </c>
      <c r="V9" s="78">
        <f>SUMIF(Einzelwertung17!$A$3:$A$55,$B9,Einzelwertung17!$J$3:$J$55)+0.001</f>
        <v>15.000999999999999</v>
      </c>
      <c r="W9" s="38">
        <f>SUMIF(Einzelwertung18!$A$3:$A$55,$B9,Einzelwertung18!$J$3:$J$55)+0</f>
        <v>15</v>
      </c>
      <c r="X9" s="40">
        <f>INT(IF(COUNTIF(F9:W9,CONCATENATE("&gt;",1/10))&lt;=Hilfe!$A$1,SUM(F9:W9),SUMIF(F9:W9,CONCATENATE("&gt;=",LARGE(F9:W9,Hilfe!$A$1)),F9:W9)))</f>
        <v>172</v>
      </c>
      <c r="Y9" s="4">
        <f t="shared" si="1"/>
        <v>16</v>
      </c>
      <c r="Z9" s="31">
        <f t="shared" si="2"/>
        <v>48</v>
      </c>
    </row>
    <row r="10" spans="1:26" ht="12" customHeight="1" x14ac:dyDescent="0.35">
      <c r="A10" s="39">
        <v>8</v>
      </c>
      <c r="B10" s="55" t="s">
        <v>41</v>
      </c>
      <c r="C10" s="39" t="str">
        <f>VLOOKUP($B10,Teilnehmer!$A$3:$E$126,2,FALSE)</f>
        <v>Hobby</v>
      </c>
      <c r="D10" s="39" t="str">
        <f>VLOOKUP($B10,Teilnehmer!$A$3:$E$126,3,FALSE)</f>
        <v>Hobby7</v>
      </c>
      <c r="E10" s="39" t="str">
        <f>VLOOKUP($B10,Teilnehmer!$A$3:$E$126,4,FALSE)</f>
        <v>D</v>
      </c>
      <c r="F10" s="39">
        <f>SUMIF(Einzelwertung1!$A$3:$A$55,$B10,Einzelwertung1!$J$3:$J$55)+0.017</f>
        <v>1.7000000000000001E-2</v>
      </c>
      <c r="G10" s="77">
        <f>SUMIF(Einzelwertung2!$A$3:$A$55,$B10,Einzelwertung2!$J$3:$J$55)+0.016</f>
        <v>1.6E-2</v>
      </c>
      <c r="H10" s="92">
        <f>SUMIF(Einzelwertung3!$A$3:$A$55,$B10,Einzelwertung3!$J$3:$J$55)+0.015</f>
        <v>1.4999999999999999E-2</v>
      </c>
      <c r="I10" s="81">
        <f>SUMIF(Einzelwertung4!$A$3:$A$55,$B10,Einzelwertung4!$J$3:$J$55)+0.014</f>
        <v>1.4E-2</v>
      </c>
      <c r="J10" s="88">
        <f>SUMIF(Einzelwertung5!$A$3:$A$55,$B10,Einzelwertung5!$J$3:$J$55)+0.013</f>
        <v>15.013</v>
      </c>
      <c r="K10" s="38">
        <f>SUMIF(Einzelwertung6!$A$3:$A$55,$B10,Einzelwertung6!$J$3:$J$55)+0.012</f>
        <v>15.012</v>
      </c>
      <c r="L10" s="80">
        <f>SUMIF(Einzelwertung7!$A$3:$A$55,$B10,Einzelwertung7!$J$3:$J$55)+0.011</f>
        <v>10.010999999999999</v>
      </c>
      <c r="M10" s="77">
        <f>SUMIF(Einzelwertung8!$A$3:$A$55,$B10,Einzelwertung8!$J$3:$J$55)+0.01</f>
        <v>10.01</v>
      </c>
      <c r="N10" s="80">
        <f>SUMIF(Einzelwertung9!$A$3:$A$55,$B10,Einzelwertung9!$J$3:$J$55)+0.009</f>
        <v>18.009</v>
      </c>
      <c r="O10" s="78">
        <f>SUMIF(Einzelwertung10!$A$3:$A$55,$B10,Einzelwertung10!$J$3:$J$55)+0.008</f>
        <v>8.0000000000000002E-3</v>
      </c>
      <c r="P10" s="87">
        <f>SUMIF(Einzelwertung11!$A$3:$A$55,$B10,Einzelwertung11!$J$3:$J$55)+0.007</f>
        <v>15.007</v>
      </c>
      <c r="Q10" s="82">
        <f>SUMIF(Einzelwertung12!$A$3:$A$55,$B10,Einzelwertung12!$J$3:$J$55)+0.006</f>
        <v>10.006</v>
      </c>
      <c r="R10" s="90">
        <f>SUMIF(Einzelwertung13!$A$3:$A$55,$B10,Einzelwertung13!$J$3:$J$55)+0.005</f>
        <v>10.005000000000001</v>
      </c>
      <c r="S10" s="88">
        <f>SUMIF(Einzelwertung14!$A$3:$A$55,$B10,Einzelwertung14!$J$3:$J$55)+0.004</f>
        <v>25.004000000000001</v>
      </c>
      <c r="T10" s="93">
        <f>SUMIF(Einzelwertung15!$A$3:$A$67,$B10,Einzelwertung15!$J$3:$J$67)+0.003</f>
        <v>21.003</v>
      </c>
      <c r="U10" s="90">
        <f>SUMIF(Einzelwertung16!$A$3:$A$55,$B10,Einzelwertung16!$J$3:$J$55)+0.002</f>
        <v>5.0019999999999998</v>
      </c>
      <c r="V10" s="78">
        <f>SUMIF(Einzelwertung17!$A$3:$A$55,$B10,Einzelwertung17!$J$3:$J$55)+0.001</f>
        <v>25.001000000000001</v>
      </c>
      <c r="W10" s="81">
        <f>SUMIF(Einzelwertung18!$A$3:$A$55,$B10,Einzelwertung18!$J$3:$J$55)+0</f>
        <v>15</v>
      </c>
      <c r="X10" s="40">
        <f>INT(IF(COUNTIF(F10:W10,CONCATENATE("&gt;",1/10))&lt;=Hilfe!$A$1,SUM(F10:W10),SUMIF(F10:W10,CONCATENATE("&gt;=",LARGE(F10:W10,Hilfe!$A$1)),F10:W10)))</f>
        <v>169</v>
      </c>
      <c r="Y10" s="4">
        <f t="shared" si="1"/>
        <v>13</v>
      </c>
      <c r="Z10" s="31">
        <f t="shared" si="2"/>
        <v>39</v>
      </c>
    </row>
    <row r="11" spans="1:26" ht="12" customHeight="1" x14ac:dyDescent="0.35">
      <c r="A11" s="39">
        <v>9</v>
      </c>
      <c r="B11" s="55" t="s">
        <v>81</v>
      </c>
      <c r="C11" s="39" t="str">
        <f>VLOOKUP($B11,Teilnehmer!$A$3:$E$126,2,FALSE)</f>
        <v>Hobby</v>
      </c>
      <c r="D11" s="39" t="str">
        <f>VLOOKUP($B11,Teilnehmer!$A$3:$E$126,3,FALSE)</f>
        <v>Hobby15</v>
      </c>
      <c r="E11" s="39" t="str">
        <f>VLOOKUP($B11,Teilnehmer!$A$3:$E$126,4,FALSE)</f>
        <v>SM1</v>
      </c>
      <c r="F11" s="39">
        <f>SUMIF(Einzelwertung1!$A$3:$A$55,$B11,Einzelwertung1!$J$3:$J$55)+0.017</f>
        <v>1.7000000000000001E-2</v>
      </c>
      <c r="G11" s="77">
        <f>SUMIF(Einzelwertung2!$A$3:$A$55,$B11,Einzelwertung2!$J$3:$J$55)+0.016</f>
        <v>18.015999999999998</v>
      </c>
      <c r="H11" s="82">
        <f>SUMIF(Einzelwertung3!$A$3:$A$55,$B11,Einzelwertung3!$J$3:$J$55)+0.015</f>
        <v>5.0149999999999997</v>
      </c>
      <c r="I11" s="76">
        <f>SUMIF(Einzelwertung4!$A$3:$A$55,$B11,Einzelwertung4!$J$3:$J$55)+0.014</f>
        <v>5.0140000000000002</v>
      </c>
      <c r="J11" s="86">
        <f>SUMIF(Einzelwertung5!$A$3:$A$55,$B11,Einzelwertung5!$J$3:$J$55)+0.013</f>
        <v>10.013</v>
      </c>
      <c r="K11" s="38">
        <f>SUMIF(Einzelwertung6!$A$3:$A$55,$B11,Einzelwertung6!$J$3:$J$55)+0.012</f>
        <v>15.012</v>
      </c>
      <c r="L11" s="38">
        <f>SUMIF(Einzelwertung7!$A$3:$A$55,$B11,Einzelwertung7!$J$3:$J$55)+0.011</f>
        <v>15.010999999999999</v>
      </c>
      <c r="M11" s="38">
        <f>SUMIF(Einzelwertung8!$A$3:$A$55,$B11,Einzelwertung8!$J$3:$J$55)+0.01</f>
        <v>15.01</v>
      </c>
      <c r="N11" s="80">
        <f>SUMIF(Einzelwertung9!$A$3:$A$55,$B11,Einzelwertung9!$J$3:$J$55)+0.009</f>
        <v>10.009</v>
      </c>
      <c r="O11" s="38">
        <f>SUMIF(Einzelwertung10!$A$3:$A$55,$B11,Einzelwertung10!$J$3:$J$55)+0.008</f>
        <v>8.0000000000000002E-3</v>
      </c>
      <c r="P11" s="38">
        <f>SUMIF(Einzelwertung11!$A$3:$A$55,$B11,Einzelwertung11!$J$3:$J$55)+0.007</f>
        <v>15.007</v>
      </c>
      <c r="Q11" s="87">
        <f>SUMIF(Einzelwertung12!$A$3:$A$55,$B11,Einzelwertung12!$J$3:$J$55)+0.006</f>
        <v>10.006</v>
      </c>
      <c r="R11" s="76">
        <f>SUMIF(Einzelwertung13!$A$3:$A$55,$B11,Einzelwertung13!$J$3:$J$55)+0.005</f>
        <v>10.005000000000001</v>
      </c>
      <c r="S11" s="91">
        <f>SUMIF(Einzelwertung14!$A$3:$A$55,$B11,Einzelwertung14!$J$3:$J$55)+0.004</f>
        <v>15.004</v>
      </c>
      <c r="T11" s="94">
        <f>SUMIF(Einzelwertung15!$A$3:$A$67,$B11,Einzelwertung15!$J$3:$J$67)+0.003</f>
        <v>5.0030000000000001</v>
      </c>
      <c r="U11" s="90">
        <f>SUMIF(Einzelwertung16!$A$3:$A$55,$B11,Einzelwertung16!$J$3:$J$55)+0.002</f>
        <v>10.002000000000001</v>
      </c>
      <c r="V11" s="84">
        <f>SUMIF(Einzelwertung17!$A$3:$A$55,$B11,Einzelwertung17!$J$3:$J$55)+0.001</f>
        <v>15.000999999999999</v>
      </c>
      <c r="W11" s="76">
        <f>SUMIF(Einzelwertung18!$A$3:$A$55,$B11,Einzelwertung18!$J$3:$J$55)+0</f>
        <v>5</v>
      </c>
      <c r="X11" s="97">
        <f>INT(IF(COUNTIF(F11:W11,CONCATENATE("&gt;",1/10))&lt;=Hilfe!$A$1,SUM(F11:W11),SUMIF(F11:W11,CONCATENATE("&gt;=",LARGE(F11:W11,Hilfe!$A$1)),F11:W11)))</f>
        <v>138</v>
      </c>
      <c r="Y11" s="4">
        <f t="shared" si="1"/>
        <v>16</v>
      </c>
      <c r="Z11" s="31">
        <f t="shared" si="2"/>
        <v>48</v>
      </c>
    </row>
    <row r="12" spans="1:26" ht="12" customHeight="1" x14ac:dyDescent="0.35">
      <c r="A12" s="39">
        <v>10</v>
      </c>
      <c r="B12" s="55" t="s">
        <v>7</v>
      </c>
      <c r="C12" s="39" t="str">
        <f>VLOOKUP($B12,Teilnehmer!$A$3:$E$126,2,FALSE)</f>
        <v>Hobby</v>
      </c>
      <c r="D12" s="39" t="str">
        <f>VLOOKUP($B12,Teilnehmer!$A$3:$E$126,3,FALSE)</f>
        <v>Hobby4</v>
      </c>
      <c r="E12" s="39" t="str">
        <f>VLOOKUP($B12,Teilnehmer!$A$3:$E$126,4,FALSE)</f>
        <v>SM2</v>
      </c>
      <c r="F12" s="39">
        <f>SUMIF(Einzelwertung1!$A$3:$A$55,$B12,Einzelwertung1!$J$3:$J$55)+0.017</f>
        <v>1.7000000000000001E-2</v>
      </c>
      <c r="G12" s="38">
        <f>SUMIF(Einzelwertung2!$A$3:$A$55,$B12,Einzelwertung2!$J$3:$J$55)+0.016</f>
        <v>1.6E-2</v>
      </c>
      <c r="H12" s="80">
        <f>SUMIF(Einzelwertung3!$A$3:$A$55,$B12,Einzelwertung3!$J$3:$J$55)+0.015</f>
        <v>25.015000000000001</v>
      </c>
      <c r="I12" s="87">
        <f>SUMIF(Einzelwertung4!$A$3:$A$55,$B12,Einzelwertung4!$J$3:$J$55)+0.014</f>
        <v>10.013999999999999</v>
      </c>
      <c r="J12" s="76">
        <f>SUMIF(Einzelwertung5!$A$3:$A$55,$B12,Einzelwertung5!$J$3:$J$55)+0.013</f>
        <v>3.0129999999999999</v>
      </c>
      <c r="K12" s="78">
        <f>SUMIF(Einzelwertung6!$A$3:$A$55,$B12,Einzelwertung6!$J$3:$J$55)+0.012</f>
        <v>10.012</v>
      </c>
      <c r="L12" s="38">
        <f>SUMIF(Einzelwertung7!$A$3:$A$55,$B12,Einzelwertung7!$J$3:$J$55)+0.011</f>
        <v>10.010999999999999</v>
      </c>
      <c r="M12" s="38">
        <f>SUMIF(Einzelwertung8!$A$3:$A$55,$B12,Einzelwertung8!$J$3:$J$55)+0.01</f>
        <v>10.01</v>
      </c>
      <c r="N12" s="38">
        <f>SUMIF(Einzelwertung9!$A$3:$A$55,$B12,Einzelwertung9!$J$3:$J$55)+0.009</f>
        <v>5.0090000000000003</v>
      </c>
      <c r="O12" s="38">
        <f>SUMIF(Einzelwertung10!$A$3:$A$55,$B12,Einzelwertung10!$J$3:$J$55)+0.008</f>
        <v>8.0000000000000002E-3</v>
      </c>
      <c r="P12" s="38">
        <f>SUMIF(Einzelwertung11!$A$3:$A$55,$B12,Einzelwertung11!$J$3:$J$55)+0.007</f>
        <v>25.007000000000001</v>
      </c>
      <c r="Q12" s="38">
        <f>SUMIF(Einzelwertung12!$A$3:$A$55,$B12,Einzelwertung12!$J$3:$J$55)+0.006</f>
        <v>10.006</v>
      </c>
      <c r="R12" s="80">
        <f>SUMIF(Einzelwertung13!$A$3:$A$55,$B12,Einzelwertung13!$J$3:$J$55)+0.005</f>
        <v>5.0000000000000001E-3</v>
      </c>
      <c r="S12" s="89">
        <f>SUMIF(Einzelwertung14!$A$3:$A$55,$B12,Einzelwertung14!$J$3:$J$55)+0.004</f>
        <v>5.0039999999999996</v>
      </c>
      <c r="T12" s="94">
        <f>SUMIF(Einzelwertung15!$A$3:$A$67,$B12,Einzelwertung15!$J$3:$J$67)+0.003</f>
        <v>5.0030000000000001</v>
      </c>
      <c r="U12" s="90">
        <f>SUMIF(Einzelwertung16!$A$3:$A$55,$B12,Einzelwertung16!$J$3:$J$55)+0.002</f>
        <v>5.0019999999999998</v>
      </c>
      <c r="V12" s="86">
        <f>SUMIF(Einzelwertung17!$A$3:$A$55,$B12,Einzelwertung17!$J$3:$J$55)+0.001</f>
        <v>21.001000000000001</v>
      </c>
      <c r="W12" s="80">
        <f>SUMIF(Einzelwertung18!$A$3:$A$55,$B12,Einzelwertung18!$J$3:$J$55)+0</f>
        <v>0</v>
      </c>
      <c r="X12" s="40">
        <f>INT(IF(COUNTIF(F12:W12,CONCATENATE("&gt;",1/10))&lt;=Hilfe!$A$1,SUM(F12:W12),SUMIF(F12:W12,CONCATENATE("&gt;=",LARGE(F12:W12,Hilfe!$A$1)),F12:W12)))</f>
        <v>131</v>
      </c>
      <c r="Y12" s="4">
        <f t="shared" si="1"/>
        <v>13</v>
      </c>
      <c r="Z12" s="31">
        <f t="shared" si="2"/>
        <v>39</v>
      </c>
    </row>
    <row r="13" spans="1:26" ht="12" customHeight="1" x14ac:dyDescent="0.35">
      <c r="A13" s="39">
        <v>11</v>
      </c>
      <c r="B13" s="56" t="s">
        <v>4047</v>
      </c>
      <c r="C13" s="39" t="str">
        <f>VLOOKUP($B13,Teilnehmer!$A$3:$E$126,2,FALSE)</f>
        <v>Hobby</v>
      </c>
      <c r="D13" s="39" t="str">
        <f>VLOOKUP($B13,Teilnehmer!$A$3:$E$126,3,FALSE)</f>
        <v>Hobby31</v>
      </c>
      <c r="E13" s="39" t="str">
        <f>VLOOKUP($B13,Teilnehmer!$A$3:$E$126,4,FALSE)</f>
        <v>SW1</v>
      </c>
      <c r="F13" s="39">
        <f>SUMIF(Einzelwertung1!$A$3:$A$55,$B13,Einzelwertung1!$J$3:$J$55)+0.017</f>
        <v>1.7000000000000001E-2</v>
      </c>
      <c r="G13" s="38">
        <f>SUMIF(Einzelwertung2!$A$3:$A$55,$B13,Einzelwertung2!$J$3:$J$55)+0.016</f>
        <v>15.016</v>
      </c>
      <c r="H13" s="38">
        <f>SUMIF(Einzelwertung3!$A$3:$A$55,$B13,Einzelwertung3!$J$3:$J$55)+0.015</f>
        <v>15.015000000000001</v>
      </c>
      <c r="I13" s="77">
        <f>SUMIF(Einzelwertung4!$A$3:$A$55,$B13,Einzelwertung4!$J$3:$J$55)+0.014</f>
        <v>18.013999999999999</v>
      </c>
      <c r="J13" s="80">
        <f>SUMIF(Einzelwertung5!$A$3:$A$55,$B13,Einzelwertung5!$J$3:$J$55)+0.013</f>
        <v>10.013</v>
      </c>
      <c r="K13" s="78">
        <f>SUMIF(Einzelwertung6!$A$3:$A$55,$B13,Einzelwertung6!$J$3:$J$55)+0.012</f>
        <v>1.2E-2</v>
      </c>
      <c r="L13" s="38">
        <f>SUMIF(Einzelwertung7!$A$3:$A$55,$B13,Einzelwertung7!$J$3:$J$55)+0.011</f>
        <v>1.0999999999999999E-2</v>
      </c>
      <c r="M13" s="38">
        <f>SUMIF(Einzelwertung8!$A$3:$A$55,$B13,Einzelwertung8!$J$3:$J$55)+0.01</f>
        <v>0.01</v>
      </c>
      <c r="N13" s="38">
        <f>SUMIF(Einzelwertung9!$A$3:$A$55,$B13,Einzelwertung9!$J$3:$J$55)+0.009</f>
        <v>15.009</v>
      </c>
      <c r="O13" s="38">
        <f>SUMIF(Einzelwertung10!$A$3:$A$55,$B13,Einzelwertung10!$J$3:$J$55)+0.008</f>
        <v>8.0000000000000002E-3</v>
      </c>
      <c r="P13" s="38">
        <f>SUMIF(Einzelwertung11!$A$3:$A$55,$B13,Einzelwertung11!$J$3:$J$55)+0.007</f>
        <v>5.0069999999999997</v>
      </c>
      <c r="Q13" s="38">
        <f>SUMIF(Einzelwertung12!$A$3:$A$55,$B13,Einzelwertung12!$J$3:$J$55)+0.006</f>
        <v>10.006</v>
      </c>
      <c r="R13" s="77">
        <f>SUMIF(Einzelwertung13!$A$3:$A$55,$B13,Einzelwertung13!$J$3:$J$55)+0.005</f>
        <v>5.0049999999999999</v>
      </c>
      <c r="S13" s="82">
        <f>SUMIF(Einzelwertung14!$A$3:$A$55,$B13,Einzelwertung14!$J$3:$J$55)+0.004</f>
        <v>5.0039999999999996</v>
      </c>
      <c r="T13" s="82">
        <f>SUMIF(Einzelwertung15!$A$3:$A$67,$B13,Einzelwertung15!$J$3:$J$67)+0.003</f>
        <v>5.0030000000000001</v>
      </c>
      <c r="U13" s="90">
        <f>SUMIF(Einzelwertung16!$A$3:$A$55,$B13,Einzelwertung16!$J$3:$J$55)+0.002</f>
        <v>5.0019999999999998</v>
      </c>
      <c r="V13" s="86">
        <f>SUMIF(Einzelwertung17!$A$3:$A$55,$B13,Einzelwertung17!$J$3:$J$55)+0.001</f>
        <v>15.000999999999999</v>
      </c>
      <c r="W13" s="86">
        <f>SUMIF(Einzelwertung18!$A$3:$A$55,$B13,Einzelwertung18!$J$3:$J$55)+0</f>
        <v>15</v>
      </c>
      <c r="X13" s="40">
        <f>INT(IF(COUNTIF(F13:W13,CONCATENATE("&gt;",1/10))&lt;=Hilfe!$A$1,SUM(F13:W13),SUMIF(F13:W13,CONCATENATE("&gt;=",LARGE(F13:W13,Hilfe!$A$1)),F13:W13)))</f>
        <v>123</v>
      </c>
      <c r="Y13" s="4">
        <f t="shared" si="1"/>
        <v>13</v>
      </c>
      <c r="Z13" s="31">
        <f t="shared" si="2"/>
        <v>39</v>
      </c>
    </row>
    <row r="14" spans="1:26" ht="12" customHeight="1" x14ac:dyDescent="0.35">
      <c r="A14" s="39">
        <v>12</v>
      </c>
      <c r="B14" s="56" t="s">
        <v>4048</v>
      </c>
      <c r="C14" s="39" t="str">
        <f>VLOOKUP($B14,Teilnehmer!$A$3:$E$126,2,FALSE)</f>
        <v>Hobby</v>
      </c>
      <c r="D14" s="39" t="str">
        <f>VLOOKUP($B14,Teilnehmer!$A$3:$E$126,3,FALSE)</f>
        <v>Hobby32</v>
      </c>
      <c r="E14" s="39" t="str">
        <f>VLOOKUP($B14,Teilnehmer!$A$3:$E$126,4,FALSE)</f>
        <v>SM1</v>
      </c>
      <c r="F14" s="39">
        <f>SUMIF(Einzelwertung1!$A$3:$A$55,$B14,Einzelwertung1!$J$3:$J$55)+0.017</f>
        <v>1.7000000000000001E-2</v>
      </c>
      <c r="G14" s="38">
        <f>SUMIF(Einzelwertung2!$A$3:$A$55,$B14,Einzelwertung2!$J$3:$J$55)+0.016</f>
        <v>15.016</v>
      </c>
      <c r="H14" s="38">
        <f>SUMIF(Einzelwertung3!$A$3:$A$55,$B14,Einzelwertung3!$J$3:$J$55)+0.015</f>
        <v>10.015000000000001</v>
      </c>
      <c r="I14" s="38">
        <f>SUMIF(Einzelwertung4!$A$3:$A$55,$B14,Einzelwertung4!$J$3:$J$55)+0.014</f>
        <v>5.0140000000000002</v>
      </c>
      <c r="J14" s="80">
        <f>SUMIF(Einzelwertung5!$A$3:$A$55,$B14,Einzelwertung5!$J$3:$J$55)+0.013</f>
        <v>10.013</v>
      </c>
      <c r="K14" s="38">
        <f>SUMIF(Einzelwertung6!$A$3:$A$55,$B14,Einzelwertung6!$J$3:$J$55)+0.012</f>
        <v>1.2E-2</v>
      </c>
      <c r="L14" s="38">
        <f>SUMIF(Einzelwertung7!$A$3:$A$55,$B14,Einzelwertung7!$J$3:$J$55)+0.011</f>
        <v>1.0999999999999999E-2</v>
      </c>
      <c r="M14" s="38">
        <f>SUMIF(Einzelwertung8!$A$3:$A$55,$B14,Einzelwertung8!$J$3:$J$55)+0.01</f>
        <v>0.01</v>
      </c>
      <c r="N14" s="38">
        <f>SUMIF(Einzelwertung9!$A$3:$A$55,$B14,Einzelwertung9!$J$3:$J$55)+0.009</f>
        <v>10.009</v>
      </c>
      <c r="O14" s="38">
        <f>SUMIF(Einzelwertung10!$A$3:$A$55,$B14,Einzelwertung10!$J$3:$J$55)+0.008</f>
        <v>8.0000000000000002E-3</v>
      </c>
      <c r="P14" s="38">
        <f>SUMIF(Einzelwertung11!$A$3:$A$55,$B14,Einzelwertung11!$J$3:$J$55)+0.007</f>
        <v>15.007</v>
      </c>
      <c r="Q14" s="38">
        <f>SUMIF(Einzelwertung12!$A$3:$A$55,$B14,Einzelwertung12!$J$3:$J$55)+0.006</f>
        <v>15.006</v>
      </c>
      <c r="R14" s="38">
        <f>SUMIF(Einzelwertung13!$A$3:$A$55,$B14,Einzelwertung13!$J$3:$J$55)+0.005</f>
        <v>15.005000000000001</v>
      </c>
      <c r="S14" s="87">
        <f>SUMIF(Einzelwertung14!$A$3:$A$55,$B14,Einzelwertung14!$J$3:$J$55)+0.004</f>
        <v>10.004</v>
      </c>
      <c r="T14" s="92">
        <f>SUMIF(Einzelwertung15!$A$3:$A$67,$B14,Einzelwertung15!$J$3:$J$67)+0.003</f>
        <v>15.003</v>
      </c>
      <c r="U14" s="94">
        <f>SUMIF(Einzelwertung16!$A$3:$A$55,$B14,Einzelwertung16!$J$3:$J$55)+0.002</f>
        <v>3.0019999999999998</v>
      </c>
      <c r="V14" s="82">
        <f>SUMIF(Einzelwertung17!$A$3:$A$55,$B14,Einzelwertung17!$J$3:$J$55)+0.001</f>
        <v>5.0010000000000003</v>
      </c>
      <c r="W14" s="76">
        <f>SUMIF(Einzelwertung18!$A$3:$A$55,$B14,Einzelwertung18!$J$3:$J$55)+0</f>
        <v>5</v>
      </c>
      <c r="X14" s="97">
        <f>INT(IF(COUNTIF(F14:W14,CONCATENATE("&gt;",1/10))&lt;=Hilfe!$A$1,SUM(F14:W14),SUMIF(F14:W14,CONCATENATE("&gt;=",LARGE(F14:W14,Hilfe!$A$1)),F14:W14)))</f>
        <v>120</v>
      </c>
      <c r="Y14" s="4">
        <f t="shared" si="1"/>
        <v>13</v>
      </c>
      <c r="Z14" s="31">
        <f t="shared" si="2"/>
        <v>39</v>
      </c>
    </row>
    <row r="15" spans="1:26" ht="12" customHeight="1" x14ac:dyDescent="0.35">
      <c r="A15" s="39">
        <v>13</v>
      </c>
      <c r="B15" s="55" t="s">
        <v>30</v>
      </c>
      <c r="C15" s="39" t="str">
        <f>VLOOKUP($B15,Teilnehmer!$A$3:$E$126,2,FALSE)</f>
        <v>ASW</v>
      </c>
      <c r="D15" s="39">
        <f>VLOOKUP($B15,Teilnehmer!$A$3:$E$126,3,FALSE)</f>
        <v>66186</v>
      </c>
      <c r="E15" s="39" t="str">
        <f>VLOOKUP($B15,Teilnehmer!$A$3:$E$126,4,FALSE)</f>
        <v>JM</v>
      </c>
      <c r="F15" s="39">
        <f>SUMIF(Einzelwertung1!$A$3:$A$55,$B15,Einzelwertung1!$J$3:$J$55)+0.017</f>
        <v>1.7000000000000001E-2</v>
      </c>
      <c r="G15" s="38">
        <f>SUMIF(Einzelwertung2!$A$3:$A$55,$B15,Einzelwertung2!$J$3:$J$55)+0.016</f>
        <v>10.016</v>
      </c>
      <c r="H15" s="38">
        <f>SUMIF(Einzelwertung3!$A$3:$A$55,$B15,Einzelwertung3!$J$3:$J$55)+0.015</f>
        <v>1.4999999999999999E-2</v>
      </c>
      <c r="I15" s="38">
        <f>SUMIF(Einzelwertung4!$A$3:$A$55,$B15,Einzelwertung4!$J$3:$J$55)+0.014</f>
        <v>25.013999999999999</v>
      </c>
      <c r="J15" s="38">
        <f>SUMIF(Einzelwertung5!$A$3:$A$55,$B15,Einzelwertung5!$J$3:$J$55)+0.013</f>
        <v>15.013</v>
      </c>
      <c r="K15" s="38">
        <f>SUMIF(Einzelwertung6!$A$3:$A$55,$B15,Einzelwertung6!$J$3:$J$55)+0.012</f>
        <v>15.012</v>
      </c>
      <c r="L15" s="38">
        <f>SUMIF(Einzelwertung7!$A$3:$A$55,$B15,Einzelwertung7!$J$3:$J$55)+0.011</f>
        <v>5.0110000000000001</v>
      </c>
      <c r="M15" s="38">
        <f>SUMIF(Einzelwertung8!$A$3:$A$55,$B15,Einzelwertung8!$J$3:$J$55)+0.01</f>
        <v>0.01</v>
      </c>
      <c r="N15" s="38">
        <f>SUMIF(Einzelwertung9!$A$3:$A$55,$B15,Einzelwertung9!$J$3:$J$55)+0.009</f>
        <v>5.0090000000000003</v>
      </c>
      <c r="O15" s="38">
        <f>SUMIF(Einzelwertung10!$A$3:$A$55,$B15,Einzelwertung10!$J$3:$J$55)+0.008</f>
        <v>8.0000000000000002E-3</v>
      </c>
      <c r="P15" s="81">
        <f>SUMIF(Einzelwertung11!$A$3:$A$55,$B15,Einzelwertung11!$J$3:$J$55)+0.007</f>
        <v>10.007</v>
      </c>
      <c r="Q15" s="81">
        <f>SUMIF(Einzelwertung12!$A$3:$A$55,$B15,Einzelwertung12!$J$3:$J$55)+0.006</f>
        <v>6.0000000000000001E-3</v>
      </c>
      <c r="R15" s="38">
        <f>SUMIF(Einzelwertung13!$A$3:$A$55,$B15,Einzelwertung13!$J$3:$J$55)+0.005</f>
        <v>10.005000000000001</v>
      </c>
      <c r="S15" s="89">
        <f>SUMIF(Einzelwertung14!$A$3:$A$55,$B15,Einzelwertung14!$J$3:$J$55)+0.004</f>
        <v>4.0000000000000001E-3</v>
      </c>
      <c r="T15" s="82">
        <f>SUMIF(Einzelwertung15!$A$3:$A$67,$B15,Einzelwertung15!$J$3:$J$67)+0.003</f>
        <v>3.0030000000000001</v>
      </c>
      <c r="U15" s="76">
        <f>SUMIF(Einzelwertung16!$A$3:$A$55,$B15,Einzelwertung16!$J$3:$J$55)+0.002</f>
        <v>3.0019999999999998</v>
      </c>
      <c r="V15" s="88">
        <f>SUMIF(Einzelwertung17!$A$3:$A$55,$B15,Einzelwertung17!$J$3:$J$55)+0.001</f>
        <v>10.000999999999999</v>
      </c>
      <c r="W15" s="80">
        <f>SUMIF(Einzelwertung18!$A$3:$A$55,$B15,Einzelwertung18!$J$3:$J$55)+0</f>
        <v>10</v>
      </c>
      <c r="X15" s="40">
        <f>INT(IF(COUNTIF(F15:W15,CONCATENATE("&gt;",1/10))&lt;=Hilfe!$A$1,SUM(F15:W15),SUMIF(F15:W15,CONCATENATE("&gt;=",LARGE(F15:W15,Hilfe!$A$1)),F15:W15)))</f>
        <v>115</v>
      </c>
      <c r="Y15" s="4">
        <f t="shared" si="1"/>
        <v>12</v>
      </c>
      <c r="Z15" s="31">
        <f t="shared" si="2"/>
        <v>18</v>
      </c>
    </row>
    <row r="16" spans="1:26" ht="12" customHeight="1" x14ac:dyDescent="0.35">
      <c r="A16" s="39">
        <v>14</v>
      </c>
      <c r="B16" s="56" t="s">
        <v>3646</v>
      </c>
      <c r="C16" s="39" t="str">
        <f>VLOOKUP($B16,Teilnehmer!$A$3:$E$126,2,FALSE)</f>
        <v>Hobby</v>
      </c>
      <c r="D16" s="39" t="str">
        <f>VLOOKUP($B16,Teilnehmer!$A$3:$E$126,3,FALSE)</f>
        <v>Hobby40</v>
      </c>
      <c r="E16" s="39" t="str">
        <f>VLOOKUP($B16,Teilnehmer!$A$3:$E$126,4,FALSE)</f>
        <v>SM1</v>
      </c>
      <c r="F16" s="39">
        <f>SUMIF(Einzelwertung1!$A$3:$A$55,$B16,Einzelwertung1!$J$3:$J$55)+0.017</f>
        <v>1.7000000000000001E-2</v>
      </c>
      <c r="G16" s="38">
        <f>SUMIF(Einzelwertung2!$A$3:$A$55,$B16,Einzelwertung2!$J$3:$J$55)+0.016</f>
        <v>1.6E-2</v>
      </c>
      <c r="H16" s="38">
        <f>SUMIF(Einzelwertung3!$A$3:$A$55,$B16,Einzelwertung3!$J$3:$J$55)+0.015</f>
        <v>18.015000000000001</v>
      </c>
      <c r="I16" s="38">
        <f>SUMIF(Einzelwertung4!$A$3:$A$55,$B16,Einzelwertung4!$J$3:$J$55)+0.014</f>
        <v>10.013999999999999</v>
      </c>
      <c r="J16" s="38">
        <f>SUMIF(Einzelwertung5!$A$3:$A$55,$B16,Einzelwertung5!$J$3:$J$55)+0.013</f>
        <v>25.013000000000002</v>
      </c>
      <c r="K16" s="38">
        <f>SUMIF(Einzelwertung6!$A$3:$A$55,$B16,Einzelwertung6!$J$3:$J$55)+0.012</f>
        <v>1.2E-2</v>
      </c>
      <c r="L16" s="38">
        <f>SUMIF(Einzelwertung7!$A$3:$A$55,$B16,Einzelwertung7!$J$3:$J$55)+0.011</f>
        <v>1.0999999999999999E-2</v>
      </c>
      <c r="M16" s="38">
        <f>SUMIF(Einzelwertung8!$A$3:$A$55,$B16,Einzelwertung8!$J$3:$J$55)+0.01</f>
        <v>10.01</v>
      </c>
      <c r="N16" s="38">
        <f>SUMIF(Einzelwertung9!$A$3:$A$55,$B16,Einzelwertung9!$J$3:$J$55)+0.009</f>
        <v>8.9999999999999993E-3</v>
      </c>
      <c r="O16" s="77">
        <f>SUMIF(Einzelwertung10!$A$3:$A$55,$B16,Einzelwertung10!$J$3:$J$55)+0.008</f>
        <v>8.0000000000000002E-3</v>
      </c>
      <c r="P16" s="77">
        <f>SUMIF(Einzelwertung11!$A$3:$A$55,$B16,Einzelwertung11!$J$3:$J$55)+0.007</f>
        <v>10.007</v>
      </c>
      <c r="Q16" s="38">
        <f>SUMIF(Einzelwertung12!$A$3:$A$55,$B16,Einzelwertung12!$J$3:$J$55)+0.006</f>
        <v>6.0000000000000001E-3</v>
      </c>
      <c r="R16" s="84">
        <f>SUMIF(Einzelwertung13!$A$3:$A$55,$B16,Einzelwertung13!$J$3:$J$55)+0.005</f>
        <v>5.0000000000000001E-3</v>
      </c>
      <c r="S16" s="38">
        <f>SUMIF(Einzelwertung14!$A$3:$A$55,$B16,Einzelwertung14!$J$3:$J$55)+0.004</f>
        <v>15.004</v>
      </c>
      <c r="T16" s="91">
        <f>SUMIF(Einzelwertung15!$A$3:$A$67,$B16,Einzelwertung15!$J$3:$J$67)+0.003</f>
        <v>3.0000000000000001E-3</v>
      </c>
      <c r="U16" s="80">
        <f>SUMIF(Einzelwertung16!$A$3:$A$55,$B16,Einzelwertung16!$J$3:$J$55)+0.002</f>
        <v>5.0019999999999998</v>
      </c>
      <c r="V16" s="78">
        <f>SUMIF(Einzelwertung17!$A$3:$A$55,$B16,Einzelwertung17!$J$3:$J$55)+0.001</f>
        <v>10.000999999999999</v>
      </c>
      <c r="W16" s="38">
        <f>SUMIF(Einzelwertung18!$A$3:$A$55,$B16,Einzelwertung18!$J$3:$J$55)+0</f>
        <v>10</v>
      </c>
      <c r="X16" s="40">
        <f>INT(IF(COUNTIF(F16:W16,CONCATENATE("&gt;",1/10))&lt;=Hilfe!$A$1,SUM(F16:W16),SUMIF(F16:W16,CONCATENATE("&gt;=",LARGE(F16:W16,Hilfe!$A$1)),F16:W16)))</f>
        <v>113</v>
      </c>
      <c r="Y16" s="4">
        <f t="shared" si="1"/>
        <v>9</v>
      </c>
      <c r="Z16" s="31">
        <f t="shared" si="2"/>
        <v>27</v>
      </c>
    </row>
    <row r="17" spans="1:26" ht="12" customHeight="1" x14ac:dyDescent="0.35">
      <c r="A17" s="39">
        <v>15</v>
      </c>
      <c r="B17" s="55" t="s">
        <v>32</v>
      </c>
      <c r="C17" s="39" t="str">
        <f>VLOOKUP($B17,Teilnehmer!$A$3:$E$126,2,FALSE)</f>
        <v>ASW</v>
      </c>
      <c r="D17" s="39">
        <f>VLOOKUP($B17,Teilnehmer!$A$3:$E$126,3,FALSE)</f>
        <v>35605</v>
      </c>
      <c r="E17" s="39" t="str">
        <f>VLOOKUP($B17,Teilnehmer!$A$3:$E$126,4,FALSE)</f>
        <v>SW1</v>
      </c>
      <c r="F17" s="39">
        <f>SUMIF(Einzelwertung1!$A$3:$A$55,$B17,Einzelwertung1!$J$3:$J$55)+0.017</f>
        <v>1.7000000000000001E-2</v>
      </c>
      <c r="G17" s="38">
        <f>SUMIF(Einzelwertung2!$A$3:$A$55,$B17,Einzelwertung2!$J$3:$J$55)+0.016</f>
        <v>1.6E-2</v>
      </c>
      <c r="H17" s="38">
        <f>SUMIF(Einzelwertung3!$A$3:$A$55,$B17,Einzelwertung3!$J$3:$J$55)+0.015</f>
        <v>18.015000000000001</v>
      </c>
      <c r="I17" s="38">
        <f>SUMIF(Einzelwertung4!$A$3:$A$55,$B17,Einzelwertung4!$J$3:$J$55)+0.014</f>
        <v>1.4E-2</v>
      </c>
      <c r="J17" s="38">
        <f>SUMIF(Einzelwertung5!$A$3:$A$55,$B17,Einzelwertung5!$J$3:$J$55)+0.013</f>
        <v>10.013</v>
      </c>
      <c r="K17" s="38">
        <f>SUMIF(Einzelwertung6!$A$3:$A$55,$B17,Einzelwertung6!$J$3:$J$55)+0.012</f>
        <v>1.2E-2</v>
      </c>
      <c r="L17" s="38">
        <f>SUMIF(Einzelwertung7!$A$3:$A$55,$B17,Einzelwertung7!$J$3:$J$55)+0.011</f>
        <v>10.010999999999999</v>
      </c>
      <c r="M17" s="38">
        <f>SUMIF(Einzelwertung8!$A$3:$A$55,$B17,Einzelwertung8!$J$3:$J$55)+0.01</f>
        <v>0.01</v>
      </c>
      <c r="N17" s="81">
        <f>SUMIF(Einzelwertung9!$A$3:$A$55,$B17,Einzelwertung9!$J$3:$J$55)+0.009</f>
        <v>10.009</v>
      </c>
      <c r="O17" s="38">
        <f>SUMIF(Einzelwertung10!$A$3:$A$55,$B17,Einzelwertung10!$J$3:$J$55)+0.008</f>
        <v>8.0000000000000002E-3</v>
      </c>
      <c r="P17" s="83">
        <f>SUMIF(Einzelwertung11!$A$3:$A$55,$B17,Einzelwertung11!$J$3:$J$55)+0.007</f>
        <v>15.007</v>
      </c>
      <c r="Q17" s="83">
        <f>SUMIF(Einzelwertung12!$A$3:$A$55,$B17,Einzelwertung12!$J$3:$J$55)+0.006</f>
        <v>5.0060000000000002</v>
      </c>
      <c r="R17" s="38">
        <f>SUMIF(Einzelwertung13!$A$3:$A$55,$B17,Einzelwertung13!$J$3:$J$55)+0.005</f>
        <v>10.005000000000001</v>
      </c>
      <c r="S17" s="83">
        <f>SUMIF(Einzelwertung14!$A$3:$A$55,$B17,Einzelwertung14!$J$3:$J$55)+0.004</f>
        <v>4.0000000000000001E-3</v>
      </c>
      <c r="T17" s="81">
        <f>SUMIF(Einzelwertung15!$A$3:$A$67,$B17,Einzelwertung15!$J$3:$J$67)+0.003</f>
        <v>3.0030000000000001</v>
      </c>
      <c r="U17" s="83">
        <f>SUMIF(Einzelwertung16!$A$3:$A$55,$B17,Einzelwertung16!$J$3:$J$55)+0.002</f>
        <v>5.0019999999999998</v>
      </c>
      <c r="V17" s="81">
        <f>SUMIF(Einzelwertung17!$A$3:$A$55,$B17,Einzelwertung17!$J$3:$J$55)+0.001</f>
        <v>15.000999999999999</v>
      </c>
      <c r="W17" s="81">
        <f>SUMIF(Einzelwertung18!$A$3:$A$55,$B17,Einzelwertung18!$J$3:$J$55)+0</f>
        <v>0</v>
      </c>
      <c r="X17" s="40">
        <f>INT(IF(COUNTIF(F17:W17,CONCATENATE("&gt;",1/10))&lt;=Hilfe!$A$1,SUM(F17:W17),SUMIF(F17:W17,CONCATENATE("&gt;=",LARGE(F17:W17,Hilfe!$A$1)),F17:W17)))</f>
        <v>101</v>
      </c>
      <c r="Y17" s="4">
        <f t="shared" si="1"/>
        <v>10</v>
      </c>
      <c r="Z17" s="31">
        <f t="shared" si="2"/>
        <v>30</v>
      </c>
    </row>
    <row r="18" spans="1:26" ht="12" customHeight="1" x14ac:dyDescent="0.35">
      <c r="A18" s="39">
        <v>16</v>
      </c>
      <c r="B18" s="55" t="s">
        <v>13</v>
      </c>
      <c r="C18" s="39" t="str">
        <f>VLOOKUP($B18,Teilnehmer!$A$3:$E$126,2,FALSE)</f>
        <v>ASW</v>
      </c>
      <c r="D18" s="39">
        <f>VLOOKUP($B18,Teilnehmer!$A$3:$E$126,3,FALSE)</f>
        <v>61958</v>
      </c>
      <c r="E18" s="39" t="str">
        <f>VLOOKUP($B18,Teilnehmer!$A$3:$E$126,4,FALSE)</f>
        <v>SW2</v>
      </c>
      <c r="F18" s="39">
        <f>SUMIF(Einzelwertung1!$A$3:$A$55,$B18,Einzelwertung1!$J$3:$J$55)+0.017</f>
        <v>1.7000000000000001E-2</v>
      </c>
      <c r="G18" s="38">
        <f>SUMIF(Einzelwertung2!$A$3:$A$55,$B18,Einzelwertung2!$J$3:$J$55)+0.016</f>
        <v>5.016</v>
      </c>
      <c r="H18" s="38">
        <f>SUMIF(Einzelwertung3!$A$3:$A$55,$B18,Einzelwertung3!$J$3:$J$55)+0.015</f>
        <v>10.015000000000001</v>
      </c>
      <c r="I18" s="38">
        <f>SUMIF(Einzelwertung4!$A$3:$A$55,$B18,Einzelwertung4!$J$3:$J$55)+0.014</f>
        <v>5.0140000000000002</v>
      </c>
      <c r="J18" s="38">
        <f>SUMIF(Einzelwertung5!$A$3:$A$55,$B18,Einzelwertung5!$J$3:$J$55)+0.013</f>
        <v>18.013000000000002</v>
      </c>
      <c r="K18" s="38">
        <f>SUMIF(Einzelwertung6!$A$3:$A$55,$B18,Einzelwertung6!$J$3:$J$55)+0.012</f>
        <v>15.012</v>
      </c>
      <c r="L18" s="38">
        <f>SUMIF(Einzelwertung7!$A$3:$A$55,$B18,Einzelwertung7!$J$3:$J$55)+0.011</f>
        <v>10.010999999999999</v>
      </c>
      <c r="M18" s="77">
        <f>SUMIF(Einzelwertung8!$A$3:$A$55,$B18,Einzelwertung8!$J$3:$J$55)+0.01</f>
        <v>5.01</v>
      </c>
      <c r="N18" s="81">
        <f>SUMIF(Einzelwertung9!$A$3:$A$55,$B18,Einzelwertung9!$J$3:$J$55)+0.009</f>
        <v>10.009</v>
      </c>
      <c r="O18" s="84">
        <f>SUMIF(Einzelwertung10!$A$3:$A$55,$B18,Einzelwertung10!$J$3:$J$55)+0.008</f>
        <v>8.0000000000000002E-3</v>
      </c>
      <c r="P18" s="94">
        <f>SUMIF(Einzelwertung11!$A$3:$A$55,$B18,Einzelwertung11!$J$3:$J$55)+0.007</f>
        <v>5.0069999999999997</v>
      </c>
      <c r="Q18" s="90">
        <f>SUMIF(Einzelwertung12!$A$3:$A$55,$B18,Einzelwertung12!$J$3:$J$55)+0.006</f>
        <v>3.0059999999999998</v>
      </c>
      <c r="R18" s="84">
        <f>SUMIF(Einzelwertung13!$A$3:$A$55,$B18,Einzelwertung13!$J$3:$J$55)+0.005</f>
        <v>10.005000000000001</v>
      </c>
      <c r="S18" s="76">
        <f>SUMIF(Einzelwertung14!$A$3:$A$55,$B18,Einzelwertung14!$J$3:$J$55)+0.004</f>
        <v>5.0039999999999996</v>
      </c>
      <c r="T18" s="93">
        <f>SUMIF(Einzelwertung15!$A$3:$A$67,$B18,Einzelwertung15!$J$3:$J$67)+0.003</f>
        <v>10.003</v>
      </c>
      <c r="U18" s="94">
        <f>SUMIF(Einzelwertung16!$A$3:$A$55,$B18,Einzelwertung16!$J$3:$J$55)+0.002</f>
        <v>3.0019999999999998</v>
      </c>
      <c r="V18" s="82">
        <f>SUMIF(Einzelwertung17!$A$3:$A$55,$B18,Einzelwertung17!$J$3:$J$55)+0.001</f>
        <v>5.0010000000000003</v>
      </c>
      <c r="W18" s="76">
        <f>SUMIF(Einzelwertung18!$A$3:$A$55,$B18,Einzelwertung18!$J$3:$J$55)+0</f>
        <v>5</v>
      </c>
      <c r="X18" s="97">
        <f>INT(IF(COUNTIF(F18:W18,CONCATENATE("&gt;",1/10))&lt;=Hilfe!$A$1,SUM(F18:W18),SUMIF(F18:W18,CONCATENATE("&gt;=",LARGE(F18:W18,Hilfe!$A$1)),F18:W18)))</f>
        <v>98</v>
      </c>
      <c r="Y18" s="4">
        <f t="shared" si="1"/>
        <v>16</v>
      </c>
      <c r="Z18" s="31">
        <f t="shared" si="2"/>
        <v>48</v>
      </c>
    </row>
    <row r="19" spans="1:26" ht="12" customHeight="1" x14ac:dyDescent="0.35">
      <c r="A19" s="39">
        <v>17</v>
      </c>
      <c r="B19" s="55" t="s">
        <v>48</v>
      </c>
      <c r="C19" s="39" t="str">
        <f>VLOOKUP($B19,Teilnehmer!$A$3:$E$126,2,FALSE)</f>
        <v>Hobby</v>
      </c>
      <c r="D19" s="39" t="str">
        <f>VLOOKUP($B19,Teilnehmer!$A$3:$E$126,3,FALSE)</f>
        <v>Hobby6</v>
      </c>
      <c r="E19" s="39" t="str">
        <f>VLOOKUP($B19,Teilnehmer!$A$3:$E$126,4,FALSE)</f>
        <v>SW1</v>
      </c>
      <c r="F19" s="39">
        <f>SUMIF(Einzelwertung1!$A$3:$A$55,$B19,Einzelwertung1!$J$3:$J$55)+0.017</f>
        <v>1.7000000000000001E-2</v>
      </c>
      <c r="G19" s="38">
        <f>SUMIF(Einzelwertung2!$A$3:$A$55,$B19,Einzelwertung2!$J$3:$J$55)+0.016</f>
        <v>1.6E-2</v>
      </c>
      <c r="H19" s="38">
        <f>SUMIF(Einzelwertung3!$A$3:$A$55,$B19,Einzelwertung3!$J$3:$J$55)+0.015</f>
        <v>5.0149999999999997</v>
      </c>
      <c r="I19" s="38">
        <f>SUMIF(Einzelwertung4!$A$3:$A$55,$B19,Einzelwertung4!$J$3:$J$55)+0.014</f>
        <v>10.013999999999999</v>
      </c>
      <c r="J19" s="38">
        <f>SUMIF(Einzelwertung5!$A$3:$A$55,$B19,Einzelwertung5!$J$3:$J$55)+0.013</f>
        <v>5.0129999999999999</v>
      </c>
      <c r="K19" s="38">
        <f>SUMIF(Einzelwertung6!$A$3:$A$55,$B19,Einzelwertung6!$J$3:$J$55)+0.012</f>
        <v>15.012</v>
      </c>
      <c r="L19" s="38">
        <f>SUMIF(Einzelwertung7!$A$3:$A$55,$B19,Einzelwertung7!$J$3:$J$55)+0.011</f>
        <v>5.0110000000000001</v>
      </c>
      <c r="M19" s="77">
        <f>SUMIF(Einzelwertung8!$A$3:$A$55,$B19,Einzelwertung8!$J$3:$J$55)+0.01</f>
        <v>15.01</v>
      </c>
      <c r="N19" s="76">
        <f>SUMIF(Einzelwertung9!$A$3:$A$55,$B19,Einzelwertung9!$J$3:$J$55)+0.009</f>
        <v>3.0089999999999999</v>
      </c>
      <c r="O19" s="84">
        <f>SUMIF(Einzelwertung10!$A$3:$A$55,$B19,Einzelwertung10!$J$3:$J$55)+0.008</f>
        <v>8.0000000000000002E-3</v>
      </c>
      <c r="P19" s="82">
        <f>SUMIF(Einzelwertung11!$A$3:$A$55,$B19,Einzelwertung11!$J$3:$J$55)+0.007</f>
        <v>5.0069999999999997</v>
      </c>
      <c r="Q19" s="90">
        <f>SUMIF(Einzelwertung12!$A$3:$A$55,$B19,Einzelwertung12!$J$3:$J$55)+0.006</f>
        <v>5.0060000000000002</v>
      </c>
      <c r="R19" s="78">
        <f>SUMIF(Einzelwertung13!$A$3:$A$55,$B19,Einzelwertung13!$J$3:$J$55)+0.005</f>
        <v>10.005000000000001</v>
      </c>
      <c r="S19" s="87">
        <f>SUMIF(Einzelwertung14!$A$3:$A$55,$B19,Einzelwertung14!$J$3:$J$55)+0.004</f>
        <v>10.004</v>
      </c>
      <c r="T19" s="94">
        <f>SUMIF(Einzelwertung15!$A$3:$A$67,$B19,Einzelwertung15!$J$3:$J$67)+0.003</f>
        <v>5.0030000000000001</v>
      </c>
      <c r="U19" s="90">
        <f>SUMIF(Einzelwertung16!$A$3:$A$55,$B19,Einzelwertung16!$J$3:$J$55)+0.002</f>
        <v>1.002</v>
      </c>
      <c r="V19" s="88">
        <f>SUMIF(Einzelwertung17!$A$3:$A$55,$B19,Einzelwertung17!$J$3:$J$55)+0.001</f>
        <v>10.000999999999999</v>
      </c>
      <c r="W19" s="80">
        <f>SUMIF(Einzelwertung18!$A$3:$A$55,$B19,Einzelwertung18!$J$3:$J$55)+0</f>
        <v>10</v>
      </c>
      <c r="X19" s="40">
        <f>INT(IF(COUNTIF(F19:W19,CONCATENATE("&gt;",1/10))&lt;=Hilfe!$A$1,SUM(F19:W19),SUMIF(F19:W19,CONCATENATE("&gt;=",LARGE(F19:W19,Hilfe!$A$1)),F19:W19)))</f>
        <v>95</v>
      </c>
      <c r="Y19" s="4">
        <f t="shared" si="1"/>
        <v>15</v>
      </c>
      <c r="Z19" s="31">
        <f t="shared" si="2"/>
        <v>45</v>
      </c>
    </row>
    <row r="20" spans="1:26" ht="12" customHeight="1" x14ac:dyDescent="0.35">
      <c r="A20" s="39">
        <v>18</v>
      </c>
      <c r="B20" s="56" t="s">
        <v>52</v>
      </c>
      <c r="C20" s="39" t="str">
        <f>VLOOKUP($B20,Teilnehmer!$A$3:$E$126,2,FALSE)</f>
        <v>HEV</v>
      </c>
      <c r="D20" s="39">
        <f>VLOOKUP($B20,Teilnehmer!$A$3:$E$126,3,FALSE)</f>
        <v>67352</v>
      </c>
      <c r="E20" s="39" t="str">
        <f>VLOOKUP($B20,Teilnehmer!$A$3:$E$126,4,FALSE)</f>
        <v>SM2</v>
      </c>
      <c r="F20" s="39">
        <f>SUMIF(Einzelwertung1!$A$3:$A$55,$B20,Einzelwertung1!$J$3:$J$55)+0.017</f>
        <v>1.7000000000000001E-2</v>
      </c>
      <c r="G20" s="38">
        <f>SUMIF(Einzelwertung2!$A$3:$A$55,$B20,Einzelwertung2!$J$3:$J$55)+0.016</f>
        <v>15.016</v>
      </c>
      <c r="H20" s="38">
        <f>SUMIF(Einzelwertung3!$A$3:$A$55,$B20,Einzelwertung3!$J$3:$J$55)+0.015</f>
        <v>3.0150000000000001</v>
      </c>
      <c r="I20" s="38">
        <f>SUMIF(Einzelwertung4!$A$3:$A$55,$B20,Einzelwertung4!$J$3:$J$55)+0.014</f>
        <v>1.4E-2</v>
      </c>
      <c r="J20" s="38">
        <f>SUMIF(Einzelwertung5!$A$3:$A$55,$B20,Einzelwertung5!$J$3:$J$55)+0.013</f>
        <v>5.0129999999999999</v>
      </c>
      <c r="K20" s="38">
        <f>SUMIF(Einzelwertung6!$A$3:$A$55,$B20,Einzelwertung6!$J$3:$J$55)+0.012</f>
        <v>1.2E-2</v>
      </c>
      <c r="L20" s="38">
        <f>SUMIF(Einzelwertung7!$A$3:$A$55,$B20,Einzelwertung7!$J$3:$J$55)+0.011</f>
        <v>15.010999999999999</v>
      </c>
      <c r="M20" s="38">
        <f>SUMIF(Einzelwertung8!$A$3:$A$55,$B20,Einzelwertung8!$J$3:$J$55)+0.01</f>
        <v>0.01</v>
      </c>
      <c r="N20" s="83">
        <f>SUMIF(Einzelwertung9!$A$3:$A$55,$B20,Einzelwertung9!$J$3:$J$55)+0.009</f>
        <v>10.009</v>
      </c>
      <c r="O20" s="77">
        <f>SUMIF(Einzelwertung10!$A$3:$A$55,$B20,Einzelwertung10!$J$3:$J$55)+0.008</f>
        <v>8.0000000000000002E-3</v>
      </c>
      <c r="P20" s="92">
        <f>SUMIF(Einzelwertung11!$A$3:$A$55,$B20,Einzelwertung11!$J$3:$J$55)+0.007</f>
        <v>5.0069999999999997</v>
      </c>
      <c r="Q20" s="76">
        <f>SUMIF(Einzelwertung12!$A$3:$A$55,$B20,Einzelwertung12!$J$3:$J$55)+0.006</f>
        <v>3.0059999999999998</v>
      </c>
      <c r="R20" s="78">
        <f>SUMIF(Einzelwertung13!$A$3:$A$55,$B20,Einzelwertung13!$J$3:$J$55)+0.005</f>
        <v>10.005000000000001</v>
      </c>
      <c r="S20" s="77">
        <f>SUMIF(Einzelwertung14!$A$3:$A$55,$B20,Einzelwertung14!$J$3:$J$55)+0.004</f>
        <v>5.0039999999999996</v>
      </c>
      <c r="T20" s="82">
        <f>SUMIF(Einzelwertung15!$A$3:$A$67,$B20,Einzelwertung15!$J$3:$J$67)+0.003</f>
        <v>3.0030000000000001</v>
      </c>
      <c r="U20" s="76">
        <f>SUMIF(Einzelwertung16!$A$3:$A$55,$B20,Einzelwertung16!$J$3:$J$55)+0.002</f>
        <v>3.0019999999999998</v>
      </c>
      <c r="V20" s="86">
        <f>SUMIF(Einzelwertung17!$A$3:$A$55,$B20,Einzelwertung17!$J$3:$J$55)+0.001</f>
        <v>10.000999999999999</v>
      </c>
      <c r="W20" s="81">
        <f>SUMIF(Einzelwertung18!$A$3:$A$55,$B20,Einzelwertung18!$J$3:$J$55)+0</f>
        <v>15</v>
      </c>
      <c r="X20" s="40">
        <f>INT(IF(COUNTIF(F20:W20,CONCATENATE("&gt;",1/10))&lt;=Hilfe!$A$1,SUM(F20:W20),SUMIF(F20:W20,CONCATENATE("&gt;=",LARGE(F20:W20,Hilfe!$A$1)),F20:W20)))</f>
        <v>93</v>
      </c>
      <c r="Y20" s="4">
        <f t="shared" si="1"/>
        <v>13</v>
      </c>
      <c r="Z20" s="31">
        <f t="shared" si="2"/>
        <v>39</v>
      </c>
    </row>
    <row r="21" spans="1:26" ht="12" customHeight="1" x14ac:dyDescent="0.35">
      <c r="A21" s="39">
        <v>19</v>
      </c>
      <c r="B21" s="55" t="s">
        <v>3244</v>
      </c>
      <c r="C21" s="39" t="str">
        <f>VLOOKUP($B21,Teilnehmer!$A$3:$E$126,2,FALSE)</f>
        <v>Hobby</v>
      </c>
      <c r="D21" s="39">
        <f>VLOOKUP($B21,Teilnehmer!$A$3:$E$126,3,FALSE)</f>
        <v>3202768</v>
      </c>
      <c r="E21" s="39" t="str">
        <f>VLOOKUP($B21,Teilnehmer!$A$3:$E$126,4,FALSE)</f>
        <v>SW2</v>
      </c>
      <c r="F21" s="39">
        <f>SUMIF(Einzelwertung1!$A$3:$A$55,$B21,Einzelwertung1!$J$3:$J$55)+0.017</f>
        <v>1.7000000000000001E-2</v>
      </c>
      <c r="G21" s="38">
        <f>SUMIF(Einzelwertung2!$A$3:$A$55,$B21,Einzelwertung2!$J$3:$J$55)+0.016</f>
        <v>15.016</v>
      </c>
      <c r="H21" s="38">
        <f>SUMIF(Einzelwertung3!$A$3:$A$55,$B21,Einzelwertung3!$J$3:$J$55)+0.015</f>
        <v>10.015000000000001</v>
      </c>
      <c r="I21" s="38">
        <f>SUMIF(Einzelwertung4!$A$3:$A$55,$B21,Einzelwertung4!$J$3:$J$55)+0.014</f>
        <v>10.013999999999999</v>
      </c>
      <c r="J21" s="38">
        <f>SUMIF(Einzelwertung5!$A$3:$A$55,$B21,Einzelwertung5!$J$3:$J$55)+0.013</f>
        <v>3.0129999999999999</v>
      </c>
      <c r="K21" s="38">
        <f>SUMIF(Einzelwertung6!$A$3:$A$55,$B21,Einzelwertung6!$J$3:$J$55)+0.012</f>
        <v>5.0119999999999996</v>
      </c>
      <c r="L21" s="38">
        <f>SUMIF(Einzelwertung7!$A$3:$A$55,$B21,Einzelwertung7!$J$3:$J$55)+0.011</f>
        <v>3.0110000000000001</v>
      </c>
      <c r="M21" s="77">
        <f>SUMIF(Einzelwertung8!$A$3:$A$55,$B21,Einzelwertung8!$J$3:$J$55)+0.01</f>
        <v>5.01</v>
      </c>
      <c r="N21" s="76">
        <f>SUMIF(Einzelwertung9!$A$3:$A$55,$B21,Einzelwertung9!$J$3:$J$55)+0.009</f>
        <v>3.0089999999999999</v>
      </c>
      <c r="O21" s="84">
        <f>SUMIF(Einzelwertung10!$A$3:$A$55,$B21,Einzelwertung10!$J$3:$J$55)+0.008</f>
        <v>8.0000000000000002E-3</v>
      </c>
      <c r="P21" s="76">
        <f>SUMIF(Einzelwertung11!$A$3:$A$55,$B21,Einzelwertung11!$J$3:$J$55)+0.007</f>
        <v>3.0070000000000001</v>
      </c>
      <c r="Q21" s="88">
        <f>SUMIF(Einzelwertung12!$A$3:$A$55,$B21,Einzelwertung12!$J$3:$J$55)+0.006</f>
        <v>10.006</v>
      </c>
      <c r="R21" s="38">
        <f>SUMIF(Einzelwertung13!$A$3:$A$55,$B21,Einzelwertung13!$J$3:$J$55)+0.005</f>
        <v>5.0049999999999999</v>
      </c>
      <c r="S21" s="38">
        <f>SUMIF(Einzelwertung14!$A$3:$A$55,$B21,Einzelwertung14!$J$3:$J$55)+0.004</f>
        <v>4.0000000000000001E-3</v>
      </c>
      <c r="T21" s="80">
        <f>SUMIF(Einzelwertung15!$A$3:$A$67,$B21,Einzelwertung15!$J$3:$J$67)+0.003</f>
        <v>3.0000000000000001E-3</v>
      </c>
      <c r="U21" s="87">
        <f>SUMIF(Einzelwertung16!$A$3:$A$55,$B21,Einzelwertung16!$J$3:$J$55)+0.002</f>
        <v>5.0019999999999998</v>
      </c>
      <c r="V21" s="82">
        <f>SUMIF(Einzelwertung17!$A$3:$A$55,$B21,Einzelwertung17!$J$3:$J$55)+0.001</f>
        <v>3.0009999999999999</v>
      </c>
      <c r="W21" s="76">
        <f>SUMIF(Einzelwertung18!$A$3:$A$55,$B21,Einzelwertung18!$J$3:$J$55)+0</f>
        <v>3</v>
      </c>
      <c r="X21" s="97">
        <f>INT(IF(COUNTIF(F21:W21,CONCATENATE("&gt;",1/10))&lt;=Hilfe!$A$1,SUM(F21:W21),SUMIF(F21:W21,CONCATENATE("&gt;=",LARGE(F21:W21,Hilfe!$A$1)),F21:W21)))</f>
        <v>71</v>
      </c>
      <c r="Y21" s="4">
        <f t="shared" si="1"/>
        <v>14</v>
      </c>
      <c r="Z21" s="31">
        <f t="shared" si="2"/>
        <v>42</v>
      </c>
    </row>
    <row r="22" spans="1:26" ht="12" customHeight="1" x14ac:dyDescent="0.35">
      <c r="A22" s="39">
        <v>20</v>
      </c>
      <c r="B22" s="56" t="s">
        <v>4090</v>
      </c>
      <c r="C22" s="39" t="str">
        <f>VLOOKUP($B22,Teilnehmer!$A$3:$E$126,2,FALSE)</f>
        <v>Lüd.</v>
      </c>
      <c r="D22" s="39">
        <f>VLOOKUP($B22,Teilnehmer!$A$3:$E$126,3,FALSE)</f>
        <v>23741</v>
      </c>
      <c r="E22" s="39" t="str">
        <f>VLOOKUP($B22,Teilnehmer!$A$3:$E$126,4,FALSE)</f>
        <v>SM1</v>
      </c>
      <c r="F22" s="39">
        <f>SUMIF(Einzelwertung1!$A$3:$A$55,$B22,Einzelwertung1!$J$3:$J$55)+0.017</f>
        <v>1.7000000000000001E-2</v>
      </c>
      <c r="G22" s="38">
        <f>SUMIF(Einzelwertung2!$A$3:$A$55,$B22,Einzelwertung2!$J$3:$J$55)+0.016</f>
        <v>1.6E-2</v>
      </c>
      <c r="H22" s="38">
        <f>SUMIF(Einzelwertung3!$A$3:$A$55,$B22,Einzelwertung3!$J$3:$J$55)+0.015</f>
        <v>1.4999999999999999E-2</v>
      </c>
      <c r="I22" s="38">
        <f>SUMIF(Einzelwertung4!$A$3:$A$55,$B22,Einzelwertung4!$J$3:$J$55)+0.014</f>
        <v>1.4E-2</v>
      </c>
      <c r="J22" s="38">
        <f>SUMIF(Einzelwertung5!$A$3:$A$55,$B22,Einzelwertung5!$J$3:$J$55)+0.013</f>
        <v>1.2999999999999999E-2</v>
      </c>
      <c r="K22" s="38">
        <f>SUMIF(Einzelwertung6!$A$3:$A$55,$B22,Einzelwertung6!$J$3:$J$55)+0.012</f>
        <v>1.2E-2</v>
      </c>
      <c r="L22" s="38">
        <f>SUMIF(Einzelwertung7!$A$3:$A$55,$B22,Einzelwertung7!$J$3:$J$55)+0.011</f>
        <v>1.0999999999999999E-2</v>
      </c>
      <c r="M22" s="38">
        <f>SUMIF(Einzelwertung8!$A$3:$A$55,$B22,Einzelwertung8!$J$3:$J$55)+0.01</f>
        <v>0.01</v>
      </c>
      <c r="N22" s="80">
        <f>SUMIF(Einzelwertung9!$A$3:$A$55,$B22,Einzelwertung9!$J$3:$J$55)+0.009</f>
        <v>8.9999999999999993E-3</v>
      </c>
      <c r="O22" s="38">
        <f>SUMIF(Einzelwertung10!$A$3:$A$55,$B22,Einzelwertung10!$J$3:$J$55)+0.008</f>
        <v>8.0000000000000002E-3</v>
      </c>
      <c r="P22" s="80">
        <f>SUMIF(Einzelwertung11!$A$3:$A$55,$B22,Einzelwertung11!$J$3:$J$55)+0.007</f>
        <v>7.0000000000000001E-3</v>
      </c>
      <c r="Q22" s="38">
        <f>SUMIF(Einzelwertung12!$A$3:$A$55,$B22,Einzelwertung12!$J$3:$J$55)+0.006</f>
        <v>18.006</v>
      </c>
      <c r="R22" s="38">
        <f>SUMIF(Einzelwertung13!$A$3:$A$55,$B22,Einzelwertung13!$J$3:$J$55)+0.005</f>
        <v>5.0000000000000001E-3</v>
      </c>
      <c r="S22" s="38">
        <f>SUMIF(Einzelwertung14!$A$3:$A$55,$B22,Einzelwertung14!$J$3:$J$55)+0.004</f>
        <v>25.004000000000001</v>
      </c>
      <c r="T22" s="38">
        <f>SUMIF(Einzelwertung15!$A$3:$A$67,$B22,Einzelwertung15!$J$3:$J$67)+0.003</f>
        <v>25.003</v>
      </c>
      <c r="U22" s="38">
        <f>SUMIF(Einzelwertung16!$A$3:$A$55,$B22,Einzelwertung16!$J$3:$J$55)+0.002</f>
        <v>2E-3</v>
      </c>
      <c r="V22" s="80">
        <f>SUMIF(Einzelwertung17!$A$3:$A$55,$B22,Einzelwertung17!$J$3:$J$55)+0.001</f>
        <v>1E-3</v>
      </c>
      <c r="W22" s="80">
        <f>SUMIF(Einzelwertung18!$A$3:$A$55,$B22,Einzelwertung18!$J$3:$J$55)+0</f>
        <v>0</v>
      </c>
      <c r="X22" s="40">
        <f>INT(IF(COUNTIF(F22:W22,CONCATENATE("&gt;",1/10))&lt;=Hilfe!$A$1,SUM(F22:W22),SUMIF(F22:W22,CONCATENATE("&gt;=",LARGE(F22:W22,Hilfe!$A$1)),F22:W22)))</f>
        <v>68</v>
      </c>
      <c r="Y22" s="4">
        <f t="shared" si="1"/>
        <v>3</v>
      </c>
      <c r="Z22" s="31">
        <f t="shared" si="2"/>
        <v>9</v>
      </c>
    </row>
    <row r="23" spans="1:26" ht="12" customHeight="1" x14ac:dyDescent="0.35">
      <c r="A23" s="39">
        <v>21</v>
      </c>
      <c r="B23" s="55" t="s">
        <v>3481</v>
      </c>
      <c r="C23" s="39" t="str">
        <f>VLOOKUP($B23,Teilnehmer!$A$3:$E$126,2,FALSE)</f>
        <v>BMC</v>
      </c>
      <c r="D23" s="39">
        <f>VLOOKUP($B23,Teilnehmer!$A$3:$E$126,3,FALSE)</f>
        <v>66864</v>
      </c>
      <c r="E23" s="39" t="str">
        <f>VLOOKUP($B23,Teilnehmer!$A$3:$E$126,4,FALSE)</f>
        <v>SM2</v>
      </c>
      <c r="F23" s="39">
        <f>SUMIF(Einzelwertung1!$A$3:$A$55,$B23,Einzelwertung1!$J$3:$J$55)+0.017</f>
        <v>1.7000000000000001E-2</v>
      </c>
      <c r="G23" s="38">
        <f>SUMIF(Einzelwertung2!$A$3:$A$55,$B23,Einzelwertung2!$J$3:$J$55)+0.016</f>
        <v>25.015999999999998</v>
      </c>
      <c r="H23" s="38">
        <f>SUMIF(Einzelwertung3!$A$3:$A$55,$B23,Einzelwertung3!$J$3:$J$55)+0.015</f>
        <v>10.015000000000001</v>
      </c>
      <c r="I23" s="38">
        <f>SUMIF(Einzelwertung4!$A$3:$A$55,$B23,Einzelwertung4!$J$3:$J$55)+0.014</f>
        <v>5.0140000000000002</v>
      </c>
      <c r="J23" s="38">
        <f>SUMIF(Einzelwertung5!$A$3:$A$55,$B23,Einzelwertung5!$J$3:$J$55)+0.013</f>
        <v>1.2999999999999999E-2</v>
      </c>
      <c r="K23" s="38">
        <f>SUMIF(Einzelwertung6!$A$3:$A$55,$B23,Einzelwertung6!$J$3:$J$55)+0.012</f>
        <v>1.2E-2</v>
      </c>
      <c r="L23" s="38">
        <f>SUMIF(Einzelwertung7!$A$3:$A$55,$B23,Einzelwertung7!$J$3:$J$55)+0.011</f>
        <v>1.0999999999999999E-2</v>
      </c>
      <c r="M23" s="38">
        <f>SUMIF(Einzelwertung8!$A$3:$A$55,$B23,Einzelwertung8!$J$3:$J$55)+0.01</f>
        <v>18.010000000000002</v>
      </c>
      <c r="N23" s="38">
        <f>SUMIF(Einzelwertung9!$A$3:$A$55,$B23,Einzelwertung9!$J$3:$J$55)+0.009</f>
        <v>8.9999999999999993E-3</v>
      </c>
      <c r="O23" s="38">
        <f>SUMIF(Einzelwertung10!$A$3:$A$55,$B23,Einzelwertung10!$J$3:$J$55)+0.008</f>
        <v>8.0000000000000002E-3</v>
      </c>
      <c r="P23" s="38">
        <f>SUMIF(Einzelwertung11!$A$3:$A$55,$B23,Einzelwertung11!$J$3:$J$55)+0.007</f>
        <v>7.0000000000000001E-3</v>
      </c>
      <c r="Q23" s="38">
        <f>SUMIF(Einzelwertung12!$A$3:$A$55,$B23,Einzelwertung12!$J$3:$J$55)+0.006</f>
        <v>6.0000000000000001E-3</v>
      </c>
      <c r="R23" s="38">
        <f>SUMIF(Einzelwertung13!$A$3:$A$55,$B23,Einzelwertung13!$J$3:$J$55)+0.005</f>
        <v>5.0000000000000001E-3</v>
      </c>
      <c r="S23" s="38">
        <f>SUMIF(Einzelwertung14!$A$3:$A$55,$B23,Einzelwertung14!$J$3:$J$55)+0.004</f>
        <v>4.0000000000000001E-3</v>
      </c>
      <c r="T23" s="38">
        <f>SUMIF(Einzelwertung15!$A$3:$A$67,$B23,Einzelwertung15!$J$3:$J$67)+0.003</f>
        <v>3.0000000000000001E-3</v>
      </c>
      <c r="U23" s="38">
        <f>SUMIF(Einzelwertung16!$A$3:$A$55,$B23,Einzelwertung16!$J$3:$J$55)+0.002</f>
        <v>2E-3</v>
      </c>
      <c r="V23" s="38">
        <f>SUMIF(Einzelwertung17!$A$3:$A$55,$B23,Einzelwertung17!$J$3:$J$55)+0.001</f>
        <v>1E-3</v>
      </c>
      <c r="W23" s="38">
        <f>SUMIF(Einzelwertung18!$A$3:$A$55,$B23,Einzelwertung18!$J$3:$J$55)+0</f>
        <v>0</v>
      </c>
      <c r="X23" s="40">
        <f>INT(IF(COUNTIF(F23:W23,CONCATENATE("&gt;",1/10))&lt;=Hilfe!$A$1,SUM(F23:W23),SUMIF(F23:W23,CONCATENATE("&gt;=",LARGE(F23:W23,Hilfe!$A$1)),F23:W23)))</f>
        <v>58</v>
      </c>
      <c r="Y23" s="4">
        <f t="shared" si="1"/>
        <v>4</v>
      </c>
      <c r="Z23" s="31">
        <f t="shared" si="2"/>
        <v>12</v>
      </c>
    </row>
    <row r="24" spans="1:26" ht="12" customHeight="1" x14ac:dyDescent="0.35">
      <c r="A24" s="39">
        <v>22</v>
      </c>
      <c r="B24" s="56" t="s">
        <v>3489</v>
      </c>
      <c r="C24" s="39" t="str">
        <f>VLOOKUP($B24,Teilnehmer!$A$3:$E$126,2,FALSE)</f>
        <v>Oly</v>
      </c>
      <c r="D24" s="39">
        <f>VLOOKUP($B24,Teilnehmer!$A$3:$E$126,3,FALSE)</f>
        <v>23778</v>
      </c>
      <c r="E24" s="39" t="str">
        <f>VLOOKUP($B24,Teilnehmer!$A$3:$E$126,4,FALSE)</f>
        <v>SM2</v>
      </c>
      <c r="F24" s="39">
        <f>SUMIF(Einzelwertung1!$A$3:$A$55,$B24,Einzelwertung1!$J$3:$J$55)+0.017</f>
        <v>1.7000000000000001E-2</v>
      </c>
      <c r="G24" s="38">
        <f>SUMIF(Einzelwertung2!$A$3:$A$55,$B24,Einzelwertung2!$J$3:$J$55)+0.016</f>
        <v>1.6E-2</v>
      </c>
      <c r="H24" s="38">
        <f>SUMIF(Einzelwertung3!$A$3:$A$55,$B24,Einzelwertung3!$J$3:$J$55)+0.015</f>
        <v>1.4999999999999999E-2</v>
      </c>
      <c r="I24" s="38">
        <f>SUMIF(Einzelwertung4!$A$3:$A$55,$B24,Einzelwertung4!$J$3:$J$55)+0.014</f>
        <v>1.4E-2</v>
      </c>
      <c r="J24" s="38">
        <f>SUMIF(Einzelwertung5!$A$3:$A$55,$B24,Einzelwertung5!$J$3:$J$55)+0.013</f>
        <v>1.2999999999999999E-2</v>
      </c>
      <c r="K24" s="38">
        <f>SUMIF(Einzelwertung6!$A$3:$A$55,$B24,Einzelwertung6!$J$3:$J$55)+0.012</f>
        <v>1.2E-2</v>
      </c>
      <c r="L24" s="38">
        <f>SUMIF(Einzelwertung7!$A$3:$A$55,$B24,Einzelwertung7!$J$3:$J$55)+0.011</f>
        <v>1.0999999999999999E-2</v>
      </c>
      <c r="M24" s="38">
        <f>SUMIF(Einzelwertung8!$A$3:$A$55,$B24,Einzelwertung8!$J$3:$J$55)+0.01</f>
        <v>0.01</v>
      </c>
      <c r="N24" s="38">
        <f>SUMIF(Einzelwertung9!$A$3:$A$55,$B24,Einzelwertung9!$J$3:$J$55)+0.009</f>
        <v>8.9999999999999993E-3</v>
      </c>
      <c r="O24" s="38">
        <f>SUMIF(Einzelwertung10!$A$3:$A$55,$B24,Einzelwertung10!$J$3:$J$55)+0.008</f>
        <v>8.0000000000000002E-3</v>
      </c>
      <c r="P24" s="38">
        <f>SUMIF(Einzelwertung11!$A$3:$A$55,$B24,Einzelwertung11!$J$3:$J$55)+0.007</f>
        <v>7.0000000000000001E-3</v>
      </c>
      <c r="Q24" s="38">
        <f>SUMIF(Einzelwertung12!$A$3:$A$55,$B24,Einzelwertung12!$J$3:$J$55)+0.006</f>
        <v>10.006</v>
      </c>
      <c r="R24" s="38">
        <f>SUMIF(Einzelwertung13!$A$3:$A$55,$B24,Einzelwertung13!$J$3:$J$55)+0.005</f>
        <v>5.0000000000000001E-3</v>
      </c>
      <c r="S24" s="38">
        <f>SUMIF(Einzelwertung14!$A$3:$A$55,$B24,Einzelwertung14!$J$3:$J$55)+0.004</f>
        <v>4.0000000000000001E-3</v>
      </c>
      <c r="T24" s="38">
        <f>SUMIF(Einzelwertung15!$A$3:$A$67,$B24,Einzelwertung15!$J$3:$J$67)+0.003</f>
        <v>10.003</v>
      </c>
      <c r="U24" s="38">
        <f>SUMIF(Einzelwertung16!$A$3:$A$55,$B24,Einzelwertung16!$J$3:$J$55)+0.002</f>
        <v>15.002000000000001</v>
      </c>
      <c r="V24" s="38">
        <f>SUMIF(Einzelwertung17!$A$3:$A$55,$B24,Einzelwertung17!$J$3:$J$55)+0.001</f>
        <v>15.000999999999999</v>
      </c>
      <c r="W24" s="38">
        <f>SUMIF(Einzelwertung18!$A$3:$A$55,$B24,Einzelwertung18!$J$3:$J$55)+0</f>
        <v>3</v>
      </c>
      <c r="X24" s="40">
        <f>INT(IF(COUNTIF(F24:W24,CONCATENATE("&gt;",1/10))&lt;=Hilfe!$A$1,SUM(F24:W24),SUMIF(F24:W24,CONCATENATE("&gt;=",LARGE(F24:W24,Hilfe!$A$1)),F24:W24)))</f>
        <v>53</v>
      </c>
      <c r="Y24" s="4">
        <f t="shared" si="1"/>
        <v>5</v>
      </c>
      <c r="Z24" s="31">
        <f t="shared" si="2"/>
        <v>15</v>
      </c>
    </row>
    <row r="25" spans="1:26" ht="12" customHeight="1" x14ac:dyDescent="0.35">
      <c r="A25" s="39">
        <v>23</v>
      </c>
      <c r="B25" s="56" t="s">
        <v>51</v>
      </c>
      <c r="C25" s="39" t="str">
        <f>VLOOKUP($B25,Teilnehmer!$A$3:$E$126,2,FALSE)</f>
        <v>ASW</v>
      </c>
      <c r="D25" s="39">
        <f>VLOOKUP($B25,Teilnehmer!$A$3:$E$126,3,FALSE)</f>
        <v>44955</v>
      </c>
      <c r="E25" s="39" t="str">
        <f>VLOOKUP($B25,Teilnehmer!$A$3:$E$126,4,FALSE)</f>
        <v>SM1</v>
      </c>
      <c r="F25" s="39">
        <f>SUMIF(Einzelwertung1!$A$3:$A$55,$B25,Einzelwertung1!$J$3:$J$55)+0.017</f>
        <v>1.7000000000000001E-2</v>
      </c>
      <c r="G25" s="38">
        <f>SUMIF(Einzelwertung2!$A$3:$A$55,$B25,Einzelwertung2!$J$3:$J$55)+0.016</f>
        <v>1.6E-2</v>
      </c>
      <c r="H25" s="38">
        <f>SUMIF(Einzelwertung3!$A$3:$A$55,$B25,Einzelwertung3!$J$3:$J$55)+0.015</f>
        <v>1.4999999999999999E-2</v>
      </c>
      <c r="I25" s="38">
        <f>SUMIF(Einzelwertung4!$A$3:$A$55,$B25,Einzelwertung4!$J$3:$J$55)+0.014</f>
        <v>1.4E-2</v>
      </c>
      <c r="J25" s="38">
        <f>SUMIF(Einzelwertung5!$A$3:$A$55,$B25,Einzelwertung5!$J$3:$J$55)+0.013</f>
        <v>1.2999999999999999E-2</v>
      </c>
      <c r="K25" s="38">
        <f>SUMIF(Einzelwertung6!$A$3:$A$55,$B25,Einzelwertung6!$J$3:$J$55)+0.012</f>
        <v>1.2E-2</v>
      </c>
      <c r="L25" s="38">
        <f>SUMIF(Einzelwertung7!$A$3:$A$55,$B25,Einzelwertung7!$J$3:$J$55)+0.011</f>
        <v>1.0999999999999999E-2</v>
      </c>
      <c r="M25" s="38">
        <f>SUMIF(Einzelwertung8!$A$3:$A$55,$B25,Einzelwertung8!$J$3:$J$55)+0.01</f>
        <v>0.01</v>
      </c>
      <c r="N25" s="38">
        <f>SUMIF(Einzelwertung9!$A$3:$A$55,$B25,Einzelwertung9!$J$3:$J$55)+0.009</f>
        <v>8.9999999999999993E-3</v>
      </c>
      <c r="O25" s="38">
        <f>SUMIF(Einzelwertung10!$A$3:$A$55,$B25,Einzelwertung10!$J$3:$J$55)+0.008</f>
        <v>8.0000000000000002E-3</v>
      </c>
      <c r="P25" s="38">
        <f>SUMIF(Einzelwertung11!$A$3:$A$55,$B25,Einzelwertung11!$J$3:$J$55)+0.007</f>
        <v>7.0000000000000001E-3</v>
      </c>
      <c r="Q25" s="38">
        <f>SUMIF(Einzelwertung12!$A$3:$A$55,$B25,Einzelwertung12!$J$3:$J$55)+0.006</f>
        <v>6.0000000000000001E-3</v>
      </c>
      <c r="R25" s="38">
        <f>SUMIF(Einzelwertung13!$A$3:$A$55,$B25,Einzelwertung13!$J$3:$J$55)+0.005</f>
        <v>5.0000000000000001E-3</v>
      </c>
      <c r="S25" s="38">
        <f>SUMIF(Einzelwertung14!$A$3:$A$55,$B25,Einzelwertung14!$J$3:$J$55)+0.004</f>
        <v>4.0000000000000001E-3</v>
      </c>
      <c r="T25" s="38">
        <f>SUMIF(Einzelwertung15!$A$3:$A$67,$B25,Einzelwertung15!$J$3:$J$67)+0.003</f>
        <v>10.003</v>
      </c>
      <c r="U25" s="38">
        <f>SUMIF(Einzelwertung16!$A$3:$A$55,$B25,Einzelwertung16!$J$3:$J$55)+0.002</f>
        <v>21.001999999999999</v>
      </c>
      <c r="V25" s="38">
        <f>SUMIF(Einzelwertung17!$A$3:$A$55,$B25,Einzelwertung17!$J$3:$J$55)+0.001</f>
        <v>1E-3</v>
      </c>
      <c r="W25" s="38">
        <f>SUMIF(Einzelwertung18!$A$3:$A$55,$B25,Einzelwertung18!$J$3:$J$55)+0</f>
        <v>21</v>
      </c>
      <c r="X25" s="40">
        <f>INT(IF(COUNTIF(F25:W25,CONCATENATE("&gt;",1/10))&lt;=Hilfe!$A$1,SUM(F25:W25),SUMIF(F25:W25,CONCATENATE("&gt;=",LARGE(F25:W25,Hilfe!$A$1)),F25:W25)))</f>
        <v>52</v>
      </c>
      <c r="Y25" s="4">
        <f t="shared" si="1"/>
        <v>3</v>
      </c>
      <c r="Z25" s="31">
        <f t="shared" si="2"/>
        <v>9</v>
      </c>
    </row>
    <row r="26" spans="1:26" ht="12" customHeight="1" x14ac:dyDescent="0.35">
      <c r="A26" s="39">
        <v>24</v>
      </c>
      <c r="B26" s="55" t="s">
        <v>3477</v>
      </c>
      <c r="C26" s="39" t="str">
        <f>VLOOKUP($B26,Teilnehmer!$A$3:$E$126,2,FALSE)</f>
        <v>BMC</v>
      </c>
      <c r="D26" s="39">
        <f>VLOOKUP($B26,Teilnehmer!$A$3:$E$126,3,FALSE)</f>
        <v>67147</v>
      </c>
      <c r="E26" s="39" t="str">
        <f>VLOOKUP($B26,Teilnehmer!$A$3:$E$126,4,FALSE)</f>
        <v>SW1</v>
      </c>
      <c r="F26" s="39">
        <f>SUMIF(Einzelwertung1!$A$3:$A$55,$B26,Einzelwertung1!$J$3:$J$55)+0.017</f>
        <v>1.7000000000000001E-2</v>
      </c>
      <c r="G26" s="38">
        <f>SUMIF(Einzelwertung2!$A$3:$A$55,$B26,Einzelwertung2!$J$3:$J$55)+0.016</f>
        <v>10.016</v>
      </c>
      <c r="H26" s="38">
        <f>SUMIF(Einzelwertung3!$A$3:$A$55,$B26,Einzelwertung3!$J$3:$J$55)+0.015</f>
        <v>15.015000000000001</v>
      </c>
      <c r="I26" s="38">
        <f>SUMIF(Einzelwertung4!$A$3:$A$55,$B26,Einzelwertung4!$J$3:$J$55)+0.014</f>
        <v>15.013999999999999</v>
      </c>
      <c r="J26" s="38">
        <f>SUMIF(Einzelwertung5!$A$3:$A$55,$B26,Einzelwertung5!$J$3:$J$55)+0.013</f>
        <v>5.0129999999999999</v>
      </c>
      <c r="K26" s="38">
        <f>SUMIF(Einzelwertung6!$A$3:$A$55,$B26,Einzelwertung6!$J$3:$J$55)+0.012</f>
        <v>1.2E-2</v>
      </c>
      <c r="L26" s="38">
        <f>SUMIF(Einzelwertung7!$A$3:$A$55,$B26,Einzelwertung7!$J$3:$J$55)+0.011</f>
        <v>1.0999999999999999E-2</v>
      </c>
      <c r="M26" s="38">
        <f>SUMIF(Einzelwertung8!$A$3:$A$55,$B26,Einzelwertung8!$J$3:$J$55)+0.01</f>
        <v>5.01</v>
      </c>
      <c r="N26" s="38">
        <f>SUMIF(Einzelwertung9!$A$3:$A$55,$B26,Einzelwertung9!$J$3:$J$55)+0.009</f>
        <v>8.9999999999999993E-3</v>
      </c>
      <c r="O26" s="38">
        <f>SUMIF(Einzelwertung10!$A$3:$A$55,$B26,Einzelwertung10!$J$3:$J$55)+0.008</f>
        <v>8.0000000000000002E-3</v>
      </c>
      <c r="P26" s="38">
        <f>SUMIF(Einzelwertung11!$A$3:$A$55,$B26,Einzelwertung11!$J$3:$J$55)+0.007</f>
        <v>7.0000000000000001E-3</v>
      </c>
      <c r="Q26" s="38">
        <f>SUMIF(Einzelwertung12!$A$3:$A$55,$B26,Einzelwertung12!$J$3:$J$55)+0.006</f>
        <v>6.0000000000000001E-3</v>
      </c>
      <c r="R26" s="38">
        <f>SUMIF(Einzelwertung13!$A$3:$A$55,$B26,Einzelwertung13!$J$3:$J$55)+0.005</f>
        <v>5.0000000000000001E-3</v>
      </c>
      <c r="S26" s="38">
        <f>SUMIF(Einzelwertung14!$A$3:$A$55,$B26,Einzelwertung14!$J$3:$J$55)+0.004</f>
        <v>4.0000000000000001E-3</v>
      </c>
      <c r="T26" s="38">
        <f>SUMIF(Einzelwertung15!$A$3:$A$67,$B26,Einzelwertung15!$J$3:$J$67)+0.003</f>
        <v>3.0000000000000001E-3</v>
      </c>
      <c r="U26" s="38">
        <f>SUMIF(Einzelwertung16!$A$3:$A$55,$B26,Einzelwertung16!$J$3:$J$55)+0.002</f>
        <v>2E-3</v>
      </c>
      <c r="V26" s="38">
        <f>SUMIF(Einzelwertung17!$A$3:$A$55,$B26,Einzelwertung17!$J$3:$J$55)+0.001</f>
        <v>1E-3</v>
      </c>
      <c r="W26" s="38">
        <f>SUMIF(Einzelwertung18!$A$3:$A$55,$B26,Einzelwertung18!$J$3:$J$55)+0</f>
        <v>0</v>
      </c>
      <c r="X26" s="40">
        <f>INT(IF(COUNTIF(F26:W26,CONCATENATE("&gt;",1/10))&lt;=Hilfe!$A$1,SUM(F26:W26),SUMIF(F26:W26,CONCATENATE("&gt;=",LARGE(F26:W26,Hilfe!$A$1)),F26:W26)))</f>
        <v>50</v>
      </c>
      <c r="Y26" s="4">
        <f t="shared" si="1"/>
        <v>5</v>
      </c>
      <c r="Z26" s="31">
        <f t="shared" si="2"/>
        <v>15</v>
      </c>
    </row>
    <row r="27" spans="1:26" ht="12" customHeight="1" x14ac:dyDescent="0.35">
      <c r="A27" s="39">
        <v>25</v>
      </c>
      <c r="B27" s="55" t="s">
        <v>47</v>
      </c>
      <c r="C27" s="39" t="str">
        <f>VLOOKUP($B27,Teilnehmer!$A$3:$E$126,2,FALSE)</f>
        <v>ASW</v>
      </c>
      <c r="D27" s="39">
        <f>VLOOKUP($B27,Teilnehmer!$A$3:$E$126,3,FALSE)</f>
        <v>25732</v>
      </c>
      <c r="E27" s="39" t="str">
        <f>VLOOKUP($B27,Teilnehmer!$A$3:$E$126,4,FALSE)</f>
        <v>SM2</v>
      </c>
      <c r="F27" s="39">
        <f>SUMIF(Einzelwertung1!$A$3:$A$55,$B27,Einzelwertung1!$J$3:$J$55)+0.017</f>
        <v>1.7000000000000001E-2</v>
      </c>
      <c r="G27" s="38">
        <f>SUMIF(Einzelwertung2!$A$3:$A$55,$B27,Einzelwertung2!$J$3:$J$55)+0.016</f>
        <v>1.6E-2</v>
      </c>
      <c r="H27" s="38">
        <f>SUMIF(Einzelwertung3!$A$3:$A$55,$B27,Einzelwertung3!$J$3:$J$55)+0.015</f>
        <v>1.4999999999999999E-2</v>
      </c>
      <c r="I27" s="38">
        <f>SUMIF(Einzelwertung4!$A$3:$A$55,$B27,Einzelwertung4!$J$3:$J$55)+0.014</f>
        <v>1.4E-2</v>
      </c>
      <c r="J27" s="38">
        <f>SUMIF(Einzelwertung5!$A$3:$A$55,$B27,Einzelwertung5!$J$3:$J$55)+0.013</f>
        <v>10.013</v>
      </c>
      <c r="K27" s="38">
        <f>SUMIF(Einzelwertung6!$A$3:$A$55,$B27,Einzelwertung6!$J$3:$J$55)+0.012</f>
        <v>1.2E-2</v>
      </c>
      <c r="L27" s="38">
        <f>SUMIF(Einzelwertung7!$A$3:$A$55,$B27,Einzelwertung7!$J$3:$J$55)+0.011</f>
        <v>15.010999999999999</v>
      </c>
      <c r="M27" s="38">
        <f>SUMIF(Einzelwertung8!$A$3:$A$55,$B27,Einzelwertung8!$J$3:$J$55)+0.01</f>
        <v>0.01</v>
      </c>
      <c r="N27" s="38">
        <f>SUMIF(Einzelwertung9!$A$3:$A$55,$B27,Einzelwertung9!$J$3:$J$55)+0.009</f>
        <v>3.0089999999999999</v>
      </c>
      <c r="O27" s="38">
        <f>SUMIF(Einzelwertung10!$A$3:$A$55,$B27,Einzelwertung10!$J$3:$J$55)+0.008</f>
        <v>8.0000000000000002E-3</v>
      </c>
      <c r="P27" s="38">
        <f>SUMIF(Einzelwertung11!$A$3:$A$55,$B27,Einzelwertung11!$J$3:$J$55)+0.007</f>
        <v>7.0000000000000001E-3</v>
      </c>
      <c r="Q27" s="38">
        <f>SUMIF(Einzelwertung12!$A$3:$A$55,$B27,Einzelwertung12!$J$3:$J$55)+0.006</f>
        <v>3.0059999999999998</v>
      </c>
      <c r="R27" s="38">
        <f>SUMIF(Einzelwertung13!$A$3:$A$55,$B27,Einzelwertung13!$J$3:$J$55)+0.005</f>
        <v>5.0000000000000001E-3</v>
      </c>
      <c r="S27" s="38">
        <f>SUMIF(Einzelwertung14!$A$3:$A$55,$B27,Einzelwertung14!$J$3:$J$55)+0.004</f>
        <v>5.0039999999999996</v>
      </c>
      <c r="T27" s="38">
        <f>SUMIF(Einzelwertung15!$A$3:$A$67,$B27,Einzelwertung15!$J$3:$J$67)+0.003</f>
        <v>3.0000000000000001E-3</v>
      </c>
      <c r="U27" s="38">
        <f>SUMIF(Einzelwertung16!$A$3:$A$55,$B27,Einzelwertung16!$J$3:$J$55)+0.002</f>
        <v>2E-3</v>
      </c>
      <c r="V27" s="38">
        <f>SUMIF(Einzelwertung17!$A$3:$A$55,$B27,Einzelwertung17!$J$3:$J$55)+0.001</f>
        <v>1E-3</v>
      </c>
      <c r="W27" s="38">
        <f>SUMIF(Einzelwertung18!$A$3:$A$55,$B27,Einzelwertung18!$J$3:$J$55)+0</f>
        <v>0</v>
      </c>
      <c r="X27" s="40">
        <f>INT(IF(COUNTIF(F27:W27,CONCATENATE("&gt;",1/10))&lt;=Hilfe!$A$1,SUM(F27:W27),SUMIF(F27:W27,CONCATENATE("&gt;=",LARGE(F27:W27,Hilfe!$A$1)),F27:W27)))</f>
        <v>36</v>
      </c>
      <c r="Y27" s="4">
        <f t="shared" si="1"/>
        <v>5</v>
      </c>
      <c r="Z27" s="31">
        <f t="shared" si="2"/>
        <v>15</v>
      </c>
    </row>
    <row r="28" spans="1:26" ht="12" customHeight="1" x14ac:dyDescent="0.35">
      <c r="A28" s="39">
        <v>26</v>
      </c>
      <c r="B28" s="56" t="s">
        <v>49</v>
      </c>
      <c r="C28" s="39" t="str">
        <f>VLOOKUP($B28,Teilnehmer!$A$3:$E$126,2,FALSE)</f>
        <v>ASW</v>
      </c>
      <c r="D28" s="39">
        <f>VLOOKUP($B28,Teilnehmer!$A$3:$E$126,3,FALSE)</f>
        <v>27863</v>
      </c>
      <c r="E28" s="39" t="str">
        <f>VLOOKUP($B28,Teilnehmer!$A$3:$E$126,4,FALSE)</f>
        <v>SM1</v>
      </c>
      <c r="F28" s="39">
        <f>SUMIF(Einzelwertung1!$A$3:$A$55,$B28,Einzelwertung1!$J$3:$J$55)+0.017</f>
        <v>1.7000000000000001E-2</v>
      </c>
      <c r="G28" s="38">
        <f>SUMIF(Einzelwertung2!$A$3:$A$55,$B28,Einzelwertung2!$J$3:$J$55)+0.016</f>
        <v>1.6E-2</v>
      </c>
      <c r="H28" s="38">
        <f>SUMIF(Einzelwertung3!$A$3:$A$55,$B28,Einzelwertung3!$J$3:$J$55)+0.015</f>
        <v>1.4999999999999999E-2</v>
      </c>
      <c r="I28" s="38">
        <f>SUMIF(Einzelwertung4!$A$3:$A$55,$B28,Einzelwertung4!$J$3:$J$55)+0.014</f>
        <v>1.4E-2</v>
      </c>
      <c r="J28" s="38">
        <f>SUMIF(Einzelwertung5!$A$3:$A$55,$B28,Einzelwertung5!$J$3:$J$55)+0.013</f>
        <v>1.2999999999999999E-2</v>
      </c>
      <c r="K28" s="38">
        <f>SUMIF(Einzelwertung6!$A$3:$A$55,$B28,Einzelwertung6!$J$3:$J$55)+0.012</f>
        <v>1.2E-2</v>
      </c>
      <c r="L28" s="38">
        <f>SUMIF(Einzelwertung7!$A$3:$A$55,$B28,Einzelwertung7!$J$3:$J$55)+0.011</f>
        <v>1.0999999999999999E-2</v>
      </c>
      <c r="M28" s="38">
        <f>SUMIF(Einzelwertung8!$A$3:$A$55,$B28,Einzelwertung8!$J$3:$J$55)+0.01</f>
        <v>0.01</v>
      </c>
      <c r="N28" s="38">
        <f>SUMIF(Einzelwertung9!$A$3:$A$55,$B28,Einzelwertung9!$J$3:$J$55)+0.009</f>
        <v>8.9999999999999993E-3</v>
      </c>
      <c r="O28" s="38">
        <f>SUMIF(Einzelwertung10!$A$3:$A$55,$B28,Einzelwertung10!$J$3:$J$55)+0.008</f>
        <v>8.0000000000000002E-3</v>
      </c>
      <c r="P28" s="38">
        <f>SUMIF(Einzelwertung11!$A$3:$A$55,$B28,Einzelwertung11!$J$3:$J$55)+0.007</f>
        <v>7.0000000000000001E-3</v>
      </c>
      <c r="Q28" s="38">
        <f>SUMIF(Einzelwertung12!$A$3:$A$55,$B28,Einzelwertung12!$J$3:$J$55)+0.006</f>
        <v>6.0000000000000001E-3</v>
      </c>
      <c r="R28" s="38">
        <f>SUMIF(Einzelwertung13!$A$3:$A$55,$B28,Einzelwertung13!$J$3:$J$55)+0.005</f>
        <v>5.0000000000000001E-3</v>
      </c>
      <c r="S28" s="38">
        <f>SUMIF(Einzelwertung14!$A$3:$A$55,$B28,Einzelwertung14!$J$3:$J$55)+0.004</f>
        <v>4.0000000000000001E-3</v>
      </c>
      <c r="T28" s="38">
        <f>SUMIF(Einzelwertung15!$A$3:$A$67,$B28,Einzelwertung15!$J$3:$J$67)+0.003</f>
        <v>3.0000000000000001E-3</v>
      </c>
      <c r="U28" s="38">
        <f>SUMIF(Einzelwertung16!$A$3:$A$55,$B28,Einzelwertung16!$J$3:$J$55)+0.002</f>
        <v>15.002000000000001</v>
      </c>
      <c r="V28" s="38">
        <f>SUMIF(Einzelwertung17!$A$3:$A$55,$B28,Einzelwertung17!$J$3:$J$55)+0.001</f>
        <v>18.001000000000001</v>
      </c>
      <c r="W28" s="38">
        <f>SUMIF(Einzelwertung18!$A$3:$A$55,$B28,Einzelwertung18!$J$3:$J$55)+0</f>
        <v>0</v>
      </c>
      <c r="X28" s="40">
        <f>INT(IF(COUNTIF(F28:W28,CONCATENATE("&gt;",1/10))&lt;=Hilfe!$A$1,SUM(F28:W28),SUMIF(F28:W28,CONCATENATE("&gt;=",LARGE(F28:W28,Hilfe!$A$1)),F28:W28)))</f>
        <v>33</v>
      </c>
      <c r="Y28" s="4">
        <f t="shared" si="1"/>
        <v>2</v>
      </c>
      <c r="Z28" s="31">
        <f t="shared" si="2"/>
        <v>6</v>
      </c>
    </row>
    <row r="29" spans="1:26" ht="12" customHeight="1" x14ac:dyDescent="0.35">
      <c r="A29" s="39"/>
      <c r="B29" s="56" t="s">
        <v>4092</v>
      </c>
      <c r="C29" s="39" t="str">
        <f>VLOOKUP($B29,Teilnehmer!$A$3:$E$126,2,FALSE)</f>
        <v>Oly</v>
      </c>
      <c r="D29" s="39">
        <f>VLOOKUP($B29,Teilnehmer!$A$3:$E$126,3,FALSE)</f>
        <v>67372</v>
      </c>
      <c r="E29" s="39" t="str">
        <f>VLOOKUP($B29,Teilnehmer!$A$3:$E$126,4,FALSE)</f>
        <v>H</v>
      </c>
      <c r="F29" s="39">
        <f>SUMIF(Einzelwertung1!$A$3:$A$55,$B29,Einzelwertung1!$J$3:$J$55)+0.017</f>
        <v>1.7000000000000001E-2</v>
      </c>
      <c r="G29" s="38">
        <f>SUMIF(Einzelwertung2!$A$3:$A$55,$B29,Einzelwertung2!$J$3:$J$55)+0.016</f>
        <v>1.6E-2</v>
      </c>
      <c r="H29" s="38">
        <f>SUMIF(Einzelwertung3!$A$3:$A$55,$B29,Einzelwertung3!$J$3:$J$55)+0.015</f>
        <v>1.4999999999999999E-2</v>
      </c>
      <c r="I29" s="38">
        <f>SUMIF(Einzelwertung4!$A$3:$A$55,$B29,Einzelwertung4!$J$3:$J$55)+0.014</f>
        <v>1.4E-2</v>
      </c>
      <c r="J29" s="38">
        <f>SUMIF(Einzelwertung5!$A$3:$A$55,$B29,Einzelwertung5!$J$3:$J$55)+0.013</f>
        <v>1.2999999999999999E-2</v>
      </c>
      <c r="K29" s="38">
        <f>SUMIF(Einzelwertung6!$A$3:$A$55,$B29,Einzelwertung6!$J$3:$J$55)+0.012</f>
        <v>1.2E-2</v>
      </c>
      <c r="L29" s="38">
        <f>SUMIF(Einzelwertung7!$A$3:$A$55,$B29,Einzelwertung7!$J$3:$J$55)+0.011</f>
        <v>1.0999999999999999E-2</v>
      </c>
      <c r="M29" s="38">
        <f>SUMIF(Einzelwertung8!$A$3:$A$55,$B29,Einzelwertung8!$J$3:$J$55)+0.01</f>
        <v>0.01</v>
      </c>
      <c r="N29" s="38">
        <f>SUMIF(Einzelwertung9!$A$3:$A$55,$B29,Einzelwertung9!$J$3:$J$55)+0.009</f>
        <v>8.9999999999999993E-3</v>
      </c>
      <c r="O29" s="38">
        <f>SUMIF(Einzelwertung10!$A$3:$A$55,$B29,Einzelwertung10!$J$3:$J$55)+0.008</f>
        <v>8.0000000000000002E-3</v>
      </c>
      <c r="P29" s="38">
        <f>SUMIF(Einzelwertung11!$A$3:$A$55,$B29,Einzelwertung11!$J$3:$J$55)+0.007</f>
        <v>7.0000000000000001E-3</v>
      </c>
      <c r="Q29" s="38">
        <f>SUMIF(Einzelwertung12!$A$3:$A$55,$B29,Einzelwertung12!$J$3:$J$55)+0.006</f>
        <v>18.006</v>
      </c>
      <c r="R29" s="38">
        <f>SUMIF(Einzelwertung13!$A$3:$A$55,$B29,Einzelwertung13!$J$3:$J$55)+0.005</f>
        <v>5.0000000000000001E-3</v>
      </c>
      <c r="S29" s="38">
        <f>SUMIF(Einzelwertung14!$A$3:$A$55,$B29,Einzelwertung14!$J$3:$J$55)+0.004</f>
        <v>15.004</v>
      </c>
      <c r="T29" s="38">
        <f>SUMIF(Einzelwertung15!$A$3:$A$67,$B29,Einzelwertung15!$J$3:$J$67)+0.003</f>
        <v>3.0000000000000001E-3</v>
      </c>
      <c r="U29" s="38">
        <f>SUMIF(Einzelwertung16!$A$3:$A$55,$B29,Einzelwertung16!$J$3:$J$55)+0.002</f>
        <v>2E-3</v>
      </c>
      <c r="V29" s="38">
        <f>SUMIF(Einzelwertung17!$A$3:$A$55,$B29,Einzelwertung17!$J$3:$J$55)+0.001</f>
        <v>1E-3</v>
      </c>
      <c r="W29" s="38">
        <f>SUMIF(Einzelwertung18!$A$3:$A$55,$B29,Einzelwertung18!$J$3:$J$55)+0</f>
        <v>0</v>
      </c>
      <c r="X29" s="40">
        <f>INT(IF(COUNTIF(F29:W29,CONCATENATE("&gt;",1/10))&lt;=Hilfe!$A$1,SUM(F29:W29),SUMIF(F29:W29,CONCATENATE("&gt;=",LARGE(F29:W29,Hilfe!$A$1)),F29:W29)))</f>
        <v>33</v>
      </c>
      <c r="Y29" s="4">
        <f t="shared" si="1"/>
        <v>2</v>
      </c>
      <c r="Z29" s="31">
        <f t="shared" si="2"/>
        <v>6</v>
      </c>
    </row>
    <row r="30" spans="1:26" ht="12" customHeight="1" x14ac:dyDescent="0.35">
      <c r="A30" s="39">
        <v>28</v>
      </c>
      <c r="B30" s="56" t="s">
        <v>4079</v>
      </c>
      <c r="C30" s="39" t="str">
        <f>VLOOKUP($B30,Teilnehmer!$A$3:$E$126,2,FALSE)</f>
        <v>Ennep.</v>
      </c>
      <c r="D30" s="39">
        <f>VLOOKUP($B30,Teilnehmer!$A$3:$E$126,3,FALSE)</f>
        <v>44805</v>
      </c>
      <c r="E30" s="39" t="str">
        <f>VLOOKUP($B30,Teilnehmer!$A$3:$E$126,4,FALSE)</f>
        <v>SM1</v>
      </c>
      <c r="F30" s="39">
        <f>SUMIF(Einzelwertung1!$A$3:$A$55,$B30,Einzelwertung1!$J$3:$J$55)+0.017</f>
        <v>1.7000000000000001E-2</v>
      </c>
      <c r="G30" s="38">
        <f>SUMIF(Einzelwertung2!$A$3:$A$55,$B30,Einzelwertung2!$J$3:$J$55)+0.016</f>
        <v>1.6E-2</v>
      </c>
      <c r="H30" s="38">
        <f>SUMIF(Einzelwertung3!$A$3:$A$55,$B30,Einzelwertung3!$J$3:$J$55)+0.015</f>
        <v>1.4999999999999999E-2</v>
      </c>
      <c r="I30" s="38">
        <f>SUMIF(Einzelwertung4!$A$3:$A$55,$B30,Einzelwertung4!$J$3:$J$55)+0.014</f>
        <v>1.4E-2</v>
      </c>
      <c r="J30" s="38">
        <f>SUMIF(Einzelwertung5!$A$3:$A$55,$B30,Einzelwertung5!$J$3:$J$55)+0.013</f>
        <v>1.2999999999999999E-2</v>
      </c>
      <c r="K30" s="38">
        <f>SUMIF(Einzelwertung6!$A$3:$A$55,$B30,Einzelwertung6!$J$3:$J$55)+0.012</f>
        <v>1.2E-2</v>
      </c>
      <c r="L30" s="38">
        <f>SUMIF(Einzelwertung7!$A$3:$A$55,$B30,Einzelwertung7!$J$3:$J$55)+0.011</f>
        <v>1.0999999999999999E-2</v>
      </c>
      <c r="M30" s="38">
        <f>SUMIF(Einzelwertung8!$A$3:$A$55,$B30,Einzelwertung8!$J$3:$J$55)+0.01</f>
        <v>0.01</v>
      </c>
      <c r="N30" s="38">
        <f>SUMIF(Einzelwertung9!$A$3:$A$55,$B30,Einzelwertung9!$J$3:$J$55)+0.009</f>
        <v>25.009</v>
      </c>
      <c r="O30" s="38">
        <f>SUMIF(Einzelwertung10!$A$3:$A$55,$B30,Einzelwertung10!$J$3:$J$55)+0.008</f>
        <v>8.0000000000000002E-3</v>
      </c>
      <c r="P30" s="38">
        <f>SUMIF(Einzelwertung11!$A$3:$A$55,$B30,Einzelwertung11!$J$3:$J$55)+0.007</f>
        <v>7.0000000000000001E-3</v>
      </c>
      <c r="Q30" s="38">
        <f>SUMIF(Einzelwertung12!$A$3:$A$55,$B30,Einzelwertung12!$J$3:$J$55)+0.006</f>
        <v>6.0000000000000001E-3</v>
      </c>
      <c r="R30" s="38">
        <f>SUMIF(Einzelwertung13!$A$3:$A$55,$B30,Einzelwertung13!$J$3:$J$55)+0.005</f>
        <v>5.0000000000000001E-3</v>
      </c>
      <c r="S30" s="38">
        <f>SUMIF(Einzelwertung14!$A$3:$A$55,$B30,Einzelwertung14!$J$3:$J$55)+0.004</f>
        <v>4.0000000000000001E-3</v>
      </c>
      <c r="T30" s="38">
        <f>SUMIF(Einzelwertung15!$A$3:$A$67,$B30,Einzelwertung15!$J$3:$J$67)+0.003</f>
        <v>3.0000000000000001E-3</v>
      </c>
      <c r="U30" s="38">
        <f>SUMIF(Einzelwertung16!$A$3:$A$55,$B30,Einzelwertung16!$J$3:$J$55)+0.002</f>
        <v>2E-3</v>
      </c>
      <c r="V30" s="38">
        <f>SUMIF(Einzelwertung17!$A$3:$A$55,$B30,Einzelwertung17!$J$3:$J$55)+0.001</f>
        <v>1E-3</v>
      </c>
      <c r="W30" s="38">
        <f>SUMIF(Einzelwertung18!$A$3:$A$55,$B30,Einzelwertung18!$J$3:$J$55)+0</f>
        <v>0</v>
      </c>
      <c r="X30" s="40">
        <f>INT(IF(COUNTIF(F30:W30,CONCATENATE("&gt;",1/10))&lt;=Hilfe!$A$1,SUM(F30:W30),SUMIF(F30:W30,CONCATENATE("&gt;=",LARGE(F30:W30,Hilfe!$A$1)),F30:W30)))</f>
        <v>25</v>
      </c>
      <c r="Y30" s="4">
        <f t="shared" si="1"/>
        <v>1</v>
      </c>
      <c r="Z30" s="31">
        <f t="shared" si="2"/>
        <v>3</v>
      </c>
    </row>
    <row r="31" spans="1:26" ht="12" customHeight="1" x14ac:dyDescent="0.35">
      <c r="A31" s="39">
        <v>29</v>
      </c>
      <c r="B31" s="56" t="s">
        <v>5</v>
      </c>
      <c r="C31" s="39" t="str">
        <f>VLOOKUP($B31,Teilnehmer!$A$3:$E$126,2,FALSE)</f>
        <v>ASW</v>
      </c>
      <c r="D31" s="39">
        <f>VLOOKUP($B31,Teilnehmer!$A$3:$E$126,3,FALSE)</f>
        <v>38625</v>
      </c>
      <c r="E31" s="39" t="str">
        <f>VLOOKUP($B31,Teilnehmer!$A$3:$E$126,4,FALSE)</f>
        <v>H</v>
      </c>
      <c r="F31" s="39">
        <f>SUMIF(Einzelwertung1!$A$3:$A$55,$B31,Einzelwertung1!$J$3:$J$55)+0.017</f>
        <v>1.7000000000000001E-2</v>
      </c>
      <c r="G31" s="38">
        <f>SUMIF(Einzelwertung2!$A$3:$A$55,$B31,Einzelwertung2!$J$3:$J$55)+0.016</f>
        <v>1.6E-2</v>
      </c>
      <c r="H31" s="38">
        <f>SUMIF(Einzelwertung3!$A$3:$A$55,$B31,Einzelwertung3!$J$3:$J$55)+0.015</f>
        <v>1.4999999999999999E-2</v>
      </c>
      <c r="I31" s="38">
        <f>SUMIF(Einzelwertung4!$A$3:$A$55,$B31,Einzelwertung4!$J$3:$J$55)+0.014</f>
        <v>1.4E-2</v>
      </c>
      <c r="J31" s="38">
        <f>SUMIF(Einzelwertung5!$A$3:$A$55,$B31,Einzelwertung5!$J$3:$J$55)+0.013</f>
        <v>1.2999999999999999E-2</v>
      </c>
      <c r="K31" s="38">
        <f>SUMIF(Einzelwertung6!$A$3:$A$55,$B31,Einzelwertung6!$J$3:$J$55)+0.012</f>
        <v>1.2E-2</v>
      </c>
      <c r="L31" s="38">
        <f>SUMIF(Einzelwertung7!$A$3:$A$55,$B31,Einzelwertung7!$J$3:$J$55)+0.011</f>
        <v>1.0999999999999999E-2</v>
      </c>
      <c r="M31" s="38">
        <f>SUMIF(Einzelwertung8!$A$3:$A$55,$B31,Einzelwertung8!$J$3:$J$55)+0.01</f>
        <v>0.01</v>
      </c>
      <c r="N31" s="38">
        <f>SUMIF(Einzelwertung9!$A$3:$A$55,$B31,Einzelwertung9!$J$3:$J$55)+0.009</f>
        <v>8.9999999999999993E-3</v>
      </c>
      <c r="O31" s="38">
        <f>SUMIF(Einzelwertung10!$A$3:$A$55,$B31,Einzelwertung10!$J$3:$J$55)+0.008</f>
        <v>8.0000000000000002E-3</v>
      </c>
      <c r="P31" s="38">
        <f>SUMIF(Einzelwertung11!$A$3:$A$55,$B31,Einzelwertung11!$J$3:$J$55)+0.007</f>
        <v>7.0000000000000001E-3</v>
      </c>
      <c r="Q31" s="38">
        <f>SUMIF(Einzelwertung12!$A$3:$A$55,$B31,Einzelwertung12!$J$3:$J$55)+0.006</f>
        <v>6.0000000000000001E-3</v>
      </c>
      <c r="R31" s="38">
        <f>SUMIF(Einzelwertung13!$A$3:$A$55,$B31,Einzelwertung13!$J$3:$J$55)+0.005</f>
        <v>5.0000000000000001E-3</v>
      </c>
      <c r="S31" s="38">
        <f>SUMIF(Einzelwertung14!$A$3:$A$55,$B31,Einzelwertung14!$J$3:$J$55)+0.004</f>
        <v>4.0000000000000001E-3</v>
      </c>
      <c r="T31" s="38">
        <f>SUMIF(Einzelwertung15!$A$3:$A$67,$B31,Einzelwertung15!$J$3:$J$67)+0.003</f>
        <v>18.003</v>
      </c>
      <c r="U31" s="38">
        <f>SUMIF(Einzelwertung16!$A$3:$A$55,$B31,Einzelwertung16!$J$3:$J$55)+0.002</f>
        <v>2E-3</v>
      </c>
      <c r="V31" s="38">
        <f>SUMIF(Einzelwertung17!$A$3:$A$55,$B31,Einzelwertung17!$J$3:$J$55)+0.001</f>
        <v>1E-3</v>
      </c>
      <c r="W31" s="38">
        <f>SUMIF(Einzelwertung18!$A$3:$A$55,$B31,Einzelwertung18!$J$3:$J$55)+0</f>
        <v>0</v>
      </c>
      <c r="X31" s="40">
        <f>INT(IF(COUNTIF(F31:W31,CONCATENATE("&gt;",1/10))&lt;=Hilfe!$A$1,SUM(F31:W31),SUMIF(F31:W31,CONCATENATE("&gt;=",LARGE(F31:W31,Hilfe!$A$1)),F31:W31)))</f>
        <v>18</v>
      </c>
      <c r="Y31" s="4">
        <f t="shared" si="1"/>
        <v>1</v>
      </c>
      <c r="Z31" s="31">
        <f t="shared" si="2"/>
        <v>3</v>
      </c>
    </row>
    <row r="32" spans="1:26" ht="12" customHeight="1" x14ac:dyDescent="0.35">
      <c r="A32" s="39">
        <v>30</v>
      </c>
      <c r="B32" s="56" t="s">
        <v>4065</v>
      </c>
      <c r="C32" s="39" t="str">
        <f>VLOOKUP($B32,Teilnehmer!$A$3:$E$126,2,FALSE)</f>
        <v>Hobby</v>
      </c>
      <c r="D32" s="39" t="str">
        <f>VLOOKUP($B32,Teilnehmer!$A$3:$E$126,3,FALSE)</f>
        <v>Hobby38</v>
      </c>
      <c r="E32" s="39" t="str">
        <f>VLOOKUP($B32,Teilnehmer!$A$3:$E$126,4,FALSE)</f>
        <v>SM1</v>
      </c>
      <c r="F32" s="39">
        <f>SUMIF(Einzelwertung1!$A$3:$A$55,$B32,Einzelwertung1!$J$3:$J$55)+0.017</f>
        <v>1.7000000000000001E-2</v>
      </c>
      <c r="G32" s="38">
        <f>SUMIF(Einzelwertung2!$A$3:$A$55,$B32,Einzelwertung2!$J$3:$J$55)+0.016</f>
        <v>1.6E-2</v>
      </c>
      <c r="H32" s="38">
        <f>SUMIF(Einzelwertung3!$A$3:$A$55,$B32,Einzelwertung3!$J$3:$J$55)+0.015</f>
        <v>1.4999999999999999E-2</v>
      </c>
      <c r="I32" s="38">
        <f>SUMIF(Einzelwertung4!$A$3:$A$55,$B32,Einzelwertung4!$J$3:$J$55)+0.014</f>
        <v>1.4E-2</v>
      </c>
      <c r="J32" s="38">
        <f>SUMIF(Einzelwertung5!$A$3:$A$55,$B32,Einzelwertung5!$J$3:$J$55)+0.013</f>
        <v>15.013</v>
      </c>
      <c r="K32" s="38">
        <f>SUMIF(Einzelwertung6!$A$3:$A$55,$B32,Einzelwertung6!$J$3:$J$55)+0.012</f>
        <v>1.2E-2</v>
      </c>
      <c r="L32" s="38">
        <f>SUMIF(Einzelwertung7!$A$3:$A$55,$B32,Einzelwertung7!$J$3:$J$55)+0.011</f>
        <v>1.0999999999999999E-2</v>
      </c>
      <c r="M32" s="38">
        <f>SUMIF(Einzelwertung8!$A$3:$A$55,$B32,Einzelwertung8!$J$3:$J$55)+0.01</f>
        <v>0.01</v>
      </c>
      <c r="N32" s="38">
        <f>SUMIF(Einzelwertung9!$A$3:$A$55,$B32,Einzelwertung9!$J$3:$J$55)+0.009</f>
        <v>8.9999999999999993E-3</v>
      </c>
      <c r="O32" s="38">
        <f>SUMIF(Einzelwertung10!$A$3:$A$55,$B32,Einzelwertung10!$J$3:$J$55)+0.008</f>
        <v>8.0000000000000002E-3</v>
      </c>
      <c r="P32" s="38">
        <f>SUMIF(Einzelwertung11!$A$3:$A$55,$B32,Einzelwertung11!$J$3:$J$55)+0.007</f>
        <v>7.0000000000000001E-3</v>
      </c>
      <c r="Q32" s="38">
        <f>SUMIF(Einzelwertung12!$A$3:$A$55,$B32,Einzelwertung12!$J$3:$J$55)+0.006</f>
        <v>6.0000000000000001E-3</v>
      </c>
      <c r="R32" s="38">
        <f>SUMIF(Einzelwertung13!$A$3:$A$55,$B32,Einzelwertung13!$J$3:$J$55)+0.005</f>
        <v>5.0000000000000001E-3</v>
      </c>
      <c r="S32" s="38">
        <f>SUMIF(Einzelwertung14!$A$3:$A$55,$B32,Einzelwertung14!$J$3:$J$55)+0.004</f>
        <v>4.0000000000000001E-3</v>
      </c>
      <c r="T32" s="38">
        <f>SUMIF(Einzelwertung15!$A$3:$A$67,$B32,Einzelwertung15!$J$3:$J$67)+0.003</f>
        <v>3.0000000000000001E-3</v>
      </c>
      <c r="U32" s="38">
        <f>SUMIF(Einzelwertung16!$A$3:$A$55,$B32,Einzelwertung16!$J$3:$J$55)+0.002</f>
        <v>2E-3</v>
      </c>
      <c r="V32" s="38">
        <f>SUMIF(Einzelwertung17!$A$3:$A$55,$B32,Einzelwertung17!$J$3:$J$55)+0.001</f>
        <v>1E-3</v>
      </c>
      <c r="W32" s="38">
        <f>SUMIF(Einzelwertung18!$A$3:$A$55,$B32,Einzelwertung18!$J$3:$J$55)+0</f>
        <v>0</v>
      </c>
      <c r="X32" s="40">
        <f>INT(IF(COUNTIF(F32:W32,CONCATENATE("&gt;",1/10))&lt;=Hilfe!$A$1,SUM(F32:W32),SUMIF(F32:W32,CONCATENATE("&gt;=",LARGE(F32:W32,Hilfe!$A$1)),F32:W32)))</f>
        <v>15</v>
      </c>
      <c r="Y32" s="4">
        <f t="shared" si="1"/>
        <v>1</v>
      </c>
      <c r="Z32" s="31">
        <f t="shared" si="2"/>
        <v>3</v>
      </c>
    </row>
    <row r="33" spans="1:26" ht="12" customHeight="1" x14ac:dyDescent="0.35">
      <c r="A33" s="39"/>
      <c r="B33" s="56" t="s">
        <v>4100</v>
      </c>
      <c r="C33" s="39" t="str">
        <f>VLOOKUP($B33,Teilnehmer!$A$3:$E$126,2,FALSE)</f>
        <v>Oly</v>
      </c>
      <c r="D33" s="39">
        <f>VLOOKUP($B33,Teilnehmer!$A$3:$E$126,3,FALSE)</f>
        <v>67371</v>
      </c>
      <c r="E33" s="39" t="str">
        <f>VLOOKUP($B33,Teilnehmer!$A$3:$E$126,4,FALSE)</f>
        <v>H</v>
      </c>
      <c r="F33" s="39">
        <f>SUMIF(Einzelwertung1!$A$3:$A$55,$B33,Einzelwertung1!$J$3:$J$55)+0.017</f>
        <v>1.7000000000000001E-2</v>
      </c>
      <c r="G33" s="38">
        <f>SUMIF(Einzelwertung2!$A$3:$A$55,$B33,Einzelwertung2!$J$3:$J$55)+0.016</f>
        <v>1.6E-2</v>
      </c>
      <c r="H33" s="38">
        <f>SUMIF(Einzelwertung3!$A$3:$A$55,$B33,Einzelwertung3!$J$3:$J$55)+0.015</f>
        <v>1.4999999999999999E-2</v>
      </c>
      <c r="I33" s="38">
        <f>SUMIF(Einzelwertung4!$A$3:$A$55,$B33,Einzelwertung4!$J$3:$J$55)+0.014</f>
        <v>1.4E-2</v>
      </c>
      <c r="J33" s="38">
        <f>SUMIF(Einzelwertung5!$A$3:$A$55,$B33,Einzelwertung5!$J$3:$J$55)+0.013</f>
        <v>1.2999999999999999E-2</v>
      </c>
      <c r="K33" s="38">
        <f>SUMIF(Einzelwertung6!$A$3:$A$55,$B33,Einzelwertung6!$J$3:$J$55)+0.012</f>
        <v>1.2E-2</v>
      </c>
      <c r="L33" s="38">
        <f>SUMIF(Einzelwertung7!$A$3:$A$55,$B33,Einzelwertung7!$J$3:$J$55)+0.011</f>
        <v>1.0999999999999999E-2</v>
      </c>
      <c r="M33" s="38">
        <f>SUMIF(Einzelwertung8!$A$3:$A$55,$B33,Einzelwertung8!$J$3:$J$55)+0.01</f>
        <v>0.01</v>
      </c>
      <c r="N33" s="38">
        <f>SUMIF(Einzelwertung9!$A$3:$A$55,$B33,Einzelwertung9!$J$3:$J$55)+0.009</f>
        <v>8.9999999999999993E-3</v>
      </c>
      <c r="O33" s="38">
        <f>SUMIF(Einzelwertung10!$A$3:$A$55,$B33,Einzelwertung10!$J$3:$J$55)+0.008</f>
        <v>8.0000000000000002E-3</v>
      </c>
      <c r="P33" s="38">
        <f>SUMIF(Einzelwertung11!$A$3:$A$55,$B33,Einzelwertung11!$J$3:$J$55)+0.007</f>
        <v>7.0000000000000001E-3</v>
      </c>
      <c r="Q33" s="38">
        <f>SUMIF(Einzelwertung12!$A$3:$A$55,$B33,Einzelwertung12!$J$3:$J$55)+0.006</f>
        <v>6.0000000000000001E-3</v>
      </c>
      <c r="R33" s="38">
        <f>SUMIF(Einzelwertung13!$A$3:$A$55,$B33,Einzelwertung13!$J$3:$J$55)+0.005</f>
        <v>5.0000000000000001E-3</v>
      </c>
      <c r="S33" s="38">
        <f>SUMIF(Einzelwertung14!$A$3:$A$55,$B33,Einzelwertung14!$J$3:$J$55)+0.004</f>
        <v>15.004</v>
      </c>
      <c r="T33" s="38">
        <f>SUMIF(Einzelwertung15!$A$3:$A$67,$B33,Einzelwertung15!$J$3:$J$67)+0.003</f>
        <v>3.0000000000000001E-3</v>
      </c>
      <c r="U33" s="38">
        <f>SUMIF(Einzelwertung16!$A$3:$A$55,$B33,Einzelwertung16!$J$3:$J$55)+0.002</f>
        <v>2E-3</v>
      </c>
      <c r="V33" s="38">
        <f>SUMIF(Einzelwertung17!$A$3:$A$55,$B33,Einzelwertung17!$J$3:$J$55)+0.001</f>
        <v>1E-3</v>
      </c>
      <c r="W33" s="38">
        <f>SUMIF(Einzelwertung18!$A$3:$A$55,$B33,Einzelwertung18!$J$3:$J$55)+0</f>
        <v>0</v>
      </c>
      <c r="X33" s="40">
        <f>INT(IF(COUNTIF(F33:W33,CONCATENATE("&gt;",1/10))&lt;=Hilfe!$A$1,SUM(F33:W33),SUMIF(F33:W33,CONCATENATE("&gt;=",LARGE(F33:W33,Hilfe!$A$1)),F33:W33)))</f>
        <v>15</v>
      </c>
      <c r="Y33" s="4">
        <f t="shared" si="1"/>
        <v>1</v>
      </c>
      <c r="Z33" s="31">
        <f t="shared" si="2"/>
        <v>3</v>
      </c>
    </row>
    <row r="34" spans="1:26" ht="12" customHeight="1" x14ac:dyDescent="0.35">
      <c r="A34" s="39"/>
      <c r="B34" s="56" t="s">
        <v>3242</v>
      </c>
      <c r="C34" s="39" t="str">
        <f>VLOOKUP($B34,Teilnehmer!$A$3:$E$126,2,FALSE)</f>
        <v>HEV</v>
      </c>
      <c r="D34" s="39">
        <f>VLOOKUP($B34,Teilnehmer!$A$3:$E$126,3,FALSE)</f>
        <v>33510</v>
      </c>
      <c r="E34" s="39" t="str">
        <f>VLOOKUP($B34,Teilnehmer!$A$3:$E$126,4,FALSE)</f>
        <v>D</v>
      </c>
      <c r="F34" s="39">
        <f>SUMIF(Einzelwertung1!$A$3:$A$55,$B34,Einzelwertung1!$J$3:$J$55)+0.017</f>
        <v>1.7000000000000001E-2</v>
      </c>
      <c r="G34" s="38">
        <f>SUMIF(Einzelwertung2!$A$3:$A$55,$B34,Einzelwertung2!$J$3:$J$55)+0.016</f>
        <v>1.6E-2</v>
      </c>
      <c r="H34" s="38">
        <f>SUMIF(Einzelwertung3!$A$3:$A$55,$B34,Einzelwertung3!$J$3:$J$55)+0.015</f>
        <v>1.4999999999999999E-2</v>
      </c>
      <c r="I34" s="38">
        <f>SUMIF(Einzelwertung4!$A$3:$A$55,$B34,Einzelwertung4!$J$3:$J$55)+0.014</f>
        <v>1.4E-2</v>
      </c>
      <c r="J34" s="38">
        <f>SUMIF(Einzelwertung5!$A$3:$A$55,$B34,Einzelwertung5!$J$3:$J$55)+0.013</f>
        <v>1.2999999999999999E-2</v>
      </c>
      <c r="K34" s="38">
        <f>SUMIF(Einzelwertung6!$A$3:$A$55,$B34,Einzelwertung6!$J$3:$J$55)+0.012</f>
        <v>1.2E-2</v>
      </c>
      <c r="L34" s="38">
        <f>SUMIF(Einzelwertung7!$A$3:$A$55,$B34,Einzelwertung7!$J$3:$J$55)+0.011</f>
        <v>1.0999999999999999E-2</v>
      </c>
      <c r="M34" s="38">
        <f>SUMIF(Einzelwertung8!$A$3:$A$55,$B34,Einzelwertung8!$J$3:$J$55)+0.01</f>
        <v>0.01</v>
      </c>
      <c r="N34" s="38">
        <f>SUMIF(Einzelwertung9!$A$3:$A$55,$B34,Einzelwertung9!$J$3:$J$55)+0.009</f>
        <v>15.009</v>
      </c>
      <c r="O34" s="38">
        <f>SUMIF(Einzelwertung10!$A$3:$A$55,$B34,Einzelwertung10!$J$3:$J$55)+0.008</f>
        <v>8.0000000000000002E-3</v>
      </c>
      <c r="P34" s="38">
        <f>SUMIF(Einzelwertung11!$A$3:$A$55,$B34,Einzelwertung11!$J$3:$J$55)+0.007</f>
        <v>7.0000000000000001E-3</v>
      </c>
      <c r="Q34" s="38">
        <f>SUMIF(Einzelwertung12!$A$3:$A$55,$B34,Einzelwertung12!$J$3:$J$55)+0.006</f>
        <v>6.0000000000000001E-3</v>
      </c>
      <c r="R34" s="38">
        <f>SUMIF(Einzelwertung13!$A$3:$A$55,$B34,Einzelwertung13!$J$3:$J$55)+0.005</f>
        <v>5.0000000000000001E-3</v>
      </c>
      <c r="S34" s="38">
        <f>SUMIF(Einzelwertung14!$A$3:$A$55,$B34,Einzelwertung14!$J$3:$J$55)+0.004</f>
        <v>4.0000000000000001E-3</v>
      </c>
      <c r="T34" s="38">
        <f>SUMIF(Einzelwertung15!$A$3:$A$67,$B34,Einzelwertung15!$J$3:$J$67)+0.003</f>
        <v>3.0000000000000001E-3</v>
      </c>
      <c r="U34" s="38">
        <f>SUMIF(Einzelwertung16!$A$3:$A$55,$B34,Einzelwertung16!$J$3:$J$55)+0.002</f>
        <v>2E-3</v>
      </c>
      <c r="V34" s="38">
        <f>SUMIF(Einzelwertung17!$A$3:$A$55,$B34,Einzelwertung17!$J$3:$J$55)+0.001</f>
        <v>1E-3</v>
      </c>
      <c r="W34" s="38">
        <f>SUMIF(Einzelwertung18!$A$3:$A$55,$B34,Einzelwertung18!$J$3:$J$55)+0</f>
        <v>0</v>
      </c>
      <c r="X34" s="40">
        <f>INT(IF(COUNTIF(F34:W34,CONCATENATE("&gt;",1/10))&lt;=Hilfe!$A$1,SUM(F34:W34),SUMIF(F34:W34,CONCATENATE("&gt;=",LARGE(F34:W34,Hilfe!$A$1)),F34:W34)))</f>
        <v>15</v>
      </c>
      <c r="Y34" s="4">
        <f t="shared" si="1"/>
        <v>1</v>
      </c>
      <c r="Z34" s="31">
        <f t="shared" si="2"/>
        <v>3</v>
      </c>
    </row>
    <row r="35" spans="1:26" ht="12" customHeight="1" x14ac:dyDescent="0.35">
      <c r="A35" s="39"/>
      <c r="B35" s="56" t="s">
        <v>3644</v>
      </c>
      <c r="C35" s="39" t="str">
        <f>VLOOKUP($B35,Teilnehmer!$A$3:$E$126,2,FALSE)</f>
        <v>HEV</v>
      </c>
      <c r="D35" s="39">
        <f>VLOOKUP($B35,Teilnehmer!$A$3:$E$126,3,FALSE)</f>
        <v>67151</v>
      </c>
      <c r="E35" s="39" t="str">
        <f>VLOOKUP($B35,Teilnehmer!$A$3:$E$126,4,FALSE)</f>
        <v>SM1</v>
      </c>
      <c r="F35" s="39">
        <f>SUMIF(Einzelwertung1!$A$3:$A$55,$B35,Einzelwertung1!$J$3:$J$55)+0.017</f>
        <v>1.7000000000000001E-2</v>
      </c>
      <c r="G35" s="38">
        <f>SUMIF(Einzelwertung2!$A$3:$A$55,$B35,Einzelwertung2!$J$3:$J$55)+0.016</f>
        <v>1.6E-2</v>
      </c>
      <c r="H35" s="38">
        <f>SUMIF(Einzelwertung3!$A$3:$A$55,$B35,Einzelwertung3!$J$3:$J$55)+0.015</f>
        <v>5.0149999999999997</v>
      </c>
      <c r="I35" s="38">
        <f>SUMIF(Einzelwertung4!$A$3:$A$55,$B35,Einzelwertung4!$J$3:$J$55)+0.014</f>
        <v>1.4E-2</v>
      </c>
      <c r="J35" s="38">
        <f>SUMIF(Einzelwertung5!$A$3:$A$55,$B35,Einzelwertung5!$J$3:$J$55)+0.013</f>
        <v>1.2999999999999999E-2</v>
      </c>
      <c r="K35" s="38">
        <f>SUMIF(Einzelwertung6!$A$3:$A$55,$B35,Einzelwertung6!$J$3:$J$55)+0.012</f>
        <v>10.012</v>
      </c>
      <c r="L35" s="38">
        <f>SUMIF(Einzelwertung7!$A$3:$A$55,$B35,Einzelwertung7!$J$3:$J$55)+0.011</f>
        <v>1.0999999999999999E-2</v>
      </c>
      <c r="M35" s="38">
        <f>SUMIF(Einzelwertung8!$A$3:$A$55,$B35,Einzelwertung8!$J$3:$J$55)+0.01</f>
        <v>0.01</v>
      </c>
      <c r="N35" s="38">
        <f>SUMIF(Einzelwertung9!$A$3:$A$55,$B35,Einzelwertung9!$J$3:$J$55)+0.009</f>
        <v>8.9999999999999993E-3</v>
      </c>
      <c r="O35" s="38">
        <f>SUMIF(Einzelwertung10!$A$3:$A$55,$B35,Einzelwertung10!$J$3:$J$55)+0.008</f>
        <v>8.0000000000000002E-3</v>
      </c>
      <c r="P35" s="38">
        <f>SUMIF(Einzelwertung11!$A$3:$A$55,$B35,Einzelwertung11!$J$3:$J$55)+0.007</f>
        <v>7.0000000000000001E-3</v>
      </c>
      <c r="Q35" s="38">
        <f>SUMIF(Einzelwertung12!$A$3:$A$55,$B35,Einzelwertung12!$J$3:$J$55)+0.006</f>
        <v>6.0000000000000001E-3</v>
      </c>
      <c r="R35" s="38">
        <f>SUMIF(Einzelwertung13!$A$3:$A$55,$B35,Einzelwertung13!$J$3:$J$55)+0.005</f>
        <v>5.0000000000000001E-3</v>
      </c>
      <c r="S35" s="38">
        <f>SUMIF(Einzelwertung14!$A$3:$A$55,$B35,Einzelwertung14!$J$3:$J$55)+0.004</f>
        <v>4.0000000000000001E-3</v>
      </c>
      <c r="T35" s="38">
        <f>SUMIF(Einzelwertung15!$A$3:$A$67,$B35,Einzelwertung15!$J$3:$J$67)+0.003</f>
        <v>3.0000000000000001E-3</v>
      </c>
      <c r="U35" s="38">
        <f>SUMIF(Einzelwertung16!$A$3:$A$55,$B35,Einzelwertung16!$J$3:$J$55)+0.002</f>
        <v>2E-3</v>
      </c>
      <c r="V35" s="38">
        <f>SUMIF(Einzelwertung17!$A$3:$A$55,$B35,Einzelwertung17!$J$3:$J$55)+0.001</f>
        <v>1E-3</v>
      </c>
      <c r="W35" s="38">
        <f>SUMIF(Einzelwertung18!$A$3:$A$55,$B35,Einzelwertung18!$J$3:$J$55)+0</f>
        <v>0</v>
      </c>
      <c r="X35" s="40">
        <f>INT(IF(COUNTIF(F35:W35,CONCATENATE("&gt;",1/10))&lt;=Hilfe!$A$1,SUM(F35:W35),SUMIF(F35:W35,CONCATENATE("&gt;=",LARGE(F35:W35,Hilfe!$A$1)),F35:W35)))</f>
        <v>15</v>
      </c>
      <c r="Y35" s="4">
        <f t="shared" si="1"/>
        <v>2</v>
      </c>
      <c r="Z35" s="31">
        <f t="shared" si="2"/>
        <v>6</v>
      </c>
    </row>
    <row r="36" spans="1:26" ht="12" customHeight="1" x14ac:dyDescent="0.35">
      <c r="A36" s="39">
        <v>34</v>
      </c>
      <c r="B36" s="56" t="s">
        <v>4102</v>
      </c>
      <c r="C36" s="39" t="str">
        <f>VLOOKUP($B36,Teilnehmer!$A$3:$E$126,2,FALSE)</f>
        <v>Hobby</v>
      </c>
      <c r="D36" s="39" t="str">
        <f>VLOOKUP($B36,Teilnehmer!$A$3:$E$126,3,FALSE)</f>
        <v>Hobby39</v>
      </c>
      <c r="E36" s="39" t="str">
        <f>VLOOKUP($B36,Teilnehmer!$A$3:$E$126,4,FALSE)</f>
        <v>SM1</v>
      </c>
      <c r="F36" s="39">
        <f>SUMIF(Einzelwertung1!$A$3:$A$55,$B36,Einzelwertung1!$J$3:$J$55)+0.017</f>
        <v>1.7000000000000001E-2</v>
      </c>
      <c r="G36" s="38">
        <f>SUMIF(Einzelwertung2!$A$3:$A$55,$B36,Einzelwertung2!$J$3:$J$55)+0.016</f>
        <v>1.6E-2</v>
      </c>
      <c r="H36" s="38">
        <f>SUMIF(Einzelwertung3!$A$3:$A$55,$B36,Einzelwertung3!$J$3:$J$55)+0.015</f>
        <v>1.4999999999999999E-2</v>
      </c>
      <c r="I36" s="38">
        <f>SUMIF(Einzelwertung4!$A$3:$A$55,$B36,Einzelwertung4!$J$3:$J$55)+0.014</f>
        <v>1.4E-2</v>
      </c>
      <c r="J36" s="38">
        <f>SUMIF(Einzelwertung5!$A$3:$A$55,$B36,Einzelwertung5!$J$3:$J$55)+0.013</f>
        <v>1.2999999999999999E-2</v>
      </c>
      <c r="K36" s="38">
        <f>SUMIF(Einzelwertung6!$A$3:$A$55,$B36,Einzelwertung6!$J$3:$J$55)+0.012</f>
        <v>1.2E-2</v>
      </c>
      <c r="L36" s="38">
        <f>SUMIF(Einzelwertung7!$A$3:$A$55,$B36,Einzelwertung7!$J$3:$J$55)+0.011</f>
        <v>1.0999999999999999E-2</v>
      </c>
      <c r="M36" s="38">
        <f>SUMIF(Einzelwertung8!$A$3:$A$55,$B36,Einzelwertung8!$J$3:$J$55)+0.01</f>
        <v>0.01</v>
      </c>
      <c r="N36" s="38">
        <f>SUMIF(Einzelwertung9!$A$3:$A$55,$B36,Einzelwertung9!$J$3:$J$55)+0.009</f>
        <v>8.9999999999999993E-3</v>
      </c>
      <c r="O36" s="38">
        <f>SUMIF(Einzelwertung10!$A$3:$A$55,$B36,Einzelwertung10!$J$3:$J$55)+0.008</f>
        <v>8.0000000000000002E-3</v>
      </c>
      <c r="P36" s="38">
        <f>SUMIF(Einzelwertung11!$A$3:$A$55,$B36,Einzelwertung11!$J$3:$J$55)+0.007</f>
        <v>7.0000000000000001E-3</v>
      </c>
      <c r="Q36" s="38">
        <f>SUMIF(Einzelwertung12!$A$3:$A$55,$B36,Einzelwertung12!$J$3:$J$55)+0.006</f>
        <v>6.0000000000000001E-3</v>
      </c>
      <c r="R36" s="38">
        <f>SUMIF(Einzelwertung13!$A$3:$A$55,$B36,Einzelwertung13!$J$3:$J$55)+0.005</f>
        <v>5.0000000000000001E-3</v>
      </c>
      <c r="S36" s="38">
        <f>SUMIF(Einzelwertung14!$A$3:$A$55,$B36,Einzelwertung14!$J$3:$J$55)+0.004</f>
        <v>10.004</v>
      </c>
      <c r="T36" s="38">
        <f>SUMIF(Einzelwertung15!$A$3:$A$67,$B36,Einzelwertung15!$J$3:$J$67)+0.003</f>
        <v>3.0000000000000001E-3</v>
      </c>
      <c r="U36" s="38">
        <f>SUMIF(Einzelwertung16!$A$3:$A$55,$B36,Einzelwertung16!$J$3:$J$55)+0.002</f>
        <v>2E-3</v>
      </c>
      <c r="V36" s="38">
        <f>SUMIF(Einzelwertung17!$A$3:$A$55,$B36,Einzelwertung17!$J$3:$J$55)+0.001</f>
        <v>1E-3</v>
      </c>
      <c r="W36" s="38">
        <f>SUMIF(Einzelwertung18!$A$3:$A$55,$B36,Einzelwertung18!$J$3:$J$55)+0</f>
        <v>0</v>
      </c>
      <c r="X36" s="40">
        <f>INT(IF(COUNTIF(F36:W36,CONCATENATE("&gt;",1/10))&lt;=Hilfe!$A$1,SUM(F36:W36),SUMIF(F36:W36,CONCATENATE("&gt;=",LARGE(F36:W36,Hilfe!$A$1)),F36:W36)))</f>
        <v>10</v>
      </c>
      <c r="Y36" s="4">
        <f t="shared" si="1"/>
        <v>1</v>
      </c>
      <c r="Z36" s="31">
        <f t="shared" si="2"/>
        <v>3</v>
      </c>
    </row>
    <row r="37" spans="1:26" ht="12" customHeight="1" x14ac:dyDescent="0.35">
      <c r="A37" s="39">
        <v>35</v>
      </c>
      <c r="B37" s="56" t="s">
        <v>4101</v>
      </c>
      <c r="C37" s="39">
        <f>VLOOKUP($B37,Teilnehmer!$A$3:$E$126,2,FALSE)</f>
        <v>0</v>
      </c>
      <c r="D37" s="39" t="str">
        <f>VLOOKUP($B37,Teilnehmer!$A$3:$E$126,3,FALSE)</f>
        <v>Hobby41</v>
      </c>
      <c r="E37" s="39" t="str">
        <f>VLOOKUP($B37,Teilnehmer!$A$3:$E$126,4,FALSE)</f>
        <v>H</v>
      </c>
      <c r="F37" s="39">
        <f>SUMIF(Einzelwertung1!$A$3:$A$55,$B37,Einzelwertung1!$J$3:$J$55)+0.017</f>
        <v>1.7000000000000001E-2</v>
      </c>
      <c r="G37" s="38">
        <f>SUMIF(Einzelwertung2!$A$3:$A$55,$B37,Einzelwertung2!$J$3:$J$55)+0.016</f>
        <v>1.6E-2</v>
      </c>
      <c r="H37" s="38">
        <f>SUMIF(Einzelwertung3!$A$3:$A$55,$B37,Einzelwertung3!$J$3:$J$55)+0.015</f>
        <v>1.4999999999999999E-2</v>
      </c>
      <c r="I37" s="38">
        <f>SUMIF(Einzelwertung4!$A$3:$A$55,$B37,Einzelwertung4!$J$3:$J$55)+0.014</f>
        <v>1.4E-2</v>
      </c>
      <c r="J37" s="38">
        <f>SUMIF(Einzelwertung5!$A$3:$A$55,$B37,Einzelwertung5!$J$3:$J$55)+0.013</f>
        <v>1.2999999999999999E-2</v>
      </c>
      <c r="K37" s="38">
        <f>SUMIF(Einzelwertung6!$A$3:$A$55,$B37,Einzelwertung6!$J$3:$J$55)+0.012</f>
        <v>1.2E-2</v>
      </c>
      <c r="L37" s="38">
        <f>SUMIF(Einzelwertung7!$A$3:$A$55,$B37,Einzelwertung7!$J$3:$J$55)+0.011</f>
        <v>1.0999999999999999E-2</v>
      </c>
      <c r="M37" s="38">
        <f>SUMIF(Einzelwertung8!$A$3:$A$55,$B37,Einzelwertung8!$J$3:$J$55)+0.01</f>
        <v>0.01</v>
      </c>
      <c r="N37" s="38">
        <f>SUMIF(Einzelwertung9!$A$3:$A$55,$B37,Einzelwertung9!$J$3:$J$55)+0.009</f>
        <v>8.9999999999999993E-3</v>
      </c>
      <c r="O37" s="38">
        <f>SUMIF(Einzelwertung10!$A$3:$A$55,$B37,Einzelwertung10!$J$3:$J$55)+0.008</f>
        <v>8.0000000000000002E-3</v>
      </c>
      <c r="P37" s="38">
        <f>SUMIF(Einzelwertung11!$A$3:$A$55,$B37,Einzelwertung11!$J$3:$J$55)+0.007</f>
        <v>7.0000000000000001E-3</v>
      </c>
      <c r="Q37" s="38">
        <f>SUMIF(Einzelwertung12!$A$3:$A$55,$B37,Einzelwertung12!$J$3:$J$55)+0.006</f>
        <v>6.0000000000000001E-3</v>
      </c>
      <c r="R37" s="38">
        <f>SUMIF(Einzelwertung13!$A$3:$A$55,$B37,Einzelwertung13!$J$3:$J$55)+0.005</f>
        <v>5.0000000000000001E-3</v>
      </c>
      <c r="S37" s="38">
        <f>SUMIF(Einzelwertung14!$A$3:$A$55,$B37,Einzelwertung14!$J$3:$J$55)+0.004</f>
        <v>5.0039999999999996</v>
      </c>
      <c r="T37" s="38">
        <f>SUMIF(Einzelwertung15!$A$3:$A$67,$B37,Einzelwertung15!$J$3:$J$67)+0.003</f>
        <v>3.0000000000000001E-3</v>
      </c>
      <c r="U37" s="38">
        <f>SUMIF(Einzelwertung16!$A$3:$A$55,$B37,Einzelwertung16!$J$3:$J$55)+0.002</f>
        <v>2E-3</v>
      </c>
      <c r="V37" s="38">
        <f>SUMIF(Einzelwertung17!$A$3:$A$55,$B37,Einzelwertung17!$J$3:$J$55)+0.001</f>
        <v>1E-3</v>
      </c>
      <c r="W37" s="38">
        <f>SUMIF(Einzelwertung18!$A$3:$A$55,$B37,Einzelwertung18!$J$3:$J$55)+0</f>
        <v>0</v>
      </c>
      <c r="X37" s="40">
        <f>INT(IF(COUNTIF(F37:W37,CONCATENATE("&gt;",1/10))&lt;=Hilfe!$A$1,SUM(F37:W37),SUMIF(F37:W37,CONCATENATE("&gt;=",LARGE(F37:W37,Hilfe!$A$1)),F37:W37)))</f>
        <v>5</v>
      </c>
      <c r="Y37" s="4">
        <f t="shared" si="1"/>
        <v>1</v>
      </c>
      <c r="Z37" s="31">
        <f t="shared" si="2"/>
        <v>3</v>
      </c>
    </row>
    <row r="38" spans="1:26" ht="12" customHeight="1" x14ac:dyDescent="0.35">
      <c r="A38" s="39"/>
      <c r="B38" s="56" t="s">
        <v>4052</v>
      </c>
      <c r="C38" s="39" t="str">
        <f>VLOOKUP($B38,Teilnehmer!$A$3:$E$126,2,FALSE)</f>
        <v>ASS</v>
      </c>
      <c r="D38" s="39">
        <f>VLOOKUP($B38,Teilnehmer!$A$3:$E$126,3,FALSE)</f>
        <v>37171</v>
      </c>
      <c r="E38" s="39" t="str">
        <f>VLOOKUP($B38,Teilnehmer!$A$3:$E$126,4,FALSE)</f>
        <v>SW2</v>
      </c>
      <c r="F38" s="39">
        <f>SUMIF(Einzelwertung1!$A$3:$A$55,$B38,Einzelwertung1!$J$3:$J$55)+0.017</f>
        <v>1.7000000000000001E-2</v>
      </c>
      <c r="G38" s="38">
        <f>SUMIF(Einzelwertung2!$A$3:$A$55,$B38,Einzelwertung2!$J$3:$J$55)+0.016</f>
        <v>5.016</v>
      </c>
      <c r="H38" s="38">
        <f>SUMIF(Einzelwertung3!$A$3:$A$55,$B38,Einzelwertung3!$J$3:$J$55)+0.015</f>
        <v>1.4999999999999999E-2</v>
      </c>
      <c r="I38" s="38">
        <f>SUMIF(Einzelwertung4!$A$3:$A$55,$B38,Einzelwertung4!$J$3:$J$55)+0.014</f>
        <v>1.4E-2</v>
      </c>
      <c r="J38" s="38">
        <f>SUMIF(Einzelwertung5!$A$3:$A$55,$B38,Einzelwertung5!$J$3:$J$55)+0.013</f>
        <v>1.2999999999999999E-2</v>
      </c>
      <c r="K38" s="38">
        <f>SUMIF(Einzelwertung6!$A$3:$A$55,$B38,Einzelwertung6!$J$3:$J$55)+0.012</f>
        <v>1.2E-2</v>
      </c>
      <c r="L38" s="38">
        <f>SUMIF(Einzelwertung7!$A$3:$A$55,$B38,Einzelwertung7!$J$3:$J$55)+0.011</f>
        <v>1.0999999999999999E-2</v>
      </c>
      <c r="M38" s="38">
        <f>SUMIF(Einzelwertung8!$A$3:$A$55,$B38,Einzelwertung8!$J$3:$J$55)+0.01</f>
        <v>0.01</v>
      </c>
      <c r="N38" s="38">
        <f>SUMIF(Einzelwertung9!$A$3:$A$55,$B38,Einzelwertung9!$J$3:$J$55)+0.009</f>
        <v>8.9999999999999993E-3</v>
      </c>
      <c r="O38" s="38">
        <f>SUMIF(Einzelwertung10!$A$3:$A$55,$B38,Einzelwertung10!$J$3:$J$55)+0.008</f>
        <v>8.0000000000000002E-3</v>
      </c>
      <c r="P38" s="38">
        <f>SUMIF(Einzelwertung11!$A$3:$A$55,$B38,Einzelwertung11!$J$3:$J$55)+0.007</f>
        <v>7.0000000000000001E-3</v>
      </c>
      <c r="Q38" s="38">
        <f>SUMIF(Einzelwertung12!$A$3:$A$55,$B38,Einzelwertung12!$J$3:$J$55)+0.006</f>
        <v>6.0000000000000001E-3</v>
      </c>
      <c r="R38" s="38">
        <f>SUMIF(Einzelwertung13!$A$3:$A$55,$B38,Einzelwertung13!$J$3:$J$55)+0.005</f>
        <v>5.0000000000000001E-3</v>
      </c>
      <c r="S38" s="38">
        <f>SUMIF(Einzelwertung14!$A$3:$A$55,$B38,Einzelwertung14!$J$3:$J$55)+0.004</f>
        <v>4.0000000000000001E-3</v>
      </c>
      <c r="T38" s="38">
        <f>SUMIF(Einzelwertung15!$A$3:$A$67,$B38,Einzelwertung15!$J$3:$J$67)+0.003</f>
        <v>3.0000000000000001E-3</v>
      </c>
      <c r="U38" s="38">
        <f>SUMIF(Einzelwertung16!$A$3:$A$55,$B38,Einzelwertung16!$J$3:$J$55)+0.002</f>
        <v>2E-3</v>
      </c>
      <c r="V38" s="38">
        <f>SUMIF(Einzelwertung17!$A$3:$A$55,$B38,Einzelwertung17!$J$3:$J$55)+0.001</f>
        <v>1E-3</v>
      </c>
      <c r="W38" s="38">
        <f>SUMIF(Einzelwertung18!$A$3:$A$55,$B38,Einzelwertung18!$J$3:$J$55)+0</f>
        <v>0</v>
      </c>
      <c r="X38" s="40">
        <f>INT(IF(COUNTIF(F38:W38,CONCATENATE("&gt;",1/10))&lt;=Hilfe!$A$1,SUM(F38:W38),SUMIF(F38:W38,CONCATENATE("&gt;=",LARGE(F38:W38,Hilfe!$A$1)),F38:W38)))</f>
        <v>5</v>
      </c>
      <c r="Y38" s="4">
        <f t="shared" si="1"/>
        <v>1</v>
      </c>
      <c r="Z38" s="31">
        <f t="shared" si="2"/>
        <v>3</v>
      </c>
    </row>
    <row r="39" spans="1:26" ht="12" customHeight="1" x14ac:dyDescent="0.35">
      <c r="A39" s="39">
        <v>37</v>
      </c>
      <c r="B39" s="56" t="s">
        <v>4121</v>
      </c>
      <c r="C39" s="39" t="str">
        <f>VLOOKUP($B39,Teilnehmer!$A$3:$E$126,2,FALSE)</f>
        <v>Hobby</v>
      </c>
      <c r="D39" s="39" t="str">
        <f>VLOOKUP($B39,Teilnehmer!$A$3:$E$126,3,FALSE)</f>
        <v>Hobby42</v>
      </c>
      <c r="E39" s="39" t="str">
        <f>VLOOKUP($B39,Teilnehmer!$A$3:$E$126,4,FALSE)</f>
        <v>H</v>
      </c>
      <c r="F39" s="39">
        <f>SUMIF(Einzelwertung1!$A$3:$A$55,$B39,Einzelwertung1!$J$3:$J$55)+0.017</f>
        <v>1.7000000000000001E-2</v>
      </c>
      <c r="G39" s="38">
        <f>SUMIF(Einzelwertung2!$A$3:$A$55,$B39,Einzelwertung2!$J$3:$J$55)+0.016</f>
        <v>1.6E-2</v>
      </c>
      <c r="H39" s="38">
        <f>SUMIF(Einzelwertung3!$A$3:$A$55,$B39,Einzelwertung3!$J$3:$J$55)+0.015</f>
        <v>1.4999999999999999E-2</v>
      </c>
      <c r="I39" s="38">
        <f>SUMIF(Einzelwertung4!$A$3:$A$55,$B39,Einzelwertung4!$J$3:$J$55)+0.014</f>
        <v>1.4E-2</v>
      </c>
      <c r="J39" s="38">
        <f>SUMIF(Einzelwertung5!$A$3:$A$55,$B39,Einzelwertung5!$J$3:$J$55)+0.013</f>
        <v>1.2999999999999999E-2</v>
      </c>
      <c r="K39" s="38">
        <f>SUMIF(Einzelwertung6!$A$3:$A$55,$B39,Einzelwertung6!$J$3:$J$55)+0.012</f>
        <v>1.2E-2</v>
      </c>
      <c r="L39" s="38">
        <f>SUMIF(Einzelwertung7!$A$3:$A$55,$B39,Einzelwertung7!$J$3:$J$55)+0.011</f>
        <v>1.0999999999999999E-2</v>
      </c>
      <c r="M39" s="38">
        <f>SUMIF(Einzelwertung8!$A$3:$A$55,$B39,Einzelwertung8!$J$3:$J$55)+0.01</f>
        <v>0.01</v>
      </c>
      <c r="N39" s="38">
        <f>SUMIF(Einzelwertung9!$A$3:$A$55,$B39,Einzelwertung9!$J$3:$J$55)+0.009</f>
        <v>8.9999999999999993E-3</v>
      </c>
      <c r="O39" s="38">
        <f>SUMIF(Einzelwertung10!$A$3:$A$55,$B39,Einzelwertung10!$J$3:$J$55)+0.008</f>
        <v>8.0000000000000002E-3</v>
      </c>
      <c r="P39" s="38">
        <f>SUMIF(Einzelwertung11!$A$3:$A$55,$B39,Einzelwertung11!$J$3:$J$55)+0.007</f>
        <v>7.0000000000000001E-3</v>
      </c>
      <c r="Q39" s="38">
        <f>SUMIF(Einzelwertung12!$A$3:$A$55,$B39,Einzelwertung12!$J$3:$J$55)+0.006</f>
        <v>6.0000000000000001E-3</v>
      </c>
      <c r="R39" s="38">
        <f>SUMIF(Einzelwertung13!$A$3:$A$55,$B39,Einzelwertung13!$J$3:$J$55)+0.005</f>
        <v>5.0000000000000001E-3</v>
      </c>
      <c r="S39" s="38">
        <f>SUMIF(Einzelwertung14!$A$3:$A$55,$B39,Einzelwertung14!$J$3:$J$55)+0.004</f>
        <v>4.0000000000000001E-3</v>
      </c>
      <c r="T39" s="38">
        <f>SUMIF(Einzelwertung15!$A$3:$A$67,$B39,Einzelwertung15!$J$3:$J$67)+0.003</f>
        <v>3.0000000000000001E-3</v>
      </c>
      <c r="U39" s="38">
        <f>SUMIF(Einzelwertung16!$A$3:$A$55,$B39,Einzelwertung16!$J$3:$J$55)+0.002</f>
        <v>2E-3</v>
      </c>
      <c r="V39" s="38">
        <f>SUMIF(Einzelwertung17!$A$3:$A$55,$B39,Einzelwertung17!$J$3:$J$55)+0.001</f>
        <v>1E-3</v>
      </c>
      <c r="W39" s="38">
        <f>SUMIF(Einzelwertung18!$A$3:$A$55,$B39,Einzelwertung18!$J$3:$J$55)+0</f>
        <v>3</v>
      </c>
      <c r="X39" s="40">
        <f>INT(IF(COUNTIF(F39:W39,CONCATENATE("&gt;",1/10))&lt;=Hilfe!$A$1,SUM(F39:W39),SUMIF(F39:W39,CONCATENATE("&gt;=",LARGE(F39:W39,Hilfe!$A$1)),F39:W39)))</f>
        <v>3</v>
      </c>
      <c r="Y39" s="4">
        <f t="shared" si="1"/>
        <v>1</v>
      </c>
      <c r="Z39" s="31">
        <f t="shared" si="2"/>
        <v>3</v>
      </c>
    </row>
    <row r="40" spans="1:26" ht="12" customHeight="1" x14ac:dyDescent="0.35">
      <c r="A40" s="39">
        <v>38</v>
      </c>
      <c r="B40" s="56" t="s">
        <v>3674</v>
      </c>
      <c r="C40" s="39" t="str">
        <f>VLOOKUP($B40,Teilnehmer!$A$3:$E$126,2,FALSE)</f>
        <v>Hobby</v>
      </c>
      <c r="D40" s="39" t="str">
        <f>VLOOKUP($B40,Teilnehmer!$A$3:$E$126,3,FALSE)</f>
        <v>Hobby29</v>
      </c>
      <c r="E40" s="39" t="str">
        <f>VLOOKUP($B40,Teilnehmer!$A$3:$E$126,4,FALSE)</f>
        <v>SM2</v>
      </c>
      <c r="F40" s="39">
        <f>SUMIF(Einzelwertung1!$A$3:$A$55,$B40,Einzelwertung1!$J$3:$J$55)+0.017</f>
        <v>1.7000000000000001E-2</v>
      </c>
      <c r="G40" s="38">
        <f>SUMIF(Einzelwertung2!$A$3:$A$55,$B40,Einzelwertung2!$J$3:$J$55)+0.016</f>
        <v>1.6E-2</v>
      </c>
      <c r="H40" s="38">
        <f>SUMIF(Einzelwertung3!$A$3:$A$55,$B40,Einzelwertung3!$J$3:$J$55)+0.015</f>
        <v>1.4999999999999999E-2</v>
      </c>
      <c r="I40" s="38">
        <f>SUMIF(Einzelwertung4!$A$3:$A$55,$B40,Einzelwertung4!$J$3:$J$55)+0.014</f>
        <v>1.4E-2</v>
      </c>
      <c r="J40" s="38">
        <f>SUMIF(Einzelwertung5!$A$3:$A$55,$B40,Einzelwertung5!$J$3:$J$55)+0.013</f>
        <v>1.2999999999999999E-2</v>
      </c>
      <c r="K40" s="38">
        <f>SUMIF(Einzelwertung6!$A$3:$A$55,$B40,Einzelwertung6!$J$3:$J$55)+0.012</f>
        <v>1.2E-2</v>
      </c>
      <c r="L40" s="38">
        <f>SUMIF(Einzelwertung7!$A$3:$A$55,$B40,Einzelwertung7!$J$3:$J$55)+0.011</f>
        <v>1.0999999999999999E-2</v>
      </c>
      <c r="M40" s="38">
        <f>SUMIF(Einzelwertung8!$A$3:$A$55,$B40,Einzelwertung8!$J$3:$J$55)+0.01</f>
        <v>0.01</v>
      </c>
      <c r="N40" s="38">
        <f>SUMIF(Einzelwertung9!$A$3:$A$55,$B40,Einzelwertung9!$J$3:$J$55)+0.009</f>
        <v>8.9999999999999993E-3</v>
      </c>
      <c r="O40" s="38">
        <f>SUMIF(Einzelwertung10!$A$3:$A$55,$B40,Einzelwertung10!$J$3:$J$55)+0.008</f>
        <v>8.0000000000000002E-3</v>
      </c>
      <c r="P40" s="38">
        <f>SUMIF(Einzelwertung11!$A$3:$A$55,$B40,Einzelwertung11!$J$3:$J$55)+0.007</f>
        <v>7.0000000000000001E-3</v>
      </c>
      <c r="Q40" s="38">
        <f>SUMIF(Einzelwertung12!$A$3:$A$55,$B40,Einzelwertung12!$J$3:$J$55)+0.006</f>
        <v>6.0000000000000001E-3</v>
      </c>
      <c r="R40" s="38">
        <f>SUMIF(Einzelwertung13!$A$3:$A$55,$B40,Einzelwertung13!$J$3:$J$55)+0.005</f>
        <v>5.0000000000000001E-3</v>
      </c>
      <c r="S40" s="38">
        <f>SUMIF(Einzelwertung14!$A$3:$A$55,$B40,Einzelwertung14!$J$3:$J$55)+0.004</f>
        <v>4.0000000000000001E-3</v>
      </c>
      <c r="T40" s="38">
        <f>SUMIF(Einzelwertung15!$A$3:$A$67,$B40,Einzelwertung15!$J$3:$J$67)+0.003</f>
        <v>3.0000000000000001E-3</v>
      </c>
      <c r="U40" s="38">
        <f>SUMIF(Einzelwertung16!$A$3:$A$55,$B40,Einzelwertung16!$J$3:$J$55)+0.002</f>
        <v>2E-3</v>
      </c>
      <c r="V40" s="38">
        <f>SUMIF(Einzelwertung17!$A$3:$A$55,$B40,Einzelwertung17!$J$3:$J$55)+0.001</f>
        <v>1.0009999999999999</v>
      </c>
      <c r="W40" s="38">
        <f>SUMIF(Einzelwertung18!$A$3:$A$55,$B40,Einzelwertung18!$J$3:$J$55)+0</f>
        <v>0</v>
      </c>
      <c r="X40" s="40">
        <f>INT(IF(COUNTIF(F40:W40,CONCATENATE("&gt;",1/10))&lt;=Hilfe!$A$1,SUM(F40:W40),SUMIF(F40:W40,CONCATENATE("&gt;=",LARGE(F40:W40,Hilfe!$A$1)),F40:W40)))</f>
        <v>1</v>
      </c>
      <c r="Y40" s="4">
        <f t="shared" si="1"/>
        <v>1</v>
      </c>
      <c r="Z40" s="31">
        <f t="shared" si="2"/>
        <v>3</v>
      </c>
    </row>
    <row r="42" spans="1:26" ht="12.65" customHeight="1" x14ac:dyDescent="0.35">
      <c r="B42" s="122" t="s">
        <v>3239</v>
      </c>
      <c r="C42" s="123"/>
      <c r="D42" s="123"/>
      <c r="E42" s="124"/>
      <c r="F42" s="6">
        <f t="shared" ref="F42:W42" si="3">COUNTIF(F3:F40,"&gt;0.1")</f>
        <v>0</v>
      </c>
      <c r="G42" s="6">
        <f t="shared" si="3"/>
        <v>15</v>
      </c>
      <c r="H42" s="6">
        <f t="shared" si="3"/>
        <v>18</v>
      </c>
      <c r="I42" s="6">
        <f t="shared" si="3"/>
        <v>16</v>
      </c>
      <c r="J42" s="6">
        <f t="shared" si="3"/>
        <v>20</v>
      </c>
      <c r="K42" s="6">
        <f t="shared" si="3"/>
        <v>15</v>
      </c>
      <c r="L42" s="6">
        <f t="shared" si="3"/>
        <v>17</v>
      </c>
      <c r="M42" s="6">
        <f t="shared" si="3"/>
        <v>15</v>
      </c>
      <c r="N42" s="6">
        <f t="shared" si="3"/>
        <v>20</v>
      </c>
      <c r="O42" s="6">
        <f t="shared" si="3"/>
        <v>0</v>
      </c>
      <c r="P42" s="6">
        <f t="shared" si="3"/>
        <v>19</v>
      </c>
      <c r="Q42" s="6">
        <f t="shared" si="3"/>
        <v>21</v>
      </c>
      <c r="R42" s="6">
        <f t="shared" si="3"/>
        <v>17</v>
      </c>
      <c r="S42" s="6">
        <f t="shared" si="3"/>
        <v>20</v>
      </c>
      <c r="T42" s="6">
        <f t="shared" si="3"/>
        <v>20</v>
      </c>
      <c r="U42" s="6">
        <f t="shared" si="3"/>
        <v>21</v>
      </c>
      <c r="V42" s="6">
        <f t="shared" si="3"/>
        <v>21</v>
      </c>
      <c r="W42" s="6">
        <f t="shared" si="3"/>
        <v>20</v>
      </c>
      <c r="X42" s="29">
        <f>IF(SUM(F42:W42)&gt;0,SUM(F42:W42)/COUNTIF(F42:W42,"&gt;0"),0)</f>
        <v>18.4375</v>
      </c>
      <c r="Y42" s="32">
        <f>SUM(Y3:Y40)</f>
        <v>295</v>
      </c>
      <c r="Z42" s="31">
        <f>SUM(Z3:Z40)</f>
        <v>867</v>
      </c>
    </row>
  </sheetData>
  <sortState ref="A3:Z40">
    <sortCondition descending="1" ref="X3:X40"/>
    <sortCondition ref="Y3:Y40"/>
    <sortCondition ref="B3:B40"/>
  </sortState>
  <mergeCells count="2">
    <mergeCell ref="B1:X1"/>
    <mergeCell ref="B42:E42"/>
  </mergeCells>
  <conditionalFormatting sqref="F3:X40">
    <cfRule type="cellIs" dxfId="3" priority="27" stopIfTrue="1" operator="lessThan">
      <formula>0.1</formula>
    </cfRule>
  </conditionalFormatting>
  <conditionalFormatting sqref="F42:Y42">
    <cfRule type="cellIs" dxfId="2" priority="26" stopIfTrue="1" operator="lessThan">
      <formula>0.1</formula>
    </cfRule>
  </conditionalFormatting>
  <printOptions horizontalCentered="1"/>
  <pageMargins left="0.39370078740157483" right="0.39370078740157483" top="0.19685039370078741" bottom="0.19685039370078741" header="0.31496062992125984" footer="0.31496062992125984"/>
  <pageSetup paperSize="9" scale="110" fitToWidth="0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Streicher_markieren">
                <anchor moveWithCells="1" sizeWithCells="1">
                  <from>
                    <xdr:col>24</xdr:col>
                    <xdr:colOff>0</xdr:colOff>
                    <xdr:row>0</xdr:row>
                    <xdr:rowOff>82550</xdr:rowOff>
                  </from>
                  <to>
                    <xdr:col>24</xdr:col>
                    <xdr:colOff>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/>
  <dimension ref="A1:L64"/>
  <sheetViews>
    <sheetView zoomScale="129" zoomScaleNormal="129" workbookViewId="0">
      <selection sqref="A1:J1"/>
    </sheetView>
  </sheetViews>
  <sheetFormatPr baseColWidth="10" defaultColWidth="11.453125" defaultRowHeight="14.5" x14ac:dyDescent="0.35"/>
  <cols>
    <col min="1" max="1" width="23.453125" style="4" bestFit="1" customWidth="1"/>
    <col min="2" max="3" width="7.54296875" style="4" bestFit="1" customWidth="1"/>
    <col min="4" max="4" width="7.26953125" style="4" bestFit="1" customWidth="1"/>
    <col min="5" max="5" width="8.1796875" style="4" bestFit="1" customWidth="1"/>
    <col min="6" max="6" width="5.54296875" style="4" bestFit="1" customWidth="1"/>
    <col min="7" max="7" width="6" style="4" bestFit="1" customWidth="1"/>
    <col min="8" max="8" width="7" style="4" bestFit="1" customWidth="1"/>
    <col min="9" max="9" width="8.26953125" style="4" bestFit="1" customWidth="1"/>
    <col min="10" max="10" width="6.54296875" style="4" bestFit="1" customWidth="1"/>
    <col min="11" max="11" width="7.1796875" style="4" bestFit="1" customWidth="1"/>
    <col min="12" max="12" width="18.7265625" style="4" bestFit="1" customWidth="1"/>
    <col min="13" max="16384" width="11.453125" style="4"/>
  </cols>
  <sheetData>
    <row r="1" spans="1:12" ht="23.5" x14ac:dyDescent="0.55000000000000004">
      <c r="A1" s="121" t="str">
        <f>CONCATENATE("5. Sommer-Cup - Freizeittreff Herbede - ",TEXT(Gesamtstand!$V$2,"TT.MM.JJ"))</f>
        <v>5. Sommer-Cup - Freizeittreff Herbede - 22.08.19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2" x14ac:dyDescent="0.35">
      <c r="A2" s="1" t="s">
        <v>0</v>
      </c>
      <c r="B2" s="2" t="s">
        <v>103</v>
      </c>
      <c r="C2" s="2" t="s">
        <v>104</v>
      </c>
      <c r="D2" s="2" t="s">
        <v>3296</v>
      </c>
      <c r="E2" s="2" t="s">
        <v>3261</v>
      </c>
      <c r="F2" s="2" t="s">
        <v>3297</v>
      </c>
      <c r="G2" s="2" t="s">
        <v>3298</v>
      </c>
      <c r="H2" s="2" t="s">
        <v>3299</v>
      </c>
      <c r="I2" s="2" t="s">
        <v>105</v>
      </c>
      <c r="J2" s="2" t="s">
        <v>27</v>
      </c>
      <c r="L2" s="30"/>
    </row>
    <row r="3" spans="1:12" x14ac:dyDescent="0.35">
      <c r="A3" s="1" t="s">
        <v>41</v>
      </c>
      <c r="B3" s="45">
        <v>36</v>
      </c>
      <c r="C3" s="44">
        <v>30</v>
      </c>
      <c r="D3" s="45">
        <f t="shared" ref="D3:D23" si="0">IF(B3&gt;0,C3+B3,"")</f>
        <v>66</v>
      </c>
      <c r="E3" s="2" t="b">
        <v>1</v>
      </c>
      <c r="F3" s="2">
        <f t="shared" ref="F3:F23" si="1">IF(B3&gt;0,COUNTIF(B$3:B$55,"&lt;"&amp;B3)+1,"")</f>
        <v>14</v>
      </c>
      <c r="G3" s="2">
        <f t="shared" ref="G3:G23" si="2">IF(C3&gt;0,COUNTIF(C$3:C$55,"&lt;"&amp;C3)+1,"")</f>
        <v>1</v>
      </c>
      <c r="H3" s="2">
        <f t="shared" ref="H3:H23" si="3">IF(AND(B3&gt;0,C3&gt;0),COUNTIF(D$3:D$55,"&lt;"&amp;D3)+1,"")</f>
        <v>5</v>
      </c>
      <c r="I3" s="2">
        <f t="shared" ref="I3:I23" si="4">IF(B3&gt;0,IF(E3,MIN(F3:H3),MAX(F3:H3)),"")</f>
        <v>1</v>
      </c>
      <c r="J3" s="2">
        <f>IF(B3&gt;0,VLOOKUP(I3,Punkteschema!$A$2:$B$101,2,FALSE),"")</f>
        <v>25</v>
      </c>
    </row>
    <row r="4" spans="1:12" x14ac:dyDescent="0.35">
      <c r="A4" s="1" t="s">
        <v>62</v>
      </c>
      <c r="B4" s="45">
        <v>30</v>
      </c>
      <c r="C4" s="44">
        <v>31</v>
      </c>
      <c r="D4" s="44">
        <f t="shared" si="0"/>
        <v>61</v>
      </c>
      <c r="E4" s="2" t="b">
        <v>1</v>
      </c>
      <c r="F4" s="2">
        <f t="shared" si="1"/>
        <v>4</v>
      </c>
      <c r="G4" s="2">
        <f t="shared" si="2"/>
        <v>2</v>
      </c>
      <c r="H4" s="2">
        <f t="shared" si="3"/>
        <v>3</v>
      </c>
      <c r="I4" s="2">
        <f t="shared" si="4"/>
        <v>2</v>
      </c>
      <c r="J4" s="2">
        <f>IF(B4&gt;0,VLOOKUP(I4,Punkteschema!$A$2:$B$101,2,FALSE),"")</f>
        <v>21</v>
      </c>
    </row>
    <row r="5" spans="1:12" x14ac:dyDescent="0.35">
      <c r="A5" s="1" t="s">
        <v>7</v>
      </c>
      <c r="B5" s="45">
        <v>42</v>
      </c>
      <c r="C5" s="44">
        <v>31</v>
      </c>
      <c r="D5" s="45">
        <f t="shared" si="0"/>
        <v>73</v>
      </c>
      <c r="E5" s="2" t="b">
        <v>1</v>
      </c>
      <c r="F5" s="2">
        <f t="shared" si="1"/>
        <v>19</v>
      </c>
      <c r="G5" s="2">
        <f t="shared" si="2"/>
        <v>2</v>
      </c>
      <c r="H5" s="2">
        <f t="shared" si="3"/>
        <v>15</v>
      </c>
      <c r="I5" s="2">
        <f t="shared" si="4"/>
        <v>2</v>
      </c>
      <c r="J5" s="2">
        <f>IF(B5&gt;0,VLOOKUP(I5,Punkteschema!$A$2:$B$101,2,FALSE),"")</f>
        <v>21</v>
      </c>
    </row>
    <row r="6" spans="1:12" x14ac:dyDescent="0.35">
      <c r="A6" s="1" t="s">
        <v>49</v>
      </c>
      <c r="B6" s="44">
        <v>28</v>
      </c>
      <c r="C6" s="45">
        <v>40</v>
      </c>
      <c r="D6" s="45">
        <f t="shared" si="0"/>
        <v>68</v>
      </c>
      <c r="E6" s="2" t="b">
        <v>1</v>
      </c>
      <c r="F6" s="2">
        <f t="shared" si="1"/>
        <v>3</v>
      </c>
      <c r="G6" s="2">
        <f t="shared" si="2"/>
        <v>18</v>
      </c>
      <c r="H6" s="2">
        <f t="shared" si="3"/>
        <v>10</v>
      </c>
      <c r="I6" s="2">
        <f t="shared" si="4"/>
        <v>3</v>
      </c>
      <c r="J6" s="2">
        <f>IF(B6&gt;0,VLOOKUP(I6,Punkteschema!$A$2:$B$101,2,FALSE),"")</f>
        <v>18</v>
      </c>
    </row>
    <row r="7" spans="1:12" x14ac:dyDescent="0.35">
      <c r="A7" s="1" t="s">
        <v>28</v>
      </c>
      <c r="B7" s="44">
        <v>27</v>
      </c>
      <c r="C7" s="44">
        <v>32</v>
      </c>
      <c r="D7" s="44">
        <f t="shared" si="0"/>
        <v>59</v>
      </c>
      <c r="E7" s="2" t="b">
        <v>0</v>
      </c>
      <c r="F7" s="2">
        <f t="shared" si="1"/>
        <v>2</v>
      </c>
      <c r="G7" s="2">
        <f t="shared" si="2"/>
        <v>4</v>
      </c>
      <c r="H7" s="2">
        <f t="shared" si="3"/>
        <v>2</v>
      </c>
      <c r="I7" s="2">
        <f t="shared" si="4"/>
        <v>4</v>
      </c>
      <c r="J7" s="2">
        <f>IF(B7&gt;0,VLOOKUP(I7,Punkteschema!$A$2:$B$101,2,FALSE),"")</f>
        <v>15</v>
      </c>
    </row>
    <row r="8" spans="1:12" x14ac:dyDescent="0.35">
      <c r="A8" s="1" t="s">
        <v>3489</v>
      </c>
      <c r="B8" s="45">
        <v>30</v>
      </c>
      <c r="C8" s="45">
        <v>45</v>
      </c>
      <c r="D8" s="45">
        <f t="shared" si="0"/>
        <v>75</v>
      </c>
      <c r="E8" s="2" t="b">
        <v>1</v>
      </c>
      <c r="F8" s="2">
        <f t="shared" si="1"/>
        <v>4</v>
      </c>
      <c r="G8" s="2">
        <f t="shared" si="2"/>
        <v>20</v>
      </c>
      <c r="H8" s="2">
        <f t="shared" si="3"/>
        <v>17</v>
      </c>
      <c r="I8" s="2">
        <f t="shared" si="4"/>
        <v>4</v>
      </c>
      <c r="J8" s="2">
        <f>IF(B8&gt;0,VLOOKUP(I8,Punkteschema!$A$2:$B$101,2,FALSE),"")</f>
        <v>15</v>
      </c>
    </row>
    <row r="9" spans="1:12" x14ac:dyDescent="0.35">
      <c r="A9" s="1" t="s">
        <v>33</v>
      </c>
      <c r="B9" s="45">
        <v>31</v>
      </c>
      <c r="C9" s="44">
        <v>33</v>
      </c>
      <c r="D9" s="44">
        <f t="shared" si="0"/>
        <v>64</v>
      </c>
      <c r="E9" s="2" t="b">
        <v>1</v>
      </c>
      <c r="F9" s="2">
        <f t="shared" si="1"/>
        <v>6</v>
      </c>
      <c r="G9" s="2">
        <f t="shared" si="2"/>
        <v>7</v>
      </c>
      <c r="H9" s="2">
        <f t="shared" si="3"/>
        <v>4</v>
      </c>
      <c r="I9" s="2">
        <f t="shared" si="4"/>
        <v>4</v>
      </c>
      <c r="J9" s="2">
        <f>IF(B9&gt;0,VLOOKUP(I9,Punkteschema!$A$2:$B$101,2,FALSE),"")</f>
        <v>15</v>
      </c>
    </row>
    <row r="10" spans="1:12" x14ac:dyDescent="0.35">
      <c r="A10" s="1" t="s">
        <v>32</v>
      </c>
      <c r="B10" s="45">
        <v>39</v>
      </c>
      <c r="C10" s="44">
        <v>32</v>
      </c>
      <c r="D10" s="45">
        <f t="shared" si="0"/>
        <v>71</v>
      </c>
      <c r="E10" s="2" t="b">
        <v>1</v>
      </c>
      <c r="F10" s="2">
        <f t="shared" si="1"/>
        <v>17</v>
      </c>
      <c r="G10" s="2">
        <f t="shared" si="2"/>
        <v>4</v>
      </c>
      <c r="H10" s="2">
        <f t="shared" si="3"/>
        <v>13</v>
      </c>
      <c r="I10" s="2">
        <f t="shared" si="4"/>
        <v>4</v>
      </c>
      <c r="J10" s="2">
        <f>IF(B10&gt;0,VLOOKUP(I10,Punkteschema!$A$2:$B$101,2,FALSE),"")</f>
        <v>15</v>
      </c>
    </row>
    <row r="11" spans="1:12" x14ac:dyDescent="0.35">
      <c r="A11" s="1" t="s">
        <v>81</v>
      </c>
      <c r="B11" s="45">
        <v>31</v>
      </c>
      <c r="C11" s="44">
        <v>35</v>
      </c>
      <c r="D11" s="45">
        <f t="shared" si="0"/>
        <v>66</v>
      </c>
      <c r="E11" s="2" t="b">
        <v>1</v>
      </c>
      <c r="F11" s="2">
        <f t="shared" si="1"/>
        <v>6</v>
      </c>
      <c r="G11" s="2">
        <f t="shared" si="2"/>
        <v>9</v>
      </c>
      <c r="H11" s="2">
        <f t="shared" si="3"/>
        <v>5</v>
      </c>
      <c r="I11" s="2">
        <f t="shared" si="4"/>
        <v>5</v>
      </c>
      <c r="J11" s="2">
        <f>IF(B11&gt;0,VLOOKUP(I11,Punkteschema!$A$2:$B$101,2,FALSE),"")</f>
        <v>15</v>
      </c>
    </row>
    <row r="12" spans="1:12" x14ac:dyDescent="0.35">
      <c r="A12" s="1" t="s">
        <v>20</v>
      </c>
      <c r="B12" s="45">
        <v>31</v>
      </c>
      <c r="C12" s="44">
        <v>35</v>
      </c>
      <c r="D12" s="45">
        <f t="shared" si="0"/>
        <v>66</v>
      </c>
      <c r="E12" s="2" t="b">
        <v>1</v>
      </c>
      <c r="F12" s="2">
        <f t="shared" si="1"/>
        <v>6</v>
      </c>
      <c r="G12" s="2">
        <f t="shared" si="2"/>
        <v>9</v>
      </c>
      <c r="H12" s="2">
        <f t="shared" si="3"/>
        <v>5</v>
      </c>
      <c r="I12" s="2">
        <f t="shared" si="4"/>
        <v>5</v>
      </c>
      <c r="J12" s="2">
        <f>IF(B12&gt;0,VLOOKUP(I12,Punkteschema!$A$2:$B$101,2,FALSE),"")</f>
        <v>15</v>
      </c>
    </row>
    <row r="13" spans="1:12" x14ac:dyDescent="0.35">
      <c r="A13" s="1" t="s">
        <v>4047</v>
      </c>
      <c r="B13" s="45">
        <v>31</v>
      </c>
      <c r="C13" s="45">
        <v>36</v>
      </c>
      <c r="D13" s="45">
        <f t="shared" si="0"/>
        <v>67</v>
      </c>
      <c r="E13" s="2" t="b">
        <v>1</v>
      </c>
      <c r="F13" s="2">
        <f t="shared" si="1"/>
        <v>6</v>
      </c>
      <c r="G13" s="2">
        <f t="shared" si="2"/>
        <v>15</v>
      </c>
      <c r="H13" s="2">
        <f t="shared" si="3"/>
        <v>9</v>
      </c>
      <c r="I13" s="2">
        <f t="shared" si="4"/>
        <v>6</v>
      </c>
      <c r="J13" s="2">
        <f>IF(B13&gt;0,VLOOKUP(I13,Punkteschema!$A$2:$B$101,2,FALSE),"")</f>
        <v>15</v>
      </c>
    </row>
    <row r="14" spans="1:12" x14ac:dyDescent="0.35">
      <c r="A14" s="1" t="s">
        <v>64</v>
      </c>
      <c r="B14" s="47">
        <v>24</v>
      </c>
      <c r="C14" s="44">
        <v>33</v>
      </c>
      <c r="D14" s="44">
        <f t="shared" si="0"/>
        <v>57</v>
      </c>
      <c r="E14" s="2" t="b">
        <v>0</v>
      </c>
      <c r="F14" s="2">
        <f t="shared" si="1"/>
        <v>1</v>
      </c>
      <c r="G14" s="2">
        <f t="shared" si="2"/>
        <v>7</v>
      </c>
      <c r="H14" s="2">
        <f t="shared" si="3"/>
        <v>1</v>
      </c>
      <c r="I14" s="2">
        <f t="shared" si="4"/>
        <v>7</v>
      </c>
      <c r="J14" s="2">
        <f>IF(B14&gt;0,VLOOKUP(I14,Punkteschema!$A$2:$B$101,2,FALSE),"")</f>
        <v>10</v>
      </c>
    </row>
    <row r="15" spans="1:12" x14ac:dyDescent="0.35">
      <c r="A15" s="1" t="s">
        <v>52</v>
      </c>
      <c r="B15" s="45">
        <v>33</v>
      </c>
      <c r="C15" s="44">
        <v>35</v>
      </c>
      <c r="D15" s="45">
        <f t="shared" si="0"/>
        <v>68</v>
      </c>
      <c r="E15" s="2" t="b">
        <v>1</v>
      </c>
      <c r="F15" s="2">
        <f t="shared" si="1"/>
        <v>10</v>
      </c>
      <c r="G15" s="2">
        <f t="shared" si="2"/>
        <v>9</v>
      </c>
      <c r="H15" s="2">
        <f t="shared" si="3"/>
        <v>10</v>
      </c>
      <c r="I15" s="2">
        <f t="shared" si="4"/>
        <v>9</v>
      </c>
      <c r="J15" s="2">
        <f>IF(B15&gt;0,VLOOKUP(I15,Punkteschema!$A$2:$B$101,2,FALSE),"")</f>
        <v>10</v>
      </c>
    </row>
    <row r="16" spans="1:12" x14ac:dyDescent="0.35">
      <c r="A16" s="1" t="s">
        <v>3646</v>
      </c>
      <c r="B16" s="45">
        <v>34</v>
      </c>
      <c r="C16" s="44">
        <v>35</v>
      </c>
      <c r="D16" s="45">
        <f t="shared" si="0"/>
        <v>69</v>
      </c>
      <c r="E16" s="2" t="b">
        <v>1</v>
      </c>
      <c r="F16" s="2">
        <f t="shared" si="1"/>
        <v>11</v>
      </c>
      <c r="G16" s="2">
        <f t="shared" si="2"/>
        <v>9</v>
      </c>
      <c r="H16" s="2">
        <f t="shared" si="3"/>
        <v>12</v>
      </c>
      <c r="I16" s="2">
        <f t="shared" si="4"/>
        <v>9</v>
      </c>
      <c r="J16" s="2">
        <f>IF(B16&gt;0,VLOOKUP(I16,Punkteschema!$A$2:$B$101,2,FALSE),"")</f>
        <v>10</v>
      </c>
    </row>
    <row r="17" spans="1:10" x14ac:dyDescent="0.35">
      <c r="A17" s="1" t="s">
        <v>30</v>
      </c>
      <c r="B17" s="45">
        <v>36</v>
      </c>
      <c r="C17" s="44">
        <v>35</v>
      </c>
      <c r="D17" s="45">
        <f t="shared" si="0"/>
        <v>71</v>
      </c>
      <c r="E17" s="2" t="b">
        <v>1</v>
      </c>
      <c r="F17" s="2">
        <f t="shared" si="1"/>
        <v>14</v>
      </c>
      <c r="G17" s="2">
        <f t="shared" si="2"/>
        <v>9</v>
      </c>
      <c r="H17" s="2">
        <f t="shared" si="3"/>
        <v>13</v>
      </c>
      <c r="I17" s="2">
        <f t="shared" si="4"/>
        <v>9</v>
      </c>
      <c r="J17" s="2">
        <f>IF(B17&gt;0,VLOOKUP(I17,Punkteschema!$A$2:$B$101,2,FALSE),"")</f>
        <v>10</v>
      </c>
    </row>
    <row r="18" spans="1:10" x14ac:dyDescent="0.35">
      <c r="A18" s="1" t="s">
        <v>48</v>
      </c>
      <c r="B18" s="45">
        <v>43</v>
      </c>
      <c r="C18" s="44">
        <v>35</v>
      </c>
      <c r="D18" s="45">
        <f t="shared" si="0"/>
        <v>78</v>
      </c>
      <c r="E18" s="2" t="b">
        <v>1</v>
      </c>
      <c r="F18" s="2">
        <f t="shared" si="1"/>
        <v>20</v>
      </c>
      <c r="G18" s="2">
        <f t="shared" si="2"/>
        <v>9</v>
      </c>
      <c r="H18" s="2">
        <f t="shared" si="3"/>
        <v>19</v>
      </c>
      <c r="I18" s="2">
        <f t="shared" si="4"/>
        <v>9</v>
      </c>
      <c r="J18" s="2">
        <f>IF(B18&gt;0,VLOOKUP(I18,Punkteschema!$A$2:$B$101,2,FALSE),"")</f>
        <v>10</v>
      </c>
    </row>
    <row r="19" spans="1:10" x14ac:dyDescent="0.35">
      <c r="A19" s="1" t="s">
        <v>12</v>
      </c>
      <c r="B19" s="45">
        <v>34</v>
      </c>
      <c r="C19" s="44">
        <v>32</v>
      </c>
      <c r="D19" s="45">
        <f t="shared" si="0"/>
        <v>66</v>
      </c>
      <c r="E19" s="2" t="b">
        <v>0</v>
      </c>
      <c r="F19" s="2">
        <f t="shared" si="1"/>
        <v>11</v>
      </c>
      <c r="G19" s="2">
        <f t="shared" si="2"/>
        <v>4</v>
      </c>
      <c r="H19" s="2">
        <f t="shared" si="3"/>
        <v>5</v>
      </c>
      <c r="I19" s="2">
        <f t="shared" si="4"/>
        <v>11</v>
      </c>
      <c r="J19" s="2">
        <f>IF(B19&gt;0,VLOOKUP(I19,Punkteschema!$A$2:$B$101,2,FALSE),"")</f>
        <v>5</v>
      </c>
    </row>
    <row r="20" spans="1:10" x14ac:dyDescent="0.35">
      <c r="A20" s="1" t="s">
        <v>13</v>
      </c>
      <c r="B20" s="45">
        <v>34</v>
      </c>
      <c r="C20" s="45">
        <v>43</v>
      </c>
      <c r="D20" s="45">
        <f t="shared" si="0"/>
        <v>77</v>
      </c>
      <c r="E20" s="2" t="b">
        <v>1</v>
      </c>
      <c r="F20" s="2">
        <f t="shared" si="1"/>
        <v>11</v>
      </c>
      <c r="G20" s="2">
        <f t="shared" si="2"/>
        <v>19</v>
      </c>
      <c r="H20" s="2">
        <f t="shared" si="3"/>
        <v>18</v>
      </c>
      <c r="I20" s="2">
        <f t="shared" si="4"/>
        <v>11</v>
      </c>
      <c r="J20" s="2">
        <f>IF(B20&gt;0,VLOOKUP(I20,Punkteschema!$A$2:$B$101,2,FALSE),"")</f>
        <v>5</v>
      </c>
    </row>
    <row r="21" spans="1:10" x14ac:dyDescent="0.35">
      <c r="A21" s="1" t="s">
        <v>4048</v>
      </c>
      <c r="B21" s="45">
        <v>38</v>
      </c>
      <c r="C21" s="45">
        <v>36</v>
      </c>
      <c r="D21" s="45">
        <f t="shared" si="0"/>
        <v>74</v>
      </c>
      <c r="E21" s="2" t="b">
        <v>1</v>
      </c>
      <c r="F21" s="2">
        <f t="shared" si="1"/>
        <v>16</v>
      </c>
      <c r="G21" s="2">
        <f t="shared" si="2"/>
        <v>15</v>
      </c>
      <c r="H21" s="2">
        <f t="shared" si="3"/>
        <v>16</v>
      </c>
      <c r="I21" s="2">
        <f t="shared" si="4"/>
        <v>15</v>
      </c>
      <c r="J21" s="2">
        <f>IF(B21&gt;0,VLOOKUP(I21,Punkteschema!$A$2:$B$101,2,FALSE),"")</f>
        <v>5</v>
      </c>
    </row>
    <row r="22" spans="1:10" x14ac:dyDescent="0.35">
      <c r="A22" s="1" t="s">
        <v>3244</v>
      </c>
      <c r="B22" s="45">
        <v>40</v>
      </c>
      <c r="C22" s="45">
        <v>38</v>
      </c>
      <c r="D22" s="45">
        <f t="shared" si="0"/>
        <v>78</v>
      </c>
      <c r="E22" s="2" t="b">
        <v>1</v>
      </c>
      <c r="F22" s="2">
        <f t="shared" si="1"/>
        <v>18</v>
      </c>
      <c r="G22" s="2">
        <f t="shared" si="2"/>
        <v>17</v>
      </c>
      <c r="H22" s="2">
        <f t="shared" si="3"/>
        <v>19</v>
      </c>
      <c r="I22" s="2">
        <f t="shared" si="4"/>
        <v>17</v>
      </c>
      <c r="J22" s="2">
        <f>IF(B22&gt;0,VLOOKUP(I22,Punkteschema!$A$2:$B$101,2,FALSE),"")</f>
        <v>3</v>
      </c>
    </row>
    <row r="23" spans="1:10" x14ac:dyDescent="0.35">
      <c r="A23" s="1" t="s">
        <v>3674</v>
      </c>
      <c r="B23" s="45">
        <v>53</v>
      </c>
      <c r="C23" s="45">
        <v>52</v>
      </c>
      <c r="D23" s="45">
        <f t="shared" si="0"/>
        <v>105</v>
      </c>
      <c r="E23" s="2" t="b">
        <v>1</v>
      </c>
      <c r="F23" s="2">
        <f t="shared" si="1"/>
        <v>21</v>
      </c>
      <c r="G23" s="2">
        <f t="shared" si="2"/>
        <v>21</v>
      </c>
      <c r="H23" s="2">
        <f t="shared" si="3"/>
        <v>21</v>
      </c>
      <c r="I23" s="2">
        <f t="shared" si="4"/>
        <v>21</v>
      </c>
      <c r="J23" s="2">
        <f>IF(B23&gt;0,VLOOKUP(I23,Punkteschema!$A$2:$B$101,2,FALSE),"")</f>
        <v>1</v>
      </c>
    </row>
    <row r="24" spans="1:10" hidden="1" x14ac:dyDescent="0.35">
      <c r="A24" s="1"/>
      <c r="B24" s="45"/>
      <c r="C24" s="45"/>
      <c r="D24" s="45" t="str">
        <f t="shared" ref="D24" si="5">IF(B24&gt;0,C24+B24,"")</f>
        <v/>
      </c>
      <c r="E24" s="2" t="b">
        <v>1</v>
      </c>
      <c r="F24" s="2" t="str">
        <f t="shared" ref="F24" si="6">IF(B24&gt;0,COUNTIF(B$3:B$55,"&lt;"&amp;B24)+1,"")</f>
        <v/>
      </c>
      <c r="G24" s="2" t="str">
        <f t="shared" ref="G24" si="7">IF(C24&gt;0,COUNTIF(C$3:C$55,"&lt;"&amp;C24)+1,"")</f>
        <v/>
      </c>
      <c r="H24" s="2" t="str">
        <f t="shared" ref="H24" si="8">IF(AND(B24&gt;0,C24&gt;0),COUNTIF(D$3:D$55,"&lt;"&amp;D24)+1,"")</f>
        <v/>
      </c>
      <c r="I24" s="2" t="str">
        <f t="shared" ref="I24" si="9">IF(B24&gt;0,IF(E24,MIN(F24:H24),MAX(F24:H24)),"")</f>
        <v/>
      </c>
      <c r="J24" s="2" t="str">
        <f>IF(B24&gt;0,VLOOKUP(I24,Punkteschema!$A$2:$B$101,2,FALSE),"")</f>
        <v/>
      </c>
    </row>
    <row r="25" spans="1:10" hidden="1" x14ac:dyDescent="0.35">
      <c r="A25" s="1"/>
      <c r="B25" s="2"/>
      <c r="C25" s="2"/>
      <c r="D25" s="2" t="str">
        <f t="shared" ref="D25:D55" si="10">IF(B25&gt;0,C25+B25,"")</f>
        <v/>
      </c>
      <c r="E25" s="2" t="b">
        <v>1</v>
      </c>
      <c r="F25" s="2" t="str">
        <f t="shared" ref="F25:G52" si="11">IF(B25&gt;0,COUNTIF(B$3:B$55,"&lt;"&amp;B25)+1,"")</f>
        <v/>
      </c>
      <c r="G25" s="2" t="str">
        <f t="shared" si="11"/>
        <v/>
      </c>
      <c r="H25" s="2" t="str">
        <f t="shared" ref="H25:H52" si="12">IF(AND(B25&gt;0,C25&gt;0),COUNTIF(D$3:D$55,"&lt;"&amp;D25)+1,"")</f>
        <v/>
      </c>
      <c r="I25" s="2" t="str">
        <f t="shared" ref="I25:I52" si="13">IF(B25&gt;0,IF(E25,MIN(F25:H25),MAX(F25:H25)),"")</f>
        <v/>
      </c>
      <c r="J25" s="2" t="str">
        <f>IF(B25&gt;0,VLOOKUP(I25,Punkteschema!$A$2:$B$101,2,FALSE),"")</f>
        <v/>
      </c>
    </row>
    <row r="26" spans="1:10" hidden="1" x14ac:dyDescent="0.35">
      <c r="A26" s="1"/>
      <c r="B26" s="2"/>
      <c r="C26" s="2"/>
      <c r="D26" s="2" t="str">
        <f t="shared" si="10"/>
        <v/>
      </c>
      <c r="E26" s="2" t="b">
        <v>1</v>
      </c>
      <c r="F26" s="2" t="str">
        <f t="shared" si="11"/>
        <v/>
      </c>
      <c r="G26" s="2" t="str">
        <f t="shared" si="11"/>
        <v/>
      </c>
      <c r="H26" s="2" t="str">
        <f t="shared" si="12"/>
        <v/>
      </c>
      <c r="I26" s="2" t="str">
        <f t="shared" si="13"/>
        <v/>
      </c>
      <c r="J26" s="2" t="str">
        <f>IF(B26&gt;0,VLOOKUP(I26,Punkteschema!$A$2:$B$101,2,FALSE),"")</f>
        <v/>
      </c>
    </row>
    <row r="27" spans="1:10" hidden="1" x14ac:dyDescent="0.35">
      <c r="A27" s="1"/>
      <c r="B27" s="2"/>
      <c r="C27" s="2"/>
      <c r="D27" s="2" t="str">
        <f t="shared" si="10"/>
        <v/>
      </c>
      <c r="E27" s="2" t="b">
        <v>1</v>
      </c>
      <c r="F27" s="2" t="str">
        <f t="shared" si="11"/>
        <v/>
      </c>
      <c r="G27" s="2" t="str">
        <f t="shared" si="11"/>
        <v/>
      </c>
      <c r="H27" s="2" t="str">
        <f t="shared" si="12"/>
        <v/>
      </c>
      <c r="I27" s="2" t="str">
        <f t="shared" si="13"/>
        <v/>
      </c>
      <c r="J27" s="2" t="str">
        <f>IF(B27&gt;0,VLOOKUP(I27,Punkteschema!$A$2:$B$101,2,FALSE),"")</f>
        <v/>
      </c>
    </row>
    <row r="28" spans="1:10" hidden="1" x14ac:dyDescent="0.35">
      <c r="A28" s="1"/>
      <c r="B28" s="2"/>
      <c r="C28" s="2"/>
      <c r="D28" s="2" t="str">
        <f t="shared" si="10"/>
        <v/>
      </c>
      <c r="E28" s="2" t="b">
        <v>1</v>
      </c>
      <c r="F28" s="2" t="str">
        <f t="shared" si="11"/>
        <v/>
      </c>
      <c r="G28" s="2" t="str">
        <f t="shared" si="11"/>
        <v/>
      </c>
      <c r="H28" s="2" t="str">
        <f t="shared" si="12"/>
        <v/>
      </c>
      <c r="I28" s="2" t="str">
        <f t="shared" si="13"/>
        <v/>
      </c>
      <c r="J28" s="2" t="str">
        <f>IF(B28&gt;0,VLOOKUP(I28,Punkteschema!$A$2:$B$101,2,FALSE),"")</f>
        <v/>
      </c>
    </row>
    <row r="29" spans="1:10" hidden="1" x14ac:dyDescent="0.35">
      <c r="A29" s="1"/>
      <c r="B29" s="2"/>
      <c r="C29" s="2"/>
      <c r="D29" s="2" t="str">
        <f t="shared" si="10"/>
        <v/>
      </c>
      <c r="E29" s="2" t="b">
        <v>1</v>
      </c>
      <c r="F29" s="2" t="str">
        <f t="shared" si="11"/>
        <v/>
      </c>
      <c r="G29" s="2" t="str">
        <f t="shared" si="11"/>
        <v/>
      </c>
      <c r="H29" s="2" t="str">
        <f t="shared" si="12"/>
        <v/>
      </c>
      <c r="I29" s="2" t="str">
        <f t="shared" si="13"/>
        <v/>
      </c>
      <c r="J29" s="2" t="str">
        <f>IF(B29&gt;0,VLOOKUP(I29,Punkteschema!$A$2:$B$101,2,FALSE),"")</f>
        <v/>
      </c>
    </row>
    <row r="30" spans="1:10" hidden="1" x14ac:dyDescent="0.35">
      <c r="A30" s="1"/>
      <c r="B30" s="2"/>
      <c r="C30" s="2"/>
      <c r="D30" s="2" t="str">
        <f t="shared" si="10"/>
        <v/>
      </c>
      <c r="E30" s="2" t="b">
        <v>1</v>
      </c>
      <c r="F30" s="2" t="str">
        <f t="shared" si="11"/>
        <v/>
      </c>
      <c r="G30" s="2" t="str">
        <f t="shared" si="11"/>
        <v/>
      </c>
      <c r="H30" s="2" t="str">
        <f t="shared" si="12"/>
        <v/>
      </c>
      <c r="I30" s="2" t="str">
        <f t="shared" si="13"/>
        <v/>
      </c>
      <c r="J30" s="2" t="str">
        <f>IF(B30&gt;0,VLOOKUP(I30,Punkteschema!$A$2:$B$101,2,FALSE),"")</f>
        <v/>
      </c>
    </row>
    <row r="31" spans="1:10" hidden="1" x14ac:dyDescent="0.35">
      <c r="A31" s="1"/>
      <c r="B31" s="2"/>
      <c r="C31" s="2"/>
      <c r="D31" s="2" t="str">
        <f t="shared" si="10"/>
        <v/>
      </c>
      <c r="E31" s="2" t="b">
        <v>1</v>
      </c>
      <c r="F31" s="2" t="str">
        <f t="shared" si="11"/>
        <v/>
      </c>
      <c r="G31" s="2" t="str">
        <f t="shared" si="11"/>
        <v/>
      </c>
      <c r="H31" s="2" t="str">
        <f t="shared" si="12"/>
        <v/>
      </c>
      <c r="I31" s="2" t="str">
        <f t="shared" si="13"/>
        <v/>
      </c>
      <c r="J31" s="2" t="str">
        <f>IF(B31&gt;0,VLOOKUP(I31,Punkteschema!$A$2:$B$101,2,FALSE),"")</f>
        <v/>
      </c>
    </row>
    <row r="32" spans="1:10" hidden="1" x14ac:dyDescent="0.35">
      <c r="A32" s="1"/>
      <c r="B32" s="2"/>
      <c r="C32" s="2"/>
      <c r="D32" s="2" t="str">
        <f t="shared" si="10"/>
        <v/>
      </c>
      <c r="E32" s="2" t="b">
        <v>1</v>
      </c>
      <c r="F32" s="2" t="str">
        <f t="shared" si="11"/>
        <v/>
      </c>
      <c r="G32" s="2" t="str">
        <f t="shared" si="11"/>
        <v/>
      </c>
      <c r="H32" s="2" t="str">
        <f t="shared" si="12"/>
        <v/>
      </c>
      <c r="I32" s="2" t="str">
        <f t="shared" si="13"/>
        <v/>
      </c>
      <c r="J32" s="2" t="str">
        <f>IF(B32&gt;0,VLOOKUP(I32,Punkteschema!$A$2:$B$101,2,FALSE),"")</f>
        <v/>
      </c>
    </row>
    <row r="33" spans="1:10" hidden="1" x14ac:dyDescent="0.35">
      <c r="A33" s="1"/>
      <c r="B33" s="2"/>
      <c r="C33" s="2"/>
      <c r="D33" s="2" t="str">
        <f t="shared" si="10"/>
        <v/>
      </c>
      <c r="E33" s="2" t="b">
        <v>1</v>
      </c>
      <c r="F33" s="2" t="str">
        <f t="shared" si="11"/>
        <v/>
      </c>
      <c r="G33" s="2" t="str">
        <f t="shared" si="11"/>
        <v/>
      </c>
      <c r="H33" s="2" t="str">
        <f t="shared" si="12"/>
        <v/>
      </c>
      <c r="I33" s="2" t="str">
        <f t="shared" si="13"/>
        <v/>
      </c>
      <c r="J33" s="2" t="str">
        <f>IF(B33&gt;0,VLOOKUP(I33,Punkteschema!$A$2:$B$101,2,FALSE),"")</f>
        <v/>
      </c>
    </row>
    <row r="34" spans="1:10" hidden="1" x14ac:dyDescent="0.35">
      <c r="A34" s="1"/>
      <c r="B34" s="2"/>
      <c r="C34" s="2"/>
      <c r="D34" s="2" t="str">
        <f t="shared" si="10"/>
        <v/>
      </c>
      <c r="E34" s="2" t="b">
        <v>1</v>
      </c>
      <c r="F34" s="2" t="str">
        <f t="shared" si="11"/>
        <v/>
      </c>
      <c r="G34" s="2" t="str">
        <f t="shared" si="11"/>
        <v/>
      </c>
      <c r="H34" s="2" t="str">
        <f t="shared" si="12"/>
        <v/>
      </c>
      <c r="I34" s="2" t="str">
        <f t="shared" si="13"/>
        <v/>
      </c>
      <c r="J34" s="2" t="str">
        <f>IF(B34&gt;0,VLOOKUP(I34,Punkteschema!$A$2:$B$101,2,FALSE),"")</f>
        <v/>
      </c>
    </row>
    <row r="35" spans="1:10" hidden="1" x14ac:dyDescent="0.35">
      <c r="A35" s="1"/>
      <c r="B35" s="2"/>
      <c r="C35" s="2"/>
      <c r="D35" s="2" t="str">
        <f t="shared" si="10"/>
        <v/>
      </c>
      <c r="E35" s="2" t="b">
        <v>1</v>
      </c>
      <c r="F35" s="2" t="str">
        <f t="shared" si="11"/>
        <v/>
      </c>
      <c r="G35" s="2" t="str">
        <f t="shared" si="11"/>
        <v/>
      </c>
      <c r="H35" s="2" t="str">
        <f t="shared" si="12"/>
        <v/>
      </c>
      <c r="I35" s="2" t="str">
        <f t="shared" si="13"/>
        <v/>
      </c>
      <c r="J35" s="2" t="str">
        <f>IF(B35&gt;0,VLOOKUP(I35,Punkteschema!$A$2:$B$101,2,FALSE),"")</f>
        <v/>
      </c>
    </row>
    <row r="36" spans="1:10" hidden="1" x14ac:dyDescent="0.35">
      <c r="A36" s="1"/>
      <c r="B36" s="2"/>
      <c r="C36" s="2"/>
      <c r="D36" s="2" t="str">
        <f t="shared" si="10"/>
        <v/>
      </c>
      <c r="E36" s="2" t="b">
        <v>1</v>
      </c>
      <c r="F36" s="2" t="str">
        <f t="shared" si="11"/>
        <v/>
      </c>
      <c r="G36" s="2" t="str">
        <f t="shared" si="11"/>
        <v/>
      </c>
      <c r="H36" s="2" t="str">
        <f t="shared" si="12"/>
        <v/>
      </c>
      <c r="I36" s="2" t="str">
        <f t="shared" si="13"/>
        <v/>
      </c>
      <c r="J36" s="2" t="str">
        <f>IF(B36&gt;0,VLOOKUP(I36,Punkteschema!$A$2:$B$101,2,FALSE),"")</f>
        <v/>
      </c>
    </row>
    <row r="37" spans="1:10" hidden="1" x14ac:dyDescent="0.35">
      <c r="A37" s="1"/>
      <c r="B37" s="2"/>
      <c r="C37" s="2"/>
      <c r="D37" s="2" t="str">
        <f t="shared" si="10"/>
        <v/>
      </c>
      <c r="E37" s="2" t="b">
        <v>1</v>
      </c>
      <c r="F37" s="2" t="str">
        <f t="shared" si="11"/>
        <v/>
      </c>
      <c r="G37" s="2" t="str">
        <f t="shared" si="11"/>
        <v/>
      </c>
      <c r="H37" s="2" t="str">
        <f t="shared" si="12"/>
        <v/>
      </c>
      <c r="I37" s="2" t="str">
        <f t="shared" si="13"/>
        <v/>
      </c>
      <c r="J37" s="2" t="str">
        <f>IF(B37&gt;0,VLOOKUP(I37,Punkteschema!$A$2:$B$101,2,FALSE),"")</f>
        <v/>
      </c>
    </row>
    <row r="38" spans="1:10" hidden="1" x14ac:dyDescent="0.35">
      <c r="A38" s="1"/>
      <c r="B38" s="2"/>
      <c r="C38" s="2"/>
      <c r="D38" s="2" t="str">
        <f t="shared" si="10"/>
        <v/>
      </c>
      <c r="E38" s="2" t="b">
        <v>1</v>
      </c>
      <c r="F38" s="2" t="str">
        <f t="shared" si="11"/>
        <v/>
      </c>
      <c r="G38" s="2" t="str">
        <f t="shared" si="11"/>
        <v/>
      </c>
      <c r="H38" s="2" t="str">
        <f t="shared" si="12"/>
        <v/>
      </c>
      <c r="I38" s="2" t="str">
        <f t="shared" si="13"/>
        <v/>
      </c>
      <c r="J38" s="2" t="str">
        <f>IF(B38&gt;0,VLOOKUP(I38,Punkteschema!$A$2:$B$101,2,FALSE),"")</f>
        <v/>
      </c>
    </row>
    <row r="39" spans="1:10" hidden="1" x14ac:dyDescent="0.35">
      <c r="A39" s="1"/>
      <c r="B39" s="2"/>
      <c r="C39" s="2"/>
      <c r="D39" s="2" t="str">
        <f t="shared" si="10"/>
        <v/>
      </c>
      <c r="E39" s="2" t="b">
        <v>1</v>
      </c>
      <c r="F39" s="2" t="str">
        <f t="shared" si="11"/>
        <v/>
      </c>
      <c r="G39" s="2" t="str">
        <f t="shared" si="11"/>
        <v/>
      </c>
      <c r="H39" s="2" t="str">
        <f t="shared" si="12"/>
        <v/>
      </c>
      <c r="I39" s="2" t="str">
        <f t="shared" si="13"/>
        <v/>
      </c>
      <c r="J39" s="2" t="str">
        <f>IF(B39&gt;0,VLOOKUP(I39,Punkteschema!$A$2:$B$101,2,FALSE),"")</f>
        <v/>
      </c>
    </row>
    <row r="40" spans="1:10" hidden="1" x14ac:dyDescent="0.35">
      <c r="A40" s="1"/>
      <c r="B40" s="2"/>
      <c r="C40" s="2"/>
      <c r="D40" s="2" t="str">
        <f t="shared" si="10"/>
        <v/>
      </c>
      <c r="E40" s="2" t="b">
        <v>1</v>
      </c>
      <c r="F40" s="2" t="str">
        <f t="shared" si="11"/>
        <v/>
      </c>
      <c r="G40" s="2" t="str">
        <f t="shared" si="11"/>
        <v/>
      </c>
      <c r="H40" s="2" t="str">
        <f t="shared" si="12"/>
        <v/>
      </c>
      <c r="I40" s="2" t="str">
        <f t="shared" si="13"/>
        <v/>
      </c>
      <c r="J40" s="2" t="str">
        <f>IF(B40&gt;0,VLOOKUP(I40,Punkteschema!$A$2:$B$101,2,FALSE),"")</f>
        <v/>
      </c>
    </row>
    <row r="41" spans="1:10" hidden="1" x14ac:dyDescent="0.35">
      <c r="A41" s="1"/>
      <c r="B41" s="2"/>
      <c r="C41" s="2"/>
      <c r="D41" s="2" t="str">
        <f t="shared" si="10"/>
        <v/>
      </c>
      <c r="E41" s="2" t="b">
        <v>1</v>
      </c>
      <c r="F41" s="2" t="str">
        <f t="shared" si="11"/>
        <v/>
      </c>
      <c r="G41" s="2" t="str">
        <f t="shared" si="11"/>
        <v/>
      </c>
      <c r="H41" s="2" t="str">
        <f t="shared" si="12"/>
        <v/>
      </c>
      <c r="I41" s="2" t="str">
        <f t="shared" si="13"/>
        <v/>
      </c>
      <c r="J41" s="2" t="str">
        <f>IF(B41&gt;0,VLOOKUP(I41,Punkteschema!$A$2:$B$101,2,FALSE),"")</f>
        <v/>
      </c>
    </row>
    <row r="42" spans="1:10" hidden="1" x14ac:dyDescent="0.35">
      <c r="A42" s="1"/>
      <c r="B42" s="2"/>
      <c r="C42" s="2"/>
      <c r="D42" s="2" t="str">
        <f t="shared" si="10"/>
        <v/>
      </c>
      <c r="E42" s="2" t="b">
        <v>1</v>
      </c>
      <c r="F42" s="2" t="str">
        <f t="shared" si="11"/>
        <v/>
      </c>
      <c r="G42" s="2" t="str">
        <f t="shared" si="11"/>
        <v/>
      </c>
      <c r="H42" s="2" t="str">
        <f t="shared" si="12"/>
        <v/>
      </c>
      <c r="I42" s="2" t="str">
        <f t="shared" si="13"/>
        <v/>
      </c>
      <c r="J42" s="2" t="str">
        <f>IF(B42&gt;0,VLOOKUP(I42,Punkteschema!$A$2:$B$101,2,FALSE),"")</f>
        <v/>
      </c>
    </row>
    <row r="43" spans="1:10" hidden="1" x14ac:dyDescent="0.35">
      <c r="A43" s="1"/>
      <c r="B43" s="2"/>
      <c r="C43" s="2"/>
      <c r="D43" s="2" t="str">
        <f t="shared" si="10"/>
        <v/>
      </c>
      <c r="E43" s="2" t="b">
        <v>1</v>
      </c>
      <c r="F43" s="2" t="str">
        <f t="shared" si="11"/>
        <v/>
      </c>
      <c r="G43" s="2" t="str">
        <f t="shared" si="11"/>
        <v/>
      </c>
      <c r="H43" s="2" t="str">
        <f t="shared" si="12"/>
        <v/>
      </c>
      <c r="I43" s="2" t="str">
        <f t="shared" si="13"/>
        <v/>
      </c>
      <c r="J43" s="2" t="str">
        <f>IF(B43&gt;0,VLOOKUP(I43,Punkteschema!$A$2:$B$101,2,FALSE),"")</f>
        <v/>
      </c>
    </row>
    <row r="44" spans="1:10" hidden="1" x14ac:dyDescent="0.35">
      <c r="A44" s="1"/>
      <c r="B44" s="2"/>
      <c r="C44" s="2"/>
      <c r="D44" s="2" t="str">
        <f t="shared" si="10"/>
        <v/>
      </c>
      <c r="E44" s="2" t="b">
        <v>1</v>
      </c>
      <c r="F44" s="2" t="str">
        <f t="shared" si="11"/>
        <v/>
      </c>
      <c r="G44" s="2" t="str">
        <f t="shared" si="11"/>
        <v/>
      </c>
      <c r="H44" s="2" t="str">
        <f t="shared" si="12"/>
        <v/>
      </c>
      <c r="I44" s="2" t="str">
        <f t="shared" si="13"/>
        <v/>
      </c>
      <c r="J44" s="2" t="str">
        <f>IF(B44&gt;0,VLOOKUP(I44,Punkteschema!$A$2:$B$101,2,FALSE),"")</f>
        <v/>
      </c>
    </row>
    <row r="45" spans="1:10" hidden="1" x14ac:dyDescent="0.35">
      <c r="A45" s="1"/>
      <c r="B45" s="2"/>
      <c r="C45" s="2"/>
      <c r="D45" s="2" t="str">
        <f t="shared" si="10"/>
        <v/>
      </c>
      <c r="E45" s="2" t="b">
        <v>1</v>
      </c>
      <c r="F45" s="2" t="str">
        <f t="shared" si="11"/>
        <v/>
      </c>
      <c r="G45" s="2" t="str">
        <f t="shared" si="11"/>
        <v/>
      </c>
      <c r="H45" s="2" t="str">
        <f t="shared" si="12"/>
        <v/>
      </c>
      <c r="I45" s="2" t="str">
        <f t="shared" si="13"/>
        <v/>
      </c>
      <c r="J45" s="2" t="str">
        <f>IF(B45&gt;0,VLOOKUP(I45,Punkteschema!$A$2:$B$101,2,FALSE),"")</f>
        <v/>
      </c>
    </row>
    <row r="46" spans="1:10" hidden="1" x14ac:dyDescent="0.35">
      <c r="A46" s="1"/>
      <c r="B46" s="2"/>
      <c r="C46" s="2"/>
      <c r="D46" s="2" t="str">
        <f t="shared" si="10"/>
        <v/>
      </c>
      <c r="E46" s="2" t="b">
        <v>1</v>
      </c>
      <c r="F46" s="2" t="str">
        <f t="shared" si="11"/>
        <v/>
      </c>
      <c r="G46" s="2" t="str">
        <f t="shared" si="11"/>
        <v/>
      </c>
      <c r="H46" s="2" t="str">
        <f t="shared" si="12"/>
        <v/>
      </c>
      <c r="I46" s="2" t="str">
        <f t="shared" si="13"/>
        <v/>
      </c>
      <c r="J46" s="2" t="str">
        <f>IF(B46&gt;0,VLOOKUP(I46,Punkteschema!$A$2:$B$101,2,FALSE),"")</f>
        <v/>
      </c>
    </row>
    <row r="47" spans="1:10" hidden="1" x14ac:dyDescent="0.35">
      <c r="A47" s="1"/>
      <c r="B47" s="2"/>
      <c r="C47" s="2"/>
      <c r="D47" s="2" t="str">
        <f t="shared" si="10"/>
        <v/>
      </c>
      <c r="E47" s="2" t="b">
        <v>1</v>
      </c>
      <c r="F47" s="2" t="str">
        <f t="shared" si="11"/>
        <v/>
      </c>
      <c r="G47" s="2" t="str">
        <f t="shared" si="11"/>
        <v/>
      </c>
      <c r="H47" s="2" t="str">
        <f t="shared" si="12"/>
        <v/>
      </c>
      <c r="I47" s="2" t="str">
        <f t="shared" si="13"/>
        <v/>
      </c>
      <c r="J47" s="2" t="str">
        <f>IF(B47&gt;0,VLOOKUP(I47,Punkteschema!$A$2:$B$101,2,FALSE),"")</f>
        <v/>
      </c>
    </row>
    <row r="48" spans="1:10" hidden="1" x14ac:dyDescent="0.35">
      <c r="A48" s="1"/>
      <c r="B48" s="2"/>
      <c r="C48" s="2"/>
      <c r="D48" s="2" t="str">
        <f t="shared" si="10"/>
        <v/>
      </c>
      <c r="E48" s="2" t="b">
        <v>1</v>
      </c>
      <c r="F48" s="2" t="str">
        <f t="shared" si="11"/>
        <v/>
      </c>
      <c r="G48" s="2" t="str">
        <f t="shared" si="11"/>
        <v/>
      </c>
      <c r="H48" s="2" t="str">
        <f t="shared" si="12"/>
        <v/>
      </c>
      <c r="I48" s="2" t="str">
        <f t="shared" si="13"/>
        <v/>
      </c>
      <c r="J48" s="2" t="str">
        <f>IF(B48&gt;0,VLOOKUP(I48,Punkteschema!$A$2:$B$101,2,FALSE),"")</f>
        <v/>
      </c>
    </row>
    <row r="49" spans="1:10" hidden="1" x14ac:dyDescent="0.35">
      <c r="A49" s="1"/>
      <c r="B49" s="2"/>
      <c r="C49" s="2"/>
      <c r="D49" s="2" t="str">
        <f t="shared" si="10"/>
        <v/>
      </c>
      <c r="E49" s="2" t="b">
        <v>1</v>
      </c>
      <c r="F49" s="2" t="str">
        <f t="shared" si="11"/>
        <v/>
      </c>
      <c r="G49" s="2" t="str">
        <f t="shared" si="11"/>
        <v/>
      </c>
      <c r="H49" s="2" t="str">
        <f t="shared" si="12"/>
        <v/>
      </c>
      <c r="I49" s="2" t="str">
        <f t="shared" si="13"/>
        <v/>
      </c>
      <c r="J49" s="2" t="str">
        <f>IF(B49&gt;0,VLOOKUP(I49,Punkteschema!$A$2:$B$101,2,FALSE),"")</f>
        <v/>
      </c>
    </row>
    <row r="50" spans="1:10" hidden="1" x14ac:dyDescent="0.35">
      <c r="A50" s="1"/>
      <c r="B50" s="2"/>
      <c r="C50" s="2"/>
      <c r="D50" s="2" t="str">
        <f t="shared" si="10"/>
        <v/>
      </c>
      <c r="E50" s="2" t="b">
        <v>1</v>
      </c>
      <c r="F50" s="2" t="str">
        <f t="shared" si="11"/>
        <v/>
      </c>
      <c r="G50" s="2" t="str">
        <f t="shared" si="11"/>
        <v/>
      </c>
      <c r="H50" s="2" t="str">
        <f t="shared" si="12"/>
        <v/>
      </c>
      <c r="I50" s="2" t="str">
        <f t="shared" si="13"/>
        <v/>
      </c>
      <c r="J50" s="2" t="str">
        <f>IF(B50&gt;0,VLOOKUP(I50,Punkteschema!$A$2:$B$101,2,FALSE),"")</f>
        <v/>
      </c>
    </row>
    <row r="51" spans="1:10" hidden="1" x14ac:dyDescent="0.35">
      <c r="A51" s="1"/>
      <c r="B51" s="2"/>
      <c r="C51" s="2"/>
      <c r="D51" s="2" t="str">
        <f t="shared" si="10"/>
        <v/>
      </c>
      <c r="E51" s="2" t="b">
        <v>1</v>
      </c>
      <c r="F51" s="2" t="str">
        <f t="shared" si="11"/>
        <v/>
      </c>
      <c r="G51" s="2" t="str">
        <f t="shared" si="11"/>
        <v/>
      </c>
      <c r="H51" s="2" t="str">
        <f t="shared" si="12"/>
        <v/>
      </c>
      <c r="I51" s="2" t="str">
        <f t="shared" si="13"/>
        <v/>
      </c>
      <c r="J51" s="2" t="str">
        <f>IF(B51&gt;0,VLOOKUP(I51,Punkteschema!$A$2:$B$101,2,FALSE),"")</f>
        <v/>
      </c>
    </row>
    <row r="52" spans="1:10" hidden="1" x14ac:dyDescent="0.35">
      <c r="A52" s="1"/>
      <c r="B52" s="2"/>
      <c r="C52" s="2"/>
      <c r="D52" s="2" t="str">
        <f t="shared" si="10"/>
        <v/>
      </c>
      <c r="E52" s="2" t="b">
        <v>1</v>
      </c>
      <c r="F52" s="2" t="str">
        <f t="shared" si="11"/>
        <v/>
      </c>
      <c r="G52" s="2" t="str">
        <f t="shared" si="11"/>
        <v/>
      </c>
      <c r="H52" s="2" t="str">
        <f t="shared" si="12"/>
        <v/>
      </c>
      <c r="I52" s="2" t="str">
        <f t="shared" si="13"/>
        <v/>
      </c>
      <c r="J52" s="2" t="str">
        <f>IF(B52&gt;0,VLOOKUP(I52,Punkteschema!$A$2:$B$101,2,FALSE),"")</f>
        <v/>
      </c>
    </row>
    <row r="53" spans="1:10" hidden="1" x14ac:dyDescent="0.35">
      <c r="A53" s="1"/>
      <c r="B53" s="2"/>
      <c r="C53" s="2"/>
      <c r="D53" s="2" t="str">
        <f t="shared" si="10"/>
        <v/>
      </c>
      <c r="E53" s="2" t="b">
        <v>1</v>
      </c>
      <c r="F53" s="2" t="str">
        <f t="shared" ref="F53:G55" si="14">IF(B53&gt;0,COUNTIF(B$3:B$55,"&lt;"&amp;B53)+1,"")</f>
        <v/>
      </c>
      <c r="G53" s="2" t="str">
        <f t="shared" si="14"/>
        <v/>
      </c>
      <c r="H53" s="2" t="str">
        <f>IF(AND(B53&gt;0,C53&gt;0),COUNTIF(D$3:D$55,"&lt;"&amp;D53)+1,"")</f>
        <v/>
      </c>
      <c r="I53" s="2" t="str">
        <f>IF(B53&gt;0,IF(E53,MIN(F53:H53),MAX(F53:H53)),"")</f>
        <v/>
      </c>
      <c r="J53" s="2" t="str">
        <f>IF(B53&gt;0,VLOOKUP(I53,Punkteschema!$A$2:$B$101,2,FALSE),"")</f>
        <v/>
      </c>
    </row>
    <row r="54" spans="1:10" hidden="1" x14ac:dyDescent="0.35">
      <c r="A54" s="1"/>
      <c r="B54" s="2"/>
      <c r="C54" s="2"/>
      <c r="D54" s="2" t="str">
        <f t="shared" si="10"/>
        <v/>
      </c>
      <c r="E54" s="2" t="b">
        <v>1</v>
      </c>
      <c r="F54" s="2" t="str">
        <f t="shared" si="14"/>
        <v/>
      </c>
      <c r="G54" s="2" t="str">
        <f t="shared" si="14"/>
        <v/>
      </c>
      <c r="H54" s="2" t="str">
        <f>IF(AND(B54&gt;0,C54&gt;0),COUNTIF(D$3:D$55,"&lt;"&amp;D54)+1,"")</f>
        <v/>
      </c>
      <c r="I54" s="2" t="str">
        <f>IF(B54&gt;0,IF(E54,MIN(F54:H54),MAX(F54:H54)),"")</f>
        <v/>
      </c>
      <c r="J54" s="2" t="str">
        <f>IF(B54&gt;0,VLOOKUP(I54,Punkteschema!$A$2:$B$101,2,FALSE),"")</f>
        <v/>
      </c>
    </row>
    <row r="55" spans="1:10" hidden="1" x14ac:dyDescent="0.35">
      <c r="A55" s="1"/>
      <c r="B55" s="2"/>
      <c r="C55" s="2"/>
      <c r="D55" s="2" t="str">
        <f t="shared" si="10"/>
        <v/>
      </c>
      <c r="E55" s="2" t="b">
        <v>1</v>
      </c>
      <c r="F55" s="2" t="str">
        <f t="shared" si="14"/>
        <v/>
      </c>
      <c r="G55" s="2" t="str">
        <f t="shared" si="14"/>
        <v/>
      </c>
      <c r="H55" s="2" t="str">
        <f>IF(AND(B55&gt;0,C55&gt;0),COUNTIF(D$3:D$55,"&lt;"&amp;D55)+1,"")</f>
        <v/>
      </c>
      <c r="I55" s="2" t="str">
        <f>IF(B55&gt;0,IF(E55,MIN(F55:H55),MAX(F55:H55)),"")</f>
        <v/>
      </c>
      <c r="J55" s="2" t="str">
        <f>IF(B55&gt;0,VLOOKUP(I55,Punkteschema!$A$2:$B$101,2,FALSE),"")</f>
        <v/>
      </c>
    </row>
    <row r="57" spans="1:10" x14ac:dyDescent="0.35">
      <c r="A57" s="4" t="s">
        <v>4116</v>
      </c>
      <c r="E57" s="4" t="s">
        <v>3294</v>
      </c>
      <c r="F57" s="42" t="s">
        <v>3482</v>
      </c>
      <c r="G57" s="4" t="s">
        <v>3300</v>
      </c>
    </row>
    <row r="58" spans="1:10" x14ac:dyDescent="0.35">
      <c r="A58" s="4" t="s">
        <v>3676</v>
      </c>
      <c r="E58" s="4" t="s">
        <v>3295</v>
      </c>
      <c r="F58" s="42" t="s">
        <v>3483</v>
      </c>
      <c r="G58" s="4" t="s">
        <v>3300</v>
      </c>
    </row>
    <row r="59" spans="1:10" x14ac:dyDescent="0.35">
      <c r="A59" s="4" t="s">
        <v>3641</v>
      </c>
    </row>
    <row r="61" spans="1:10" x14ac:dyDescent="0.35">
      <c r="A61" s="43" t="s">
        <v>3493</v>
      </c>
      <c r="B61" s="4" t="s">
        <v>4117</v>
      </c>
    </row>
    <row r="62" spans="1:10" x14ac:dyDescent="0.35">
      <c r="A62" s="43"/>
      <c r="B62" s="4" t="s">
        <v>4118</v>
      </c>
    </row>
    <row r="63" spans="1:10" x14ac:dyDescent="0.35">
      <c r="A63" s="43"/>
      <c r="B63" s="4" t="s">
        <v>4119</v>
      </c>
    </row>
    <row r="64" spans="1:10" x14ac:dyDescent="0.35">
      <c r="A64" s="43"/>
    </row>
  </sheetData>
  <sortState ref="A3:J23">
    <sortCondition ref="I3:I55"/>
    <sortCondition ref="F3:F55"/>
    <sortCondition ref="G3:G55"/>
  </sortState>
  <mergeCells count="1">
    <mergeCell ref="A1:J1"/>
  </mergeCells>
  <dataValidations count="1">
    <dataValidation type="list" allowBlank="1" showInputMessage="1" showErrorMessage="1" sqref="A3:A55">
      <formula1>Teilnehmerliste</formula1>
    </dataValidation>
  </dataValidations>
  <pageMargins left="0.39370078740157483" right="0.39370078740157483" top="0.39370078740157483" bottom="0.39370078740157483" header="0.31496062992125984" footer="0.31496062992125984"/>
  <pageSetup paperSize="9" scale="10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L64"/>
  <sheetViews>
    <sheetView zoomScale="129" zoomScaleNormal="129" workbookViewId="0">
      <selection sqref="A1:J1"/>
    </sheetView>
  </sheetViews>
  <sheetFormatPr baseColWidth="10" defaultColWidth="11.453125" defaultRowHeight="14.5" x14ac:dyDescent="0.35"/>
  <cols>
    <col min="1" max="1" width="23.453125" style="4" bestFit="1" customWidth="1"/>
    <col min="2" max="3" width="7.54296875" style="4" bestFit="1" customWidth="1"/>
    <col min="4" max="4" width="7.26953125" style="4" bestFit="1" customWidth="1"/>
    <col min="5" max="5" width="8.1796875" style="4" bestFit="1" customWidth="1"/>
    <col min="6" max="6" width="5.54296875" style="4" bestFit="1" customWidth="1"/>
    <col min="7" max="7" width="6" style="4" bestFit="1" customWidth="1"/>
    <col min="8" max="8" width="7" style="4" bestFit="1" customWidth="1"/>
    <col min="9" max="9" width="8.26953125" style="4" bestFit="1" customWidth="1"/>
    <col min="10" max="10" width="6.54296875" style="4" bestFit="1" customWidth="1"/>
    <col min="11" max="11" width="7.1796875" style="4" bestFit="1" customWidth="1"/>
    <col min="12" max="12" width="18.7265625" style="4" bestFit="1" customWidth="1"/>
    <col min="13" max="16384" width="11.453125" style="4"/>
  </cols>
  <sheetData>
    <row r="1" spans="1:12" ht="23.5" x14ac:dyDescent="0.55000000000000004">
      <c r="A1" s="121" t="str">
        <f>CONCATENATE("5. Sommer-Cup - Freizeittreff Herbede - ",TEXT(Gesamtstand!$W$2,"TT.MM.JJ"))</f>
        <v>5. Sommer-Cup - Freizeittreff Herbede - 29.08.19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2" x14ac:dyDescent="0.35">
      <c r="A2" s="1" t="s">
        <v>0</v>
      </c>
      <c r="B2" s="2" t="s">
        <v>103</v>
      </c>
      <c r="C2" s="2" t="s">
        <v>104</v>
      </c>
      <c r="D2" s="2" t="s">
        <v>3296</v>
      </c>
      <c r="E2" s="2" t="s">
        <v>3261</v>
      </c>
      <c r="F2" s="2" t="s">
        <v>3297</v>
      </c>
      <c r="G2" s="2" t="s">
        <v>3298</v>
      </c>
      <c r="H2" s="2" t="s">
        <v>3299</v>
      </c>
      <c r="I2" s="2" t="s">
        <v>105</v>
      </c>
      <c r="J2" s="2" t="s">
        <v>27</v>
      </c>
      <c r="L2" s="30"/>
    </row>
    <row r="3" spans="1:12" x14ac:dyDescent="0.35">
      <c r="A3" s="1" t="s">
        <v>64</v>
      </c>
      <c r="B3" s="44">
        <v>25</v>
      </c>
      <c r="C3" s="47">
        <v>29</v>
      </c>
      <c r="D3" s="47">
        <f t="shared" ref="D3:D22" si="0">IF(B3&gt;0,C3+B3,"")</f>
        <v>54</v>
      </c>
      <c r="E3" s="2" t="b">
        <v>0</v>
      </c>
      <c r="F3" s="2">
        <f t="shared" ref="F3:F22" si="1">IF(B3&gt;0,COUNTIF(B$3:B$55,"&lt;"&amp;B3)+1,"")</f>
        <v>1</v>
      </c>
      <c r="G3" s="2">
        <f t="shared" ref="G3:G22" si="2">IF(C3&gt;0,COUNTIF(C$3:C$55,"&lt;"&amp;C3)+1,"")</f>
        <v>1</v>
      </c>
      <c r="H3" s="2">
        <f t="shared" ref="H3:H22" si="3">IF(AND(B3&gt;0,C3&gt;0),COUNTIF(D$3:D$55,"&lt;"&amp;D3)+1,"")</f>
        <v>1</v>
      </c>
      <c r="I3" s="2">
        <f t="shared" ref="I3:I22" si="4">IF(B3&gt;0,IF(E3,MIN(F3:H3),MAX(F3:H3)),"")</f>
        <v>1</v>
      </c>
      <c r="J3" s="2">
        <f>IF(B3&gt;0,VLOOKUP(I3,Punkteschema!$A$2:$B$101,2,FALSE),"")</f>
        <v>25</v>
      </c>
    </row>
    <row r="4" spans="1:12" x14ac:dyDescent="0.35">
      <c r="A4" s="1" t="s">
        <v>51</v>
      </c>
      <c r="B4" s="44">
        <v>27</v>
      </c>
      <c r="C4" s="44">
        <v>33</v>
      </c>
      <c r="D4" s="44">
        <f t="shared" si="0"/>
        <v>60</v>
      </c>
      <c r="E4" s="2" t="b">
        <v>1</v>
      </c>
      <c r="F4" s="2">
        <f t="shared" si="1"/>
        <v>2</v>
      </c>
      <c r="G4" s="2">
        <f t="shared" si="2"/>
        <v>4</v>
      </c>
      <c r="H4" s="2">
        <f t="shared" si="3"/>
        <v>3</v>
      </c>
      <c r="I4" s="2">
        <f t="shared" si="4"/>
        <v>2</v>
      </c>
      <c r="J4" s="2">
        <f>IF(B4&gt;0,VLOOKUP(I4,Punkteschema!$A$2:$B$101,2,FALSE),"")</f>
        <v>21</v>
      </c>
    </row>
    <row r="5" spans="1:12" x14ac:dyDescent="0.35">
      <c r="A5" s="1" t="s">
        <v>3243</v>
      </c>
      <c r="B5" s="44">
        <v>28</v>
      </c>
      <c r="C5" s="44">
        <v>34</v>
      </c>
      <c r="D5" s="44">
        <f t="shared" si="0"/>
        <v>62</v>
      </c>
      <c r="E5" s="2" t="b">
        <v>1</v>
      </c>
      <c r="F5" s="2">
        <f t="shared" si="1"/>
        <v>3</v>
      </c>
      <c r="G5" s="2">
        <f t="shared" si="2"/>
        <v>8</v>
      </c>
      <c r="H5" s="2">
        <f t="shared" si="3"/>
        <v>4</v>
      </c>
      <c r="I5" s="2">
        <f t="shared" si="4"/>
        <v>3</v>
      </c>
      <c r="J5" s="2">
        <f>IF(B5&gt;0,VLOOKUP(I5,Punkteschema!$A$2:$B$101,2,FALSE),"")</f>
        <v>18</v>
      </c>
    </row>
    <row r="6" spans="1:12" x14ac:dyDescent="0.35">
      <c r="A6" s="1" t="s">
        <v>62</v>
      </c>
      <c r="B6" s="45">
        <v>33</v>
      </c>
      <c r="C6" s="44">
        <v>32</v>
      </c>
      <c r="D6" s="44">
        <f t="shared" si="0"/>
        <v>65</v>
      </c>
      <c r="E6" s="2" t="b">
        <v>1</v>
      </c>
      <c r="F6" s="2">
        <f t="shared" si="1"/>
        <v>10</v>
      </c>
      <c r="G6" s="2">
        <f t="shared" si="2"/>
        <v>3</v>
      </c>
      <c r="H6" s="2">
        <f t="shared" si="3"/>
        <v>7</v>
      </c>
      <c r="I6" s="2">
        <f t="shared" si="4"/>
        <v>3</v>
      </c>
      <c r="J6" s="2">
        <f>IF(B6&gt;0,VLOOKUP(I6,Punkteschema!$A$2:$B$101,2,FALSE),"")</f>
        <v>18</v>
      </c>
    </row>
    <row r="7" spans="1:12" x14ac:dyDescent="0.35">
      <c r="A7" s="1" t="s">
        <v>28</v>
      </c>
      <c r="B7" s="44">
        <v>29</v>
      </c>
      <c r="C7" s="44">
        <v>30</v>
      </c>
      <c r="D7" s="44">
        <f t="shared" si="0"/>
        <v>59</v>
      </c>
      <c r="E7" s="2" t="b">
        <v>0</v>
      </c>
      <c r="F7" s="2">
        <f t="shared" si="1"/>
        <v>4</v>
      </c>
      <c r="G7" s="2">
        <f t="shared" si="2"/>
        <v>2</v>
      </c>
      <c r="H7" s="2">
        <f t="shared" si="3"/>
        <v>2</v>
      </c>
      <c r="I7" s="2">
        <f t="shared" si="4"/>
        <v>4</v>
      </c>
      <c r="J7" s="2">
        <f>IF(B7&gt;0,VLOOKUP(I7,Punkteschema!$A$2:$B$101,2,FALSE),"")</f>
        <v>15</v>
      </c>
    </row>
    <row r="8" spans="1:12" x14ac:dyDescent="0.35">
      <c r="A8" s="1" t="s">
        <v>12</v>
      </c>
      <c r="B8" s="45">
        <v>30</v>
      </c>
      <c r="C8" s="44">
        <v>33</v>
      </c>
      <c r="D8" s="44">
        <f t="shared" si="0"/>
        <v>63</v>
      </c>
      <c r="E8" s="2" t="b">
        <v>1</v>
      </c>
      <c r="F8" s="2">
        <f t="shared" si="1"/>
        <v>6</v>
      </c>
      <c r="G8" s="2">
        <f t="shared" si="2"/>
        <v>4</v>
      </c>
      <c r="H8" s="2">
        <f t="shared" si="3"/>
        <v>5</v>
      </c>
      <c r="I8" s="2">
        <f t="shared" si="4"/>
        <v>4</v>
      </c>
      <c r="J8" s="2">
        <f>IF(B8&gt;0,VLOOKUP(I8,Punkteschema!$A$2:$B$101,2,FALSE),"")</f>
        <v>15</v>
      </c>
    </row>
    <row r="9" spans="1:12" x14ac:dyDescent="0.35">
      <c r="A9" s="1" t="s">
        <v>4047</v>
      </c>
      <c r="B9" s="44">
        <v>29</v>
      </c>
      <c r="C9" s="44">
        <v>35</v>
      </c>
      <c r="D9" s="44">
        <f t="shared" si="0"/>
        <v>64</v>
      </c>
      <c r="E9" s="2" t="b">
        <v>1</v>
      </c>
      <c r="F9" s="2">
        <f t="shared" si="1"/>
        <v>4</v>
      </c>
      <c r="G9" s="2">
        <f t="shared" si="2"/>
        <v>9</v>
      </c>
      <c r="H9" s="2">
        <f t="shared" si="3"/>
        <v>6</v>
      </c>
      <c r="I9" s="2">
        <f t="shared" si="4"/>
        <v>4</v>
      </c>
      <c r="J9" s="2">
        <f>IF(B9&gt;0,VLOOKUP(I9,Punkteschema!$A$2:$B$101,2,FALSE),"")</f>
        <v>15</v>
      </c>
    </row>
    <row r="10" spans="1:12" x14ac:dyDescent="0.35">
      <c r="A10" s="1" t="s">
        <v>41</v>
      </c>
      <c r="B10" s="45">
        <v>34</v>
      </c>
      <c r="C10" s="44">
        <v>33</v>
      </c>
      <c r="D10" s="45">
        <f t="shared" si="0"/>
        <v>67</v>
      </c>
      <c r="E10" s="2" t="b">
        <v>1</v>
      </c>
      <c r="F10" s="2">
        <f t="shared" si="1"/>
        <v>12</v>
      </c>
      <c r="G10" s="2">
        <f t="shared" si="2"/>
        <v>4</v>
      </c>
      <c r="H10" s="2">
        <f t="shared" si="3"/>
        <v>8</v>
      </c>
      <c r="I10" s="2">
        <f t="shared" si="4"/>
        <v>4</v>
      </c>
      <c r="J10" s="2">
        <f>IF(B10&gt;0,VLOOKUP(I10,Punkteschema!$A$2:$B$101,2,FALSE),"")</f>
        <v>15</v>
      </c>
    </row>
    <row r="11" spans="1:12" x14ac:dyDescent="0.35">
      <c r="A11" s="1" t="s">
        <v>52</v>
      </c>
      <c r="B11" s="45">
        <v>41</v>
      </c>
      <c r="C11" s="44">
        <v>33</v>
      </c>
      <c r="D11" s="45">
        <f t="shared" si="0"/>
        <v>74</v>
      </c>
      <c r="E11" s="2" t="b">
        <v>1</v>
      </c>
      <c r="F11" s="2">
        <f t="shared" si="1"/>
        <v>18</v>
      </c>
      <c r="G11" s="2">
        <f t="shared" si="2"/>
        <v>4</v>
      </c>
      <c r="H11" s="2">
        <f t="shared" si="3"/>
        <v>15</v>
      </c>
      <c r="I11" s="2">
        <f t="shared" si="4"/>
        <v>4</v>
      </c>
      <c r="J11" s="2">
        <f>IF(B11&gt;0,VLOOKUP(I11,Punkteschema!$A$2:$B$101,2,FALSE),"")</f>
        <v>15</v>
      </c>
    </row>
    <row r="12" spans="1:12" x14ac:dyDescent="0.35">
      <c r="A12" s="1" t="s">
        <v>33</v>
      </c>
      <c r="B12" s="45">
        <v>30</v>
      </c>
      <c r="C12" s="45">
        <v>40</v>
      </c>
      <c r="D12" s="45">
        <f t="shared" si="0"/>
        <v>70</v>
      </c>
      <c r="E12" s="2" t="b">
        <v>1</v>
      </c>
      <c r="F12" s="2">
        <f t="shared" si="1"/>
        <v>6</v>
      </c>
      <c r="G12" s="2">
        <f t="shared" si="2"/>
        <v>15</v>
      </c>
      <c r="H12" s="2">
        <f t="shared" si="3"/>
        <v>12</v>
      </c>
      <c r="I12" s="2">
        <f t="shared" si="4"/>
        <v>6</v>
      </c>
      <c r="J12" s="2">
        <f>IF(B12&gt;0,VLOOKUP(I12,Punkteschema!$A$2:$B$101,2,FALSE),"")</f>
        <v>15</v>
      </c>
    </row>
    <row r="13" spans="1:12" x14ac:dyDescent="0.35">
      <c r="A13" s="1" t="s">
        <v>3646</v>
      </c>
      <c r="B13" s="45">
        <v>31</v>
      </c>
      <c r="C13" s="45">
        <v>37</v>
      </c>
      <c r="D13" s="45">
        <f t="shared" si="0"/>
        <v>68</v>
      </c>
      <c r="E13" s="2" t="b">
        <v>1</v>
      </c>
      <c r="F13" s="2">
        <f t="shared" si="1"/>
        <v>8</v>
      </c>
      <c r="G13" s="2">
        <f t="shared" si="2"/>
        <v>13</v>
      </c>
      <c r="H13" s="2">
        <f t="shared" si="3"/>
        <v>10</v>
      </c>
      <c r="I13" s="2">
        <f t="shared" si="4"/>
        <v>8</v>
      </c>
      <c r="J13" s="2">
        <f>IF(B13&gt;0,VLOOKUP(I13,Punkteschema!$A$2:$B$101,2,FALSE),"")</f>
        <v>10</v>
      </c>
    </row>
    <row r="14" spans="1:12" x14ac:dyDescent="0.35">
      <c r="A14" s="1" t="s">
        <v>20</v>
      </c>
      <c r="B14" s="45">
        <v>31</v>
      </c>
      <c r="C14" s="45">
        <v>36</v>
      </c>
      <c r="D14" s="45">
        <f t="shared" si="0"/>
        <v>67</v>
      </c>
      <c r="E14" s="2" t="b">
        <v>0</v>
      </c>
      <c r="F14" s="2">
        <f t="shared" si="1"/>
        <v>8</v>
      </c>
      <c r="G14" s="2">
        <f t="shared" si="2"/>
        <v>10</v>
      </c>
      <c r="H14" s="2">
        <f t="shared" si="3"/>
        <v>8</v>
      </c>
      <c r="I14" s="2">
        <f t="shared" si="4"/>
        <v>10</v>
      </c>
      <c r="J14" s="2">
        <f>IF(B14&gt;0,VLOOKUP(I14,Punkteschema!$A$2:$B$101,2,FALSE),"")</f>
        <v>10</v>
      </c>
    </row>
    <row r="15" spans="1:12" x14ac:dyDescent="0.35">
      <c r="A15" s="1" t="s">
        <v>30</v>
      </c>
      <c r="B15" s="45">
        <v>33</v>
      </c>
      <c r="C15" s="45">
        <v>36</v>
      </c>
      <c r="D15" s="45">
        <f t="shared" si="0"/>
        <v>69</v>
      </c>
      <c r="E15" s="2" t="b">
        <v>1</v>
      </c>
      <c r="F15" s="2">
        <f t="shared" si="1"/>
        <v>10</v>
      </c>
      <c r="G15" s="2">
        <f t="shared" si="2"/>
        <v>10</v>
      </c>
      <c r="H15" s="2">
        <f t="shared" si="3"/>
        <v>11</v>
      </c>
      <c r="I15" s="2">
        <f t="shared" si="4"/>
        <v>10</v>
      </c>
      <c r="J15" s="2">
        <f>IF(B15&gt;0,VLOOKUP(I15,Punkteschema!$A$2:$B$101,2,FALSE),"")</f>
        <v>10</v>
      </c>
    </row>
    <row r="16" spans="1:12" x14ac:dyDescent="0.35">
      <c r="A16" s="1" t="s">
        <v>48</v>
      </c>
      <c r="B16" s="45">
        <v>37</v>
      </c>
      <c r="C16" s="45">
        <v>36</v>
      </c>
      <c r="D16" s="45">
        <f t="shared" si="0"/>
        <v>73</v>
      </c>
      <c r="E16" s="2" t="b">
        <v>1</v>
      </c>
      <c r="F16" s="2">
        <f t="shared" si="1"/>
        <v>17</v>
      </c>
      <c r="G16" s="2">
        <f t="shared" si="2"/>
        <v>10</v>
      </c>
      <c r="H16" s="2">
        <f t="shared" si="3"/>
        <v>14</v>
      </c>
      <c r="I16" s="2">
        <f t="shared" si="4"/>
        <v>10</v>
      </c>
      <c r="J16" s="2">
        <f>IF(B16&gt;0,VLOOKUP(I16,Punkteschema!$A$2:$B$101,2,FALSE),"")</f>
        <v>10</v>
      </c>
    </row>
    <row r="17" spans="1:11" x14ac:dyDescent="0.35">
      <c r="A17" s="1" t="s">
        <v>13</v>
      </c>
      <c r="B17" s="45">
        <v>34</v>
      </c>
      <c r="C17" s="45">
        <v>38</v>
      </c>
      <c r="D17" s="45">
        <f t="shared" si="0"/>
        <v>72</v>
      </c>
      <c r="E17" s="2" t="b">
        <v>1</v>
      </c>
      <c r="F17" s="2">
        <f t="shared" si="1"/>
        <v>12</v>
      </c>
      <c r="G17" s="2">
        <f t="shared" si="2"/>
        <v>14</v>
      </c>
      <c r="H17" s="2">
        <f t="shared" si="3"/>
        <v>13</v>
      </c>
      <c r="I17" s="2">
        <f t="shared" si="4"/>
        <v>12</v>
      </c>
      <c r="J17" s="2">
        <f>IF(B17&gt;0,VLOOKUP(I17,Punkteschema!$A$2:$B$101,2,FALSE),"")</f>
        <v>5</v>
      </c>
    </row>
    <row r="18" spans="1:11" x14ac:dyDescent="0.35">
      <c r="A18" s="1" t="s">
        <v>4048</v>
      </c>
      <c r="B18" s="45">
        <v>34</v>
      </c>
      <c r="C18" s="45">
        <v>41</v>
      </c>
      <c r="D18" s="45">
        <f t="shared" si="0"/>
        <v>75</v>
      </c>
      <c r="E18" s="2" t="b">
        <v>1</v>
      </c>
      <c r="F18" s="2">
        <f t="shared" si="1"/>
        <v>12</v>
      </c>
      <c r="G18" s="2">
        <f t="shared" si="2"/>
        <v>16</v>
      </c>
      <c r="H18" s="2">
        <f t="shared" si="3"/>
        <v>16</v>
      </c>
      <c r="I18" s="2">
        <f t="shared" si="4"/>
        <v>12</v>
      </c>
      <c r="J18" s="2">
        <f>IF(B18&gt;0,VLOOKUP(I18,Punkteschema!$A$2:$B$101,2,FALSE),"")</f>
        <v>5</v>
      </c>
    </row>
    <row r="19" spans="1:11" x14ac:dyDescent="0.35">
      <c r="A19" s="1" t="s">
        <v>81</v>
      </c>
      <c r="B19" s="45">
        <v>35</v>
      </c>
      <c r="C19" s="45">
        <v>41</v>
      </c>
      <c r="D19" s="45">
        <f t="shared" si="0"/>
        <v>76</v>
      </c>
      <c r="E19" s="2" t="b">
        <v>1</v>
      </c>
      <c r="F19" s="2">
        <f t="shared" si="1"/>
        <v>15</v>
      </c>
      <c r="G19" s="2">
        <f t="shared" si="2"/>
        <v>16</v>
      </c>
      <c r="H19" s="2">
        <f t="shared" si="3"/>
        <v>17</v>
      </c>
      <c r="I19" s="2">
        <f t="shared" si="4"/>
        <v>15</v>
      </c>
      <c r="J19" s="2">
        <f>IF(B19&gt;0,VLOOKUP(I19,Punkteschema!$A$2:$B$101,2,FALSE),"")</f>
        <v>5</v>
      </c>
    </row>
    <row r="20" spans="1:11" x14ac:dyDescent="0.35">
      <c r="A20" s="1" t="s">
        <v>3489</v>
      </c>
      <c r="B20" s="45">
        <v>36</v>
      </c>
      <c r="C20" s="45">
        <v>41</v>
      </c>
      <c r="D20" s="45">
        <f t="shared" si="0"/>
        <v>77</v>
      </c>
      <c r="E20" s="2" t="b">
        <v>1</v>
      </c>
      <c r="F20" s="2">
        <f t="shared" si="1"/>
        <v>16</v>
      </c>
      <c r="G20" s="2">
        <f t="shared" si="2"/>
        <v>16</v>
      </c>
      <c r="H20" s="2">
        <f t="shared" si="3"/>
        <v>18</v>
      </c>
      <c r="I20" s="2">
        <f t="shared" si="4"/>
        <v>16</v>
      </c>
      <c r="J20" s="2">
        <f>IF(B20&gt;0,VLOOKUP(I20,Punkteschema!$A$2:$B$101,2,FALSE),"")</f>
        <v>3</v>
      </c>
    </row>
    <row r="21" spans="1:11" x14ac:dyDescent="0.35">
      <c r="A21" s="1" t="s">
        <v>4121</v>
      </c>
      <c r="B21" s="45">
        <v>42</v>
      </c>
      <c r="C21" s="45">
        <v>46</v>
      </c>
      <c r="D21" s="45">
        <f t="shared" si="0"/>
        <v>88</v>
      </c>
      <c r="E21" s="2" t="b">
        <v>1</v>
      </c>
      <c r="F21" s="2">
        <f t="shared" si="1"/>
        <v>19</v>
      </c>
      <c r="G21" s="2">
        <f t="shared" si="2"/>
        <v>20</v>
      </c>
      <c r="H21" s="2">
        <f t="shared" si="3"/>
        <v>19</v>
      </c>
      <c r="I21" s="2">
        <f t="shared" si="4"/>
        <v>19</v>
      </c>
      <c r="J21" s="2">
        <f>IF(B21&gt;0,VLOOKUP(I21,Punkteschema!$A$2:$B$101,2,FALSE),"")</f>
        <v>3</v>
      </c>
      <c r="K21" s="43"/>
    </row>
    <row r="22" spans="1:11" x14ac:dyDescent="0.35">
      <c r="A22" s="1" t="s">
        <v>3244</v>
      </c>
      <c r="B22" s="45">
        <v>48</v>
      </c>
      <c r="C22" s="45">
        <v>42</v>
      </c>
      <c r="D22" s="45">
        <f t="shared" si="0"/>
        <v>90</v>
      </c>
      <c r="E22" s="2" t="b">
        <v>1</v>
      </c>
      <c r="F22" s="2">
        <f t="shared" si="1"/>
        <v>20</v>
      </c>
      <c r="G22" s="2">
        <f t="shared" si="2"/>
        <v>19</v>
      </c>
      <c r="H22" s="2">
        <f t="shared" si="3"/>
        <v>20</v>
      </c>
      <c r="I22" s="2">
        <f t="shared" si="4"/>
        <v>19</v>
      </c>
      <c r="J22" s="2">
        <f>IF(B22&gt;0,VLOOKUP(I22,Punkteschema!$A$2:$B$101,2,FALSE),"")</f>
        <v>3</v>
      </c>
    </row>
    <row r="23" spans="1:11" hidden="1" x14ac:dyDescent="0.35">
      <c r="A23" s="1"/>
      <c r="B23" s="2"/>
      <c r="C23" s="2"/>
      <c r="D23" s="2" t="str">
        <f t="shared" ref="D23:D55" si="5">IF(B23&gt;0,C23+B23,"")</f>
        <v/>
      </c>
      <c r="E23" s="2" t="b">
        <v>1</v>
      </c>
      <c r="F23" s="2" t="str">
        <f t="shared" ref="F23:F52" si="6">IF(B23&gt;0,COUNTIF(B$3:B$55,"&lt;"&amp;B23)+1,"")</f>
        <v/>
      </c>
      <c r="G23" s="2" t="str">
        <f t="shared" ref="G23:G52" si="7">IF(C23&gt;0,COUNTIF(C$3:C$55,"&lt;"&amp;C23)+1,"")</f>
        <v/>
      </c>
      <c r="H23" s="2" t="str">
        <f t="shared" ref="H23:H52" si="8">IF(AND(B23&gt;0,C23&gt;0),COUNTIF(D$3:D$55,"&lt;"&amp;D23)+1,"")</f>
        <v/>
      </c>
      <c r="I23" s="2" t="str">
        <f t="shared" ref="I23:I52" si="9">IF(B23&gt;0,IF(E23,MIN(F23:H23),MAX(F23:H23)),"")</f>
        <v/>
      </c>
      <c r="J23" s="2" t="str">
        <f>IF(B23&gt;0,VLOOKUP(I23,Punkteschema!$A$2:$B$101,2,FALSE),"")</f>
        <v/>
      </c>
    </row>
    <row r="24" spans="1:11" hidden="1" x14ac:dyDescent="0.35">
      <c r="A24" s="1"/>
      <c r="B24" s="2"/>
      <c r="C24" s="2"/>
      <c r="D24" s="2" t="str">
        <f t="shared" si="5"/>
        <v/>
      </c>
      <c r="E24" s="2" t="b">
        <v>1</v>
      </c>
      <c r="F24" s="2" t="str">
        <f t="shared" si="6"/>
        <v/>
      </c>
      <c r="G24" s="2" t="str">
        <f t="shared" si="7"/>
        <v/>
      </c>
      <c r="H24" s="2" t="str">
        <f t="shared" si="8"/>
        <v/>
      </c>
      <c r="I24" s="2" t="str">
        <f t="shared" si="9"/>
        <v/>
      </c>
      <c r="J24" s="2" t="str">
        <f>IF(B24&gt;0,VLOOKUP(I24,Punkteschema!$A$2:$B$101,2,FALSE),"")</f>
        <v/>
      </c>
      <c r="K24" s="43"/>
    </row>
    <row r="25" spans="1:11" hidden="1" x14ac:dyDescent="0.35">
      <c r="A25" s="1"/>
      <c r="B25" s="2"/>
      <c r="C25" s="2"/>
      <c r="D25" s="2" t="str">
        <f t="shared" si="5"/>
        <v/>
      </c>
      <c r="E25" s="2" t="b">
        <v>1</v>
      </c>
      <c r="F25" s="2" t="str">
        <f t="shared" si="6"/>
        <v/>
      </c>
      <c r="G25" s="2" t="str">
        <f t="shared" si="7"/>
        <v/>
      </c>
      <c r="H25" s="2" t="str">
        <f t="shared" si="8"/>
        <v/>
      </c>
      <c r="I25" s="2" t="str">
        <f t="shared" si="9"/>
        <v/>
      </c>
      <c r="J25" s="2" t="str">
        <f>IF(B25&gt;0,VLOOKUP(I25,Punkteschema!$A$2:$B$101,2,FALSE),"")</f>
        <v/>
      </c>
    </row>
    <row r="26" spans="1:11" hidden="1" x14ac:dyDescent="0.35">
      <c r="A26" s="1"/>
      <c r="B26" s="2"/>
      <c r="C26" s="2"/>
      <c r="D26" s="2" t="str">
        <f t="shared" si="5"/>
        <v/>
      </c>
      <c r="E26" s="2" t="b">
        <v>1</v>
      </c>
      <c r="F26" s="2" t="str">
        <f t="shared" si="6"/>
        <v/>
      </c>
      <c r="G26" s="2" t="str">
        <f t="shared" si="7"/>
        <v/>
      </c>
      <c r="H26" s="2" t="str">
        <f t="shared" si="8"/>
        <v/>
      </c>
      <c r="I26" s="2" t="str">
        <f t="shared" si="9"/>
        <v/>
      </c>
      <c r="J26" s="2" t="str">
        <f>IF(B26&gt;0,VLOOKUP(I26,Punkteschema!$A$2:$B$101,2,FALSE),"")</f>
        <v/>
      </c>
    </row>
    <row r="27" spans="1:11" hidden="1" x14ac:dyDescent="0.35">
      <c r="A27" s="1"/>
      <c r="B27" s="2"/>
      <c r="C27" s="2"/>
      <c r="D27" s="2" t="str">
        <f t="shared" si="5"/>
        <v/>
      </c>
      <c r="E27" s="2" t="b">
        <v>1</v>
      </c>
      <c r="F27" s="2" t="str">
        <f t="shared" si="6"/>
        <v/>
      </c>
      <c r="G27" s="2" t="str">
        <f t="shared" si="7"/>
        <v/>
      </c>
      <c r="H27" s="2" t="str">
        <f t="shared" si="8"/>
        <v/>
      </c>
      <c r="I27" s="2" t="str">
        <f t="shared" si="9"/>
        <v/>
      </c>
      <c r="J27" s="2" t="str">
        <f>IF(B27&gt;0,VLOOKUP(I27,Punkteschema!$A$2:$B$101,2,FALSE),"")</f>
        <v/>
      </c>
    </row>
    <row r="28" spans="1:11" hidden="1" x14ac:dyDescent="0.35">
      <c r="A28" s="1"/>
      <c r="B28" s="2"/>
      <c r="C28" s="2"/>
      <c r="D28" s="2" t="str">
        <f t="shared" si="5"/>
        <v/>
      </c>
      <c r="E28" s="2" t="b">
        <v>1</v>
      </c>
      <c r="F28" s="2" t="str">
        <f t="shared" si="6"/>
        <v/>
      </c>
      <c r="G28" s="2" t="str">
        <f t="shared" si="7"/>
        <v/>
      </c>
      <c r="H28" s="2" t="str">
        <f t="shared" si="8"/>
        <v/>
      </c>
      <c r="I28" s="2" t="str">
        <f t="shared" si="9"/>
        <v/>
      </c>
      <c r="J28" s="2" t="str">
        <f>IF(B28&gt;0,VLOOKUP(I28,Punkteschema!$A$2:$B$101,2,FALSE),"")</f>
        <v/>
      </c>
    </row>
    <row r="29" spans="1:11" hidden="1" x14ac:dyDescent="0.35">
      <c r="A29" s="1"/>
      <c r="B29" s="2"/>
      <c r="C29" s="2"/>
      <c r="D29" s="2" t="str">
        <f t="shared" si="5"/>
        <v/>
      </c>
      <c r="E29" s="2" t="b">
        <v>1</v>
      </c>
      <c r="F29" s="2" t="str">
        <f t="shared" si="6"/>
        <v/>
      </c>
      <c r="G29" s="2" t="str">
        <f t="shared" si="7"/>
        <v/>
      </c>
      <c r="H29" s="2" t="str">
        <f t="shared" si="8"/>
        <v/>
      </c>
      <c r="I29" s="2" t="str">
        <f t="shared" si="9"/>
        <v/>
      </c>
      <c r="J29" s="2" t="str">
        <f>IF(B29&gt;0,VLOOKUP(I29,Punkteschema!$A$2:$B$101,2,FALSE),"")</f>
        <v/>
      </c>
    </row>
    <row r="30" spans="1:11" hidden="1" x14ac:dyDescent="0.35">
      <c r="A30" s="1"/>
      <c r="B30" s="2"/>
      <c r="C30" s="2"/>
      <c r="D30" s="2" t="str">
        <f t="shared" si="5"/>
        <v/>
      </c>
      <c r="E30" s="2" t="b">
        <v>1</v>
      </c>
      <c r="F30" s="2" t="str">
        <f t="shared" si="6"/>
        <v/>
      </c>
      <c r="G30" s="2" t="str">
        <f t="shared" si="7"/>
        <v/>
      </c>
      <c r="H30" s="2" t="str">
        <f t="shared" si="8"/>
        <v/>
      </c>
      <c r="I30" s="2" t="str">
        <f t="shared" si="9"/>
        <v/>
      </c>
      <c r="J30" s="2" t="str">
        <f>IF(B30&gt;0,VLOOKUP(I30,Punkteschema!$A$2:$B$101,2,FALSE),"")</f>
        <v/>
      </c>
    </row>
    <row r="31" spans="1:11" hidden="1" x14ac:dyDescent="0.35">
      <c r="A31" s="1"/>
      <c r="B31" s="2"/>
      <c r="C31" s="2"/>
      <c r="D31" s="2" t="str">
        <f t="shared" si="5"/>
        <v/>
      </c>
      <c r="E31" s="2" t="b">
        <v>1</v>
      </c>
      <c r="F31" s="2" t="str">
        <f t="shared" si="6"/>
        <v/>
      </c>
      <c r="G31" s="2" t="str">
        <f t="shared" si="7"/>
        <v/>
      </c>
      <c r="H31" s="2" t="str">
        <f t="shared" si="8"/>
        <v/>
      </c>
      <c r="I31" s="2" t="str">
        <f t="shared" si="9"/>
        <v/>
      </c>
      <c r="J31" s="2" t="str">
        <f>IF(B31&gt;0,VLOOKUP(I31,Punkteschema!$A$2:$B$101,2,FALSE),"")</f>
        <v/>
      </c>
    </row>
    <row r="32" spans="1:11" hidden="1" x14ac:dyDescent="0.35">
      <c r="A32" s="1"/>
      <c r="B32" s="2"/>
      <c r="C32" s="2"/>
      <c r="D32" s="2" t="str">
        <f t="shared" si="5"/>
        <v/>
      </c>
      <c r="E32" s="2" t="b">
        <v>1</v>
      </c>
      <c r="F32" s="2" t="str">
        <f t="shared" si="6"/>
        <v/>
      </c>
      <c r="G32" s="2" t="str">
        <f t="shared" si="7"/>
        <v/>
      </c>
      <c r="H32" s="2" t="str">
        <f t="shared" si="8"/>
        <v/>
      </c>
      <c r="I32" s="2" t="str">
        <f t="shared" si="9"/>
        <v/>
      </c>
      <c r="J32" s="2" t="str">
        <f>IF(B32&gt;0,VLOOKUP(I32,Punkteschema!$A$2:$B$101,2,FALSE),"")</f>
        <v/>
      </c>
    </row>
    <row r="33" spans="1:10" hidden="1" x14ac:dyDescent="0.35">
      <c r="A33" s="1"/>
      <c r="B33" s="2"/>
      <c r="C33" s="2"/>
      <c r="D33" s="2" t="str">
        <f t="shared" si="5"/>
        <v/>
      </c>
      <c r="E33" s="2" t="b">
        <v>1</v>
      </c>
      <c r="F33" s="2" t="str">
        <f t="shared" si="6"/>
        <v/>
      </c>
      <c r="G33" s="2" t="str">
        <f t="shared" si="7"/>
        <v/>
      </c>
      <c r="H33" s="2" t="str">
        <f t="shared" si="8"/>
        <v/>
      </c>
      <c r="I33" s="2" t="str">
        <f t="shared" si="9"/>
        <v/>
      </c>
      <c r="J33" s="2" t="str">
        <f>IF(B33&gt;0,VLOOKUP(I33,Punkteschema!$A$2:$B$101,2,FALSE),"")</f>
        <v/>
      </c>
    </row>
    <row r="34" spans="1:10" hidden="1" x14ac:dyDescent="0.35">
      <c r="A34" s="1"/>
      <c r="B34" s="2"/>
      <c r="C34" s="2"/>
      <c r="D34" s="2" t="str">
        <f t="shared" si="5"/>
        <v/>
      </c>
      <c r="E34" s="2" t="b">
        <v>1</v>
      </c>
      <c r="F34" s="2" t="str">
        <f t="shared" si="6"/>
        <v/>
      </c>
      <c r="G34" s="2" t="str">
        <f t="shared" si="7"/>
        <v/>
      </c>
      <c r="H34" s="2" t="str">
        <f t="shared" si="8"/>
        <v/>
      </c>
      <c r="I34" s="2" t="str">
        <f t="shared" si="9"/>
        <v/>
      </c>
      <c r="J34" s="2" t="str">
        <f>IF(B34&gt;0,VLOOKUP(I34,Punkteschema!$A$2:$B$101,2,FALSE),"")</f>
        <v/>
      </c>
    </row>
    <row r="35" spans="1:10" hidden="1" x14ac:dyDescent="0.35">
      <c r="A35" s="1"/>
      <c r="B35" s="2"/>
      <c r="C35" s="2"/>
      <c r="D35" s="2" t="str">
        <f t="shared" si="5"/>
        <v/>
      </c>
      <c r="E35" s="2" t="b">
        <v>1</v>
      </c>
      <c r="F35" s="2" t="str">
        <f t="shared" si="6"/>
        <v/>
      </c>
      <c r="G35" s="2" t="str">
        <f t="shared" si="7"/>
        <v/>
      </c>
      <c r="H35" s="2" t="str">
        <f t="shared" si="8"/>
        <v/>
      </c>
      <c r="I35" s="2" t="str">
        <f t="shared" si="9"/>
        <v/>
      </c>
      <c r="J35" s="2" t="str">
        <f>IF(B35&gt;0,VLOOKUP(I35,Punkteschema!$A$2:$B$101,2,FALSE),"")</f>
        <v/>
      </c>
    </row>
    <row r="36" spans="1:10" hidden="1" x14ac:dyDescent="0.35">
      <c r="A36" s="1"/>
      <c r="B36" s="2"/>
      <c r="C36" s="2"/>
      <c r="D36" s="2" t="str">
        <f t="shared" si="5"/>
        <v/>
      </c>
      <c r="E36" s="2" t="b">
        <v>1</v>
      </c>
      <c r="F36" s="2" t="str">
        <f t="shared" si="6"/>
        <v/>
      </c>
      <c r="G36" s="2" t="str">
        <f t="shared" si="7"/>
        <v/>
      </c>
      <c r="H36" s="2" t="str">
        <f t="shared" si="8"/>
        <v/>
      </c>
      <c r="I36" s="2" t="str">
        <f t="shared" si="9"/>
        <v/>
      </c>
      <c r="J36" s="2" t="str">
        <f>IF(B36&gt;0,VLOOKUP(I36,Punkteschema!$A$2:$B$101,2,FALSE),"")</f>
        <v/>
      </c>
    </row>
    <row r="37" spans="1:10" hidden="1" x14ac:dyDescent="0.35">
      <c r="A37" s="1"/>
      <c r="B37" s="2"/>
      <c r="C37" s="2"/>
      <c r="D37" s="2" t="str">
        <f t="shared" si="5"/>
        <v/>
      </c>
      <c r="E37" s="2" t="b">
        <v>1</v>
      </c>
      <c r="F37" s="2" t="str">
        <f t="shared" si="6"/>
        <v/>
      </c>
      <c r="G37" s="2" t="str">
        <f t="shared" si="7"/>
        <v/>
      </c>
      <c r="H37" s="2" t="str">
        <f t="shared" si="8"/>
        <v/>
      </c>
      <c r="I37" s="2" t="str">
        <f t="shared" si="9"/>
        <v/>
      </c>
      <c r="J37" s="2" t="str">
        <f>IF(B37&gt;0,VLOOKUP(I37,Punkteschema!$A$2:$B$101,2,FALSE),"")</f>
        <v/>
      </c>
    </row>
    <row r="38" spans="1:10" hidden="1" x14ac:dyDescent="0.35">
      <c r="A38" s="1"/>
      <c r="B38" s="2"/>
      <c r="C38" s="2"/>
      <c r="D38" s="2" t="str">
        <f t="shared" si="5"/>
        <v/>
      </c>
      <c r="E38" s="2" t="b">
        <v>1</v>
      </c>
      <c r="F38" s="2" t="str">
        <f t="shared" si="6"/>
        <v/>
      </c>
      <c r="G38" s="2" t="str">
        <f t="shared" si="7"/>
        <v/>
      </c>
      <c r="H38" s="2" t="str">
        <f t="shared" si="8"/>
        <v/>
      </c>
      <c r="I38" s="2" t="str">
        <f t="shared" si="9"/>
        <v/>
      </c>
      <c r="J38" s="2" t="str">
        <f>IF(B38&gt;0,VLOOKUP(I38,Punkteschema!$A$2:$B$101,2,FALSE),"")</f>
        <v/>
      </c>
    </row>
    <row r="39" spans="1:10" hidden="1" x14ac:dyDescent="0.35">
      <c r="A39" s="1"/>
      <c r="B39" s="2"/>
      <c r="C39" s="2"/>
      <c r="D39" s="2" t="str">
        <f t="shared" si="5"/>
        <v/>
      </c>
      <c r="E39" s="2" t="b">
        <v>1</v>
      </c>
      <c r="F39" s="2" t="str">
        <f t="shared" si="6"/>
        <v/>
      </c>
      <c r="G39" s="2" t="str">
        <f t="shared" si="7"/>
        <v/>
      </c>
      <c r="H39" s="2" t="str">
        <f t="shared" si="8"/>
        <v/>
      </c>
      <c r="I39" s="2" t="str">
        <f t="shared" si="9"/>
        <v/>
      </c>
      <c r="J39" s="2" t="str">
        <f>IF(B39&gt;0,VLOOKUP(I39,Punkteschema!$A$2:$B$101,2,FALSE),"")</f>
        <v/>
      </c>
    </row>
    <row r="40" spans="1:10" hidden="1" x14ac:dyDescent="0.35">
      <c r="A40" s="1"/>
      <c r="B40" s="2"/>
      <c r="C40" s="2"/>
      <c r="D40" s="2" t="str">
        <f t="shared" si="5"/>
        <v/>
      </c>
      <c r="E40" s="2" t="b">
        <v>1</v>
      </c>
      <c r="F40" s="2" t="str">
        <f t="shared" si="6"/>
        <v/>
      </c>
      <c r="G40" s="2" t="str">
        <f t="shared" si="7"/>
        <v/>
      </c>
      <c r="H40" s="2" t="str">
        <f t="shared" si="8"/>
        <v/>
      </c>
      <c r="I40" s="2" t="str">
        <f t="shared" si="9"/>
        <v/>
      </c>
      <c r="J40" s="2" t="str">
        <f>IF(B40&gt;0,VLOOKUP(I40,Punkteschema!$A$2:$B$101,2,FALSE),"")</f>
        <v/>
      </c>
    </row>
    <row r="41" spans="1:10" hidden="1" x14ac:dyDescent="0.35">
      <c r="A41" s="1"/>
      <c r="B41" s="2"/>
      <c r="C41" s="2"/>
      <c r="D41" s="2" t="str">
        <f t="shared" si="5"/>
        <v/>
      </c>
      <c r="E41" s="2" t="b">
        <v>1</v>
      </c>
      <c r="F41" s="2" t="str">
        <f t="shared" si="6"/>
        <v/>
      </c>
      <c r="G41" s="2" t="str">
        <f t="shared" si="7"/>
        <v/>
      </c>
      <c r="H41" s="2" t="str">
        <f t="shared" si="8"/>
        <v/>
      </c>
      <c r="I41" s="2" t="str">
        <f t="shared" si="9"/>
        <v/>
      </c>
      <c r="J41" s="2" t="str">
        <f>IF(B41&gt;0,VLOOKUP(I41,Punkteschema!$A$2:$B$101,2,FALSE),"")</f>
        <v/>
      </c>
    </row>
    <row r="42" spans="1:10" hidden="1" x14ac:dyDescent="0.35">
      <c r="A42" s="1"/>
      <c r="B42" s="2"/>
      <c r="C42" s="2"/>
      <c r="D42" s="2" t="str">
        <f t="shared" si="5"/>
        <v/>
      </c>
      <c r="E42" s="2" t="b">
        <v>1</v>
      </c>
      <c r="F42" s="2" t="str">
        <f t="shared" si="6"/>
        <v/>
      </c>
      <c r="G42" s="2" t="str">
        <f t="shared" si="7"/>
        <v/>
      </c>
      <c r="H42" s="2" t="str">
        <f t="shared" si="8"/>
        <v/>
      </c>
      <c r="I42" s="2" t="str">
        <f t="shared" si="9"/>
        <v/>
      </c>
      <c r="J42" s="2" t="str">
        <f>IF(B42&gt;0,VLOOKUP(I42,Punkteschema!$A$2:$B$101,2,FALSE),"")</f>
        <v/>
      </c>
    </row>
    <row r="43" spans="1:10" hidden="1" x14ac:dyDescent="0.35">
      <c r="A43" s="1"/>
      <c r="B43" s="2"/>
      <c r="C43" s="2"/>
      <c r="D43" s="2" t="str">
        <f t="shared" si="5"/>
        <v/>
      </c>
      <c r="E43" s="2" t="b">
        <v>1</v>
      </c>
      <c r="F43" s="2" t="str">
        <f t="shared" si="6"/>
        <v/>
      </c>
      <c r="G43" s="2" t="str">
        <f t="shared" si="7"/>
        <v/>
      </c>
      <c r="H43" s="2" t="str">
        <f t="shared" si="8"/>
        <v/>
      </c>
      <c r="I43" s="2" t="str">
        <f t="shared" si="9"/>
        <v/>
      </c>
      <c r="J43" s="2" t="str">
        <f>IF(B43&gt;0,VLOOKUP(I43,Punkteschema!$A$2:$B$101,2,FALSE),"")</f>
        <v/>
      </c>
    </row>
    <row r="44" spans="1:10" hidden="1" x14ac:dyDescent="0.35">
      <c r="A44" s="1"/>
      <c r="B44" s="2"/>
      <c r="C44" s="2"/>
      <c r="D44" s="2" t="str">
        <f t="shared" si="5"/>
        <v/>
      </c>
      <c r="E44" s="2" t="b">
        <v>1</v>
      </c>
      <c r="F44" s="2" t="str">
        <f t="shared" si="6"/>
        <v/>
      </c>
      <c r="G44" s="2" t="str">
        <f t="shared" si="7"/>
        <v/>
      </c>
      <c r="H44" s="2" t="str">
        <f t="shared" si="8"/>
        <v/>
      </c>
      <c r="I44" s="2" t="str">
        <f t="shared" si="9"/>
        <v/>
      </c>
      <c r="J44" s="2" t="str">
        <f>IF(B44&gt;0,VLOOKUP(I44,Punkteschema!$A$2:$B$101,2,FALSE),"")</f>
        <v/>
      </c>
    </row>
    <row r="45" spans="1:10" hidden="1" x14ac:dyDescent="0.35">
      <c r="A45" s="1"/>
      <c r="B45" s="2"/>
      <c r="C45" s="2"/>
      <c r="D45" s="2" t="str">
        <f t="shared" si="5"/>
        <v/>
      </c>
      <c r="E45" s="2" t="b">
        <v>1</v>
      </c>
      <c r="F45" s="2" t="str">
        <f t="shared" si="6"/>
        <v/>
      </c>
      <c r="G45" s="2" t="str">
        <f t="shared" si="7"/>
        <v/>
      </c>
      <c r="H45" s="2" t="str">
        <f t="shared" si="8"/>
        <v/>
      </c>
      <c r="I45" s="2" t="str">
        <f t="shared" si="9"/>
        <v/>
      </c>
      <c r="J45" s="2" t="str">
        <f>IF(B45&gt;0,VLOOKUP(I45,Punkteschema!$A$2:$B$101,2,FALSE),"")</f>
        <v/>
      </c>
    </row>
    <row r="46" spans="1:10" hidden="1" x14ac:dyDescent="0.35">
      <c r="A46" s="1"/>
      <c r="B46" s="2"/>
      <c r="C46" s="2"/>
      <c r="D46" s="2" t="str">
        <f t="shared" si="5"/>
        <v/>
      </c>
      <c r="E46" s="2" t="b">
        <v>1</v>
      </c>
      <c r="F46" s="2" t="str">
        <f t="shared" si="6"/>
        <v/>
      </c>
      <c r="G46" s="2" t="str">
        <f t="shared" si="7"/>
        <v/>
      </c>
      <c r="H46" s="2" t="str">
        <f t="shared" si="8"/>
        <v/>
      </c>
      <c r="I46" s="2" t="str">
        <f t="shared" si="9"/>
        <v/>
      </c>
      <c r="J46" s="2" t="str">
        <f>IF(B46&gt;0,VLOOKUP(I46,Punkteschema!$A$2:$B$101,2,FALSE),"")</f>
        <v/>
      </c>
    </row>
    <row r="47" spans="1:10" hidden="1" x14ac:dyDescent="0.35">
      <c r="A47" s="1"/>
      <c r="B47" s="2"/>
      <c r="C47" s="2"/>
      <c r="D47" s="2" t="str">
        <f t="shared" si="5"/>
        <v/>
      </c>
      <c r="E47" s="2" t="b">
        <v>1</v>
      </c>
      <c r="F47" s="2" t="str">
        <f t="shared" si="6"/>
        <v/>
      </c>
      <c r="G47" s="2" t="str">
        <f t="shared" si="7"/>
        <v/>
      </c>
      <c r="H47" s="2" t="str">
        <f t="shared" si="8"/>
        <v/>
      </c>
      <c r="I47" s="2" t="str">
        <f t="shared" si="9"/>
        <v/>
      </c>
      <c r="J47" s="2" t="str">
        <f>IF(B47&gt;0,VLOOKUP(I47,Punkteschema!$A$2:$B$101,2,FALSE),"")</f>
        <v/>
      </c>
    </row>
    <row r="48" spans="1:10" hidden="1" x14ac:dyDescent="0.35">
      <c r="A48" s="1"/>
      <c r="B48" s="2"/>
      <c r="C48" s="2"/>
      <c r="D48" s="2" t="str">
        <f t="shared" si="5"/>
        <v/>
      </c>
      <c r="E48" s="2" t="b">
        <v>1</v>
      </c>
      <c r="F48" s="2" t="str">
        <f t="shared" si="6"/>
        <v/>
      </c>
      <c r="G48" s="2" t="str">
        <f t="shared" si="7"/>
        <v/>
      </c>
      <c r="H48" s="2" t="str">
        <f t="shared" si="8"/>
        <v/>
      </c>
      <c r="I48" s="2" t="str">
        <f t="shared" si="9"/>
        <v/>
      </c>
      <c r="J48" s="2" t="str">
        <f>IF(B48&gt;0,VLOOKUP(I48,Punkteschema!$A$2:$B$101,2,FALSE),"")</f>
        <v/>
      </c>
    </row>
    <row r="49" spans="1:10" hidden="1" x14ac:dyDescent="0.35">
      <c r="A49" s="1"/>
      <c r="B49" s="2"/>
      <c r="C49" s="2"/>
      <c r="D49" s="2" t="str">
        <f t="shared" si="5"/>
        <v/>
      </c>
      <c r="E49" s="2" t="b">
        <v>1</v>
      </c>
      <c r="F49" s="2" t="str">
        <f t="shared" si="6"/>
        <v/>
      </c>
      <c r="G49" s="2" t="str">
        <f t="shared" si="7"/>
        <v/>
      </c>
      <c r="H49" s="2" t="str">
        <f t="shared" si="8"/>
        <v/>
      </c>
      <c r="I49" s="2" t="str">
        <f t="shared" si="9"/>
        <v/>
      </c>
      <c r="J49" s="2" t="str">
        <f>IF(B49&gt;0,VLOOKUP(I49,Punkteschema!$A$2:$B$101,2,FALSE),"")</f>
        <v/>
      </c>
    </row>
    <row r="50" spans="1:10" hidden="1" x14ac:dyDescent="0.35">
      <c r="A50" s="1"/>
      <c r="B50" s="2"/>
      <c r="C50" s="2"/>
      <c r="D50" s="2" t="str">
        <f t="shared" si="5"/>
        <v/>
      </c>
      <c r="E50" s="2" t="b">
        <v>1</v>
      </c>
      <c r="F50" s="2" t="str">
        <f t="shared" si="6"/>
        <v/>
      </c>
      <c r="G50" s="2" t="str">
        <f t="shared" si="7"/>
        <v/>
      </c>
      <c r="H50" s="2" t="str">
        <f t="shared" si="8"/>
        <v/>
      </c>
      <c r="I50" s="2" t="str">
        <f t="shared" si="9"/>
        <v/>
      </c>
      <c r="J50" s="2" t="str">
        <f>IF(B50&gt;0,VLOOKUP(I50,Punkteschema!$A$2:$B$101,2,FALSE),"")</f>
        <v/>
      </c>
    </row>
    <row r="51" spans="1:10" hidden="1" x14ac:dyDescent="0.35">
      <c r="A51" s="1"/>
      <c r="B51" s="2"/>
      <c r="C51" s="2"/>
      <c r="D51" s="2" t="str">
        <f t="shared" si="5"/>
        <v/>
      </c>
      <c r="E51" s="2" t="b">
        <v>1</v>
      </c>
      <c r="F51" s="2" t="str">
        <f t="shared" si="6"/>
        <v/>
      </c>
      <c r="G51" s="2" t="str">
        <f t="shared" si="7"/>
        <v/>
      </c>
      <c r="H51" s="2" t="str">
        <f t="shared" si="8"/>
        <v/>
      </c>
      <c r="I51" s="2" t="str">
        <f t="shared" si="9"/>
        <v/>
      </c>
      <c r="J51" s="2" t="str">
        <f>IF(B51&gt;0,VLOOKUP(I51,Punkteschema!$A$2:$B$101,2,FALSE),"")</f>
        <v/>
      </c>
    </row>
    <row r="52" spans="1:10" hidden="1" x14ac:dyDescent="0.35">
      <c r="A52" s="1"/>
      <c r="B52" s="2"/>
      <c r="C52" s="2"/>
      <c r="D52" s="2" t="str">
        <f t="shared" si="5"/>
        <v/>
      </c>
      <c r="E52" s="2" t="b">
        <v>1</v>
      </c>
      <c r="F52" s="2" t="str">
        <f t="shared" si="6"/>
        <v/>
      </c>
      <c r="G52" s="2" t="str">
        <f t="shared" si="7"/>
        <v/>
      </c>
      <c r="H52" s="2" t="str">
        <f t="shared" si="8"/>
        <v/>
      </c>
      <c r="I52" s="2" t="str">
        <f t="shared" si="9"/>
        <v/>
      </c>
      <c r="J52" s="2" t="str">
        <f>IF(B52&gt;0,VLOOKUP(I52,Punkteschema!$A$2:$B$101,2,FALSE),"")</f>
        <v/>
      </c>
    </row>
    <row r="53" spans="1:10" hidden="1" x14ac:dyDescent="0.35">
      <c r="A53" s="1"/>
      <c r="B53" s="2"/>
      <c r="C53" s="2"/>
      <c r="D53" s="2" t="str">
        <f t="shared" si="5"/>
        <v/>
      </c>
      <c r="E53" s="2" t="b">
        <v>1</v>
      </c>
      <c r="F53" s="2" t="str">
        <f t="shared" ref="F53:G55" si="10">IF(B53&gt;0,COUNTIF(B$3:B$55,"&lt;"&amp;B53)+1,"")</f>
        <v/>
      </c>
      <c r="G53" s="2" t="str">
        <f t="shared" si="10"/>
        <v/>
      </c>
      <c r="H53" s="2" t="str">
        <f>IF(AND(B53&gt;0,C53&gt;0),COUNTIF(D$3:D$55,"&lt;"&amp;D53)+1,"")</f>
        <v/>
      </c>
      <c r="I53" s="2" t="str">
        <f>IF(B53&gt;0,IF(E53,MIN(F53:H53),MAX(F53:H53)),"")</f>
        <v/>
      </c>
      <c r="J53" s="2" t="str">
        <f>IF(B53&gt;0,VLOOKUP(I53,Punkteschema!$A$2:$B$101,2,FALSE),"")</f>
        <v/>
      </c>
    </row>
    <row r="54" spans="1:10" hidden="1" x14ac:dyDescent="0.35">
      <c r="A54" s="1"/>
      <c r="B54" s="2"/>
      <c r="C54" s="2"/>
      <c r="D54" s="2" t="str">
        <f t="shared" si="5"/>
        <v/>
      </c>
      <c r="E54" s="2" t="b">
        <v>1</v>
      </c>
      <c r="F54" s="2" t="str">
        <f t="shared" si="10"/>
        <v/>
      </c>
      <c r="G54" s="2" t="str">
        <f t="shared" si="10"/>
        <v/>
      </c>
      <c r="H54" s="2" t="str">
        <f>IF(AND(B54&gt;0,C54&gt;0),COUNTIF(D$3:D$55,"&lt;"&amp;D54)+1,"")</f>
        <v/>
      </c>
      <c r="I54" s="2" t="str">
        <f>IF(B54&gt;0,IF(E54,MIN(F54:H54),MAX(F54:H54)),"")</f>
        <v/>
      </c>
      <c r="J54" s="2" t="str">
        <f>IF(B54&gt;0,VLOOKUP(I54,Punkteschema!$A$2:$B$101,2,FALSE),"")</f>
        <v/>
      </c>
    </row>
    <row r="55" spans="1:10" hidden="1" x14ac:dyDescent="0.35">
      <c r="A55" s="1"/>
      <c r="B55" s="2"/>
      <c r="C55" s="2"/>
      <c r="D55" s="2" t="str">
        <f t="shared" si="5"/>
        <v/>
      </c>
      <c r="E55" s="2" t="b">
        <v>1</v>
      </c>
      <c r="F55" s="2" t="str">
        <f t="shared" si="10"/>
        <v/>
      </c>
      <c r="G55" s="2" t="str">
        <f t="shared" si="10"/>
        <v/>
      </c>
      <c r="H55" s="2" t="str">
        <f>IF(AND(B55&gt;0,C55&gt;0),COUNTIF(D$3:D$55,"&lt;"&amp;D55)+1,"")</f>
        <v/>
      </c>
      <c r="I55" s="2" t="str">
        <f>IF(B55&gt;0,IF(E55,MIN(F55:H55),MAX(F55:H55)),"")</f>
        <v/>
      </c>
      <c r="J55" s="2" t="str">
        <f>IF(B55&gt;0,VLOOKUP(I55,Punkteschema!$A$2:$B$101,2,FALSE),"")</f>
        <v/>
      </c>
    </row>
    <row r="57" spans="1:10" x14ac:dyDescent="0.35">
      <c r="A57" s="4" t="s">
        <v>3640</v>
      </c>
      <c r="E57" s="4" t="s">
        <v>3294</v>
      </c>
      <c r="F57" s="42" t="s">
        <v>3482</v>
      </c>
      <c r="G57" s="4" t="s">
        <v>3300</v>
      </c>
    </row>
    <row r="58" spans="1:10" x14ac:dyDescent="0.35">
      <c r="A58" s="4" t="s">
        <v>4070</v>
      </c>
      <c r="E58" s="4" t="s">
        <v>3295</v>
      </c>
      <c r="F58" s="42" t="s">
        <v>3483</v>
      </c>
      <c r="G58" s="4" t="s">
        <v>3300</v>
      </c>
    </row>
    <row r="59" spans="1:10" x14ac:dyDescent="0.35">
      <c r="A59" s="4" t="s">
        <v>3676</v>
      </c>
    </row>
    <row r="61" spans="1:10" x14ac:dyDescent="0.35">
      <c r="A61" s="43" t="s">
        <v>3493</v>
      </c>
      <c r="B61" s="4" t="s">
        <v>4122</v>
      </c>
    </row>
    <row r="62" spans="1:10" x14ac:dyDescent="0.35">
      <c r="A62" s="43"/>
      <c r="B62" s="4" t="s">
        <v>4123</v>
      </c>
    </row>
    <row r="63" spans="1:10" x14ac:dyDescent="0.35">
      <c r="A63" s="43"/>
      <c r="B63" s="4" t="s">
        <v>4124</v>
      </c>
    </row>
    <row r="64" spans="1:10" x14ac:dyDescent="0.35">
      <c r="A64" s="43"/>
    </row>
  </sheetData>
  <sortState ref="A3:J22">
    <sortCondition ref="I3:I22"/>
    <sortCondition ref="H3:H22"/>
    <sortCondition ref="F3:F22"/>
  </sortState>
  <mergeCells count="1">
    <mergeCell ref="A1:J1"/>
  </mergeCells>
  <dataValidations count="1">
    <dataValidation type="list" allowBlank="1" showInputMessage="1" showErrorMessage="1" sqref="A3:A55">
      <formula1>Teilnehmerliste</formula1>
    </dataValidation>
  </dataValidations>
  <pageMargins left="0.39370078740157483" right="0.39370078740157483" top="0.39370078740157483" bottom="0.39370078740157483" header="0.31496062992125984" footer="0.31496062992125984"/>
  <pageSetup paperSize="9" scale="10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/>
  <dimension ref="A1:M25"/>
  <sheetViews>
    <sheetView workbookViewId="0">
      <selection sqref="A1:F1"/>
    </sheetView>
  </sheetViews>
  <sheetFormatPr baseColWidth="10" defaultRowHeight="14.5" x14ac:dyDescent="0.35"/>
  <cols>
    <col min="1" max="2" width="8.1796875" bestFit="1" customWidth="1"/>
    <col min="3" max="4" width="3.1796875" bestFit="1" customWidth="1"/>
    <col min="5" max="5" width="6.453125" bestFit="1" customWidth="1"/>
    <col min="6" max="6" width="6.36328125" bestFit="1" customWidth="1"/>
    <col min="7" max="7" width="1.81640625" customWidth="1"/>
    <col min="8" max="9" width="8.1796875" bestFit="1" customWidth="1"/>
    <col min="10" max="11" width="3.1796875" bestFit="1" customWidth="1"/>
    <col min="12" max="12" width="6.453125" bestFit="1" customWidth="1"/>
    <col min="13" max="13" width="6.36328125" bestFit="1" customWidth="1"/>
  </cols>
  <sheetData>
    <row r="1" spans="1:13" x14ac:dyDescent="0.35">
      <c r="A1" s="127" t="s">
        <v>64</v>
      </c>
      <c r="B1" s="127"/>
      <c r="C1" s="127"/>
      <c r="D1" s="127"/>
      <c r="E1" s="127"/>
      <c r="F1" s="127"/>
      <c r="G1" s="52"/>
      <c r="H1" s="127" t="s">
        <v>28</v>
      </c>
      <c r="I1" s="127"/>
      <c r="J1" s="127"/>
      <c r="K1" s="127"/>
      <c r="L1" s="127"/>
      <c r="M1" s="127"/>
    </row>
    <row r="2" spans="1:13" x14ac:dyDescent="0.35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</row>
    <row r="3" spans="1:13" x14ac:dyDescent="0.35">
      <c r="C3" s="51"/>
      <c r="D3" s="51"/>
      <c r="E3" s="51" t="s">
        <v>3670</v>
      </c>
      <c r="F3" s="51" t="s">
        <v>3669</v>
      </c>
      <c r="G3" s="51"/>
      <c r="J3" s="51"/>
      <c r="K3" s="51"/>
      <c r="L3" s="51" t="s">
        <v>3670</v>
      </c>
      <c r="M3" s="51" t="s">
        <v>3669</v>
      </c>
    </row>
    <row r="4" spans="1:13" x14ac:dyDescent="0.35">
      <c r="B4" s="5" t="s">
        <v>3671</v>
      </c>
      <c r="C4" s="51"/>
      <c r="D4" s="51"/>
      <c r="E4" s="106">
        <f>COUNTIF(E8:E25,"&gt;0")</f>
        <v>11</v>
      </c>
      <c r="F4" s="107">
        <f>COUNTIF(F8:F25,"&gt;0")</f>
        <v>10</v>
      </c>
      <c r="G4" s="51"/>
      <c r="I4" s="5" t="s">
        <v>3671</v>
      </c>
      <c r="J4" s="51"/>
      <c r="K4" s="51"/>
      <c r="L4" s="106">
        <f>COUNTIF(L8:L25,"&gt;0")</f>
        <v>15</v>
      </c>
      <c r="M4" s="107">
        <f>COUNTIF(M8:M25,"&gt;0")</f>
        <v>14</v>
      </c>
    </row>
    <row r="5" spans="1:13" x14ac:dyDescent="0.35">
      <c r="B5" s="5" t="s">
        <v>4203</v>
      </c>
      <c r="C5" s="51"/>
      <c r="D5" s="51"/>
      <c r="E5" s="108">
        <f>IF(E4&gt;0,SUM(E8:E25)/E4,"")</f>
        <v>25.727272727272727</v>
      </c>
      <c r="F5" s="108">
        <f>IF(E4&gt;0,SUM(F8:F25)/F4,"")</f>
        <v>30.7</v>
      </c>
      <c r="G5" s="51"/>
      <c r="I5" s="5" t="s">
        <v>4203</v>
      </c>
      <c r="J5" s="51"/>
      <c r="K5" s="51"/>
      <c r="L5" s="108">
        <f>IF(L4&gt;0,SUM(L8:L25)/L4,"")</f>
        <v>28.2</v>
      </c>
      <c r="M5" s="108">
        <f>IF(L4&gt;0,SUM(M8:M25)/M4,"")</f>
        <v>31.357142857142858</v>
      </c>
    </row>
    <row r="6" spans="1:13" x14ac:dyDescent="0.35">
      <c r="A6" s="51"/>
      <c r="B6" s="42"/>
      <c r="C6" s="42"/>
      <c r="D6" s="42"/>
      <c r="E6" s="42"/>
      <c r="F6" s="42"/>
      <c r="G6" s="42"/>
      <c r="H6" s="51"/>
      <c r="I6" s="42"/>
      <c r="J6" s="42"/>
      <c r="K6" s="42"/>
      <c r="L6" s="42"/>
      <c r="M6" s="42"/>
    </row>
    <row r="7" spans="1:13" x14ac:dyDescent="0.35">
      <c r="A7" s="1" t="s">
        <v>3666</v>
      </c>
      <c r="B7" s="1" t="s">
        <v>3665</v>
      </c>
      <c r="C7" s="1" t="s">
        <v>3667</v>
      </c>
      <c r="D7" s="1" t="s">
        <v>3668</v>
      </c>
      <c r="E7" s="1" t="s">
        <v>3670</v>
      </c>
      <c r="F7" s="1" t="s">
        <v>3669</v>
      </c>
      <c r="H7" s="1" t="s">
        <v>3666</v>
      </c>
      <c r="I7" s="1" t="s">
        <v>3665</v>
      </c>
      <c r="J7" s="1" t="s">
        <v>3667</v>
      </c>
      <c r="K7" s="1" t="s">
        <v>3668</v>
      </c>
      <c r="L7" s="1" t="s">
        <v>3670</v>
      </c>
      <c r="M7" s="1" t="s">
        <v>3669</v>
      </c>
    </row>
    <row r="8" spans="1:13" x14ac:dyDescent="0.35">
      <c r="A8" s="2">
        <v>1</v>
      </c>
      <c r="B8" s="53">
        <v>43223</v>
      </c>
      <c r="C8" s="2" t="str">
        <f>Einzelwertung1!F57</f>
        <v>B</v>
      </c>
      <c r="D8" s="2" t="str">
        <f>Einzelwertung1!F58</f>
        <v>E</v>
      </c>
      <c r="E8" s="2">
        <f>SUMIF(Einzelwertung1!$A$3:$A$99,$A$1,IF($C8="E",Einzelwertung1!$B$3:$B$99,Einzelwertung1!$C$3:$C$99))</f>
        <v>0</v>
      </c>
      <c r="F8" s="2">
        <f>SUMIF(Einzelwertung1!$A$3:$A$99,$A$1,IF($C8="B",Einzelwertung1!$B$3:$B$99,Einzelwertung1!$C$3:$C$99))</f>
        <v>0</v>
      </c>
      <c r="H8" s="2">
        <v>1</v>
      </c>
      <c r="I8" s="53">
        <v>43223</v>
      </c>
      <c r="J8" s="2" t="str">
        <f>Einzelwertung1!F57</f>
        <v>B</v>
      </c>
      <c r="K8" s="2" t="str">
        <f>Einzelwertung1!F58</f>
        <v>E</v>
      </c>
      <c r="L8" s="2">
        <f>SUMIF(Einzelwertung1!$A$3:$A$99,$H$1,IF($J8="E",Einzelwertung1!$B$3:$B$99,Einzelwertung1!$C$3:$C$99))</f>
        <v>0</v>
      </c>
      <c r="M8" s="2">
        <f>SUMIF(Einzelwertung1!$A$3:$A$99,$H$1,IF($J8="B",Einzelwertung1!$B$3:$B$99,Einzelwertung1!$C$3:$C$99))</f>
        <v>0</v>
      </c>
    </row>
    <row r="9" spans="1:13" x14ac:dyDescent="0.35">
      <c r="A9" s="2">
        <f>+A8+1</f>
        <v>2</v>
      </c>
      <c r="B9" s="53">
        <f>B8+6</f>
        <v>43229</v>
      </c>
      <c r="C9" s="2" t="str">
        <f>Einzelwertung2!F57</f>
        <v>B</v>
      </c>
      <c r="D9" s="2" t="str">
        <f>Einzelwertung2!F58</f>
        <v>B</v>
      </c>
      <c r="E9" s="2">
        <f>SUMIF(Einzelwertung2!$A$3:$A$99,$A$1,IF($C9="E",Einzelwertung2!$B$3:$B$99,Einzelwertung2!$C$3:$C$99))</f>
        <v>0</v>
      </c>
      <c r="F9" s="2">
        <f>SUMIF(Einzelwertung2!$A$3:$A$99,$A$1,IF($C9="B",Einzelwertung2!$B$3:$B$99,Einzelwertung2!$C$3:$C$99))</f>
        <v>0</v>
      </c>
      <c r="H9" s="2">
        <f t="shared" ref="H9:H25" si="0">+H8+1</f>
        <v>2</v>
      </c>
      <c r="I9" s="53">
        <f>I8+6</f>
        <v>43229</v>
      </c>
      <c r="J9" s="2" t="str">
        <f>Einzelwertung2!F57</f>
        <v>B</v>
      </c>
      <c r="K9" s="2" t="str">
        <f>Einzelwertung2!F58</f>
        <v>B</v>
      </c>
      <c r="L9" s="2">
        <f>SUMIF(Einzelwertung2!$A$3:$A$99,$H$1,IF($J9="E",Einzelwertung2!$B$3:$B$99,Einzelwertung2!$C$3:$C$99))</f>
        <v>33</v>
      </c>
      <c r="M9" s="2">
        <f>SUMIF(Einzelwertung2!$A$3:$A$99,$H$1,IF($J9="B",Einzelwertung2!$B$3:$B$99,Einzelwertung2!$C$3:$C$99))</f>
        <v>28</v>
      </c>
    </row>
    <row r="10" spans="1:13" x14ac:dyDescent="0.35">
      <c r="A10" s="2">
        <f t="shared" ref="A10:A25" si="1">+A9+1</f>
        <v>3</v>
      </c>
      <c r="B10" s="53">
        <f>B9+8</f>
        <v>43237</v>
      </c>
      <c r="C10" s="2" t="str">
        <f>Einzelwertung3!F57</f>
        <v>E</v>
      </c>
      <c r="D10" s="2" t="str">
        <f>Einzelwertung3!F58</f>
        <v>B</v>
      </c>
      <c r="E10" s="2">
        <f>SUMIF(Einzelwertung3!$A$3:$A$99,$A$1,IF($C10="E",Einzelwertung3!$B$3:$B$99,Einzelwertung3!$C$3:$C$99))</f>
        <v>0</v>
      </c>
      <c r="F10" s="2">
        <f>SUMIF(Einzelwertung3!$A$3:$A$99,$A$1,IF($C10="B",Einzelwertung3!$B$3:$B$99,Einzelwertung3!$C$3:$C$99))</f>
        <v>0</v>
      </c>
      <c r="H10" s="2">
        <f t="shared" si="0"/>
        <v>3</v>
      </c>
      <c r="I10" s="53">
        <f>I9+8</f>
        <v>43237</v>
      </c>
      <c r="J10" s="2" t="str">
        <f>Einzelwertung3!F57</f>
        <v>E</v>
      </c>
      <c r="K10" s="2" t="str">
        <f>Einzelwertung3!F58</f>
        <v>B</v>
      </c>
      <c r="L10" s="2">
        <f>SUMIF(Einzelwertung3!$A$3:$A$99,$H$1,IF($J10="E",Einzelwertung3!$B$3:$B$99,Einzelwertung3!$C$3:$C$99))</f>
        <v>25</v>
      </c>
      <c r="M10" s="2">
        <f>SUMIF(Einzelwertung3!$A$3:$A$99,$H$1,IF($J10="B",Einzelwertung3!$B$3:$B$99,Einzelwertung3!$C$3:$C$99))</f>
        <v>32</v>
      </c>
    </row>
    <row r="11" spans="1:13" x14ac:dyDescent="0.35">
      <c r="A11" s="2">
        <f t="shared" si="1"/>
        <v>4</v>
      </c>
      <c r="B11" s="53">
        <f>B10+7</f>
        <v>43244</v>
      </c>
      <c r="C11" s="2" t="str">
        <f>Einzelwertung4!F57</f>
        <v>E</v>
      </c>
      <c r="D11" s="2" t="str">
        <f>Einzelwertung4!F58</f>
        <v>B</v>
      </c>
      <c r="E11" s="2">
        <f>SUMIF(Einzelwertung4!$A$3:$A$99,$A$1,IF($C11="E",Einzelwertung4!$B$3:$B$99,Einzelwertung4!$C$3:$C$99))</f>
        <v>0</v>
      </c>
      <c r="F11" s="2">
        <f>SUMIF(Einzelwertung4!$A$3:$A$99,$A$1,IF($C11="B",Einzelwertung4!$B$3:$B$99,Einzelwertung4!$C$3:$C$99))</f>
        <v>0</v>
      </c>
      <c r="H11" s="2">
        <f t="shared" si="0"/>
        <v>4</v>
      </c>
      <c r="I11" s="53">
        <f>I10+7</f>
        <v>43244</v>
      </c>
      <c r="J11" s="2" t="str">
        <f>Einzelwertung4!F57</f>
        <v>E</v>
      </c>
      <c r="K11" s="2" t="str">
        <f>Einzelwertung4!F58</f>
        <v>B</v>
      </c>
      <c r="L11" s="2">
        <f>SUMIF(Einzelwertung4!$A$3:$A$99,$H$1,IF($J11="E",Einzelwertung4!$B$3:$B$99,Einzelwertung4!$C$3:$C$99))</f>
        <v>26</v>
      </c>
      <c r="M11" s="2">
        <f>SUMIF(Einzelwertung4!$A$3:$A$99,$H$1,IF($J11="B",Einzelwertung4!$B$3:$B$99,Einzelwertung4!$C$3:$C$99))</f>
        <v>32</v>
      </c>
    </row>
    <row r="12" spans="1:13" x14ac:dyDescent="0.35">
      <c r="A12" s="2">
        <f t="shared" si="1"/>
        <v>5</v>
      </c>
      <c r="B12" s="53">
        <f>B11+6</f>
        <v>43250</v>
      </c>
      <c r="C12" s="2" t="str">
        <f>Einzelwertung5!F57</f>
        <v>E</v>
      </c>
      <c r="D12" s="2" t="str">
        <f>Einzelwertung5!F58</f>
        <v>B</v>
      </c>
      <c r="E12" s="2">
        <f>SUMIF(Einzelwertung5!$A$3:$A$99,$A$1,IF($C12="E",Einzelwertung5!$B$3:$B$99,Einzelwertung5!$C$3:$C$99))</f>
        <v>0</v>
      </c>
      <c r="F12" s="2">
        <f>SUMIF(Einzelwertung5!$A$3:$A$99,$A$1,IF($C12="B",Einzelwertung5!$B$3:$B$99,Einzelwertung5!$C$3:$C$99))</f>
        <v>0</v>
      </c>
      <c r="H12" s="2">
        <f t="shared" si="0"/>
        <v>5</v>
      </c>
      <c r="I12" s="53">
        <f>I11+6</f>
        <v>43250</v>
      </c>
      <c r="J12" s="2" t="str">
        <f>Einzelwertung5!F57</f>
        <v>E</v>
      </c>
      <c r="K12" s="2" t="str">
        <f>Einzelwertung5!F58</f>
        <v>B</v>
      </c>
      <c r="L12" s="2">
        <f>SUMIF(Einzelwertung5!$A$3:$A$99,$H$1,IF($J12="E",Einzelwertung5!$B$3:$B$99,Einzelwertung5!$C$3:$C$99))</f>
        <v>32</v>
      </c>
      <c r="M12" s="2">
        <f>SUMIF(Einzelwertung5!$A$3:$A$99,$H$1,IF($J12="B",Einzelwertung5!$B$3:$B$99,Einzelwertung5!$C$3:$C$99))</f>
        <v>30</v>
      </c>
    </row>
    <row r="13" spans="1:13" x14ac:dyDescent="0.35">
      <c r="A13" s="2">
        <f t="shared" si="1"/>
        <v>6</v>
      </c>
      <c r="B13" s="53">
        <f>B12+8</f>
        <v>43258</v>
      </c>
      <c r="C13" s="2" t="str">
        <f>Einzelwertung6!F57</f>
        <v>E</v>
      </c>
      <c r="D13" s="2" t="str">
        <f>Einzelwertung6!F58</f>
        <v>B</v>
      </c>
      <c r="E13" s="2">
        <f>SUMIF(Einzelwertung6!$A$3:$A$99,$A$1,IF($C13="E",Einzelwertung6!$B$3:$B$99,Einzelwertung6!$C$3:$C$99))</f>
        <v>29</v>
      </c>
      <c r="F13" s="2">
        <f>SUMIF(Einzelwertung6!$A$3:$A$99,$A$1,IF($C13="B",Einzelwertung6!$B$3:$B$99,Einzelwertung6!$C$3:$C$99))</f>
        <v>30</v>
      </c>
      <c r="H13" s="2">
        <f t="shared" si="0"/>
        <v>6</v>
      </c>
      <c r="I13" s="53">
        <f>I12+8</f>
        <v>43258</v>
      </c>
      <c r="J13" s="2" t="str">
        <f>Einzelwertung6!F57</f>
        <v>E</v>
      </c>
      <c r="K13" s="2" t="str">
        <f>Einzelwertung6!F58</f>
        <v>B</v>
      </c>
      <c r="L13" s="2">
        <f>SUMIF(Einzelwertung6!$A$3:$A$99,$H$1,IF($J13="E",Einzelwertung6!$B$3:$B$99,Einzelwertung6!$C$3:$C$99))</f>
        <v>29</v>
      </c>
      <c r="M13" s="2">
        <f>SUMIF(Einzelwertung6!$A$3:$A$99,$H$1,IF($J13="B",Einzelwertung6!$B$3:$B$99,Einzelwertung6!$C$3:$C$99))</f>
        <v>34</v>
      </c>
    </row>
    <row r="14" spans="1:13" x14ac:dyDescent="0.35">
      <c r="A14" s="2">
        <f t="shared" si="1"/>
        <v>7</v>
      </c>
      <c r="B14" s="53">
        <f t="shared" ref="B14:B25" si="2">B13+7</f>
        <v>43265</v>
      </c>
      <c r="C14" s="2" t="str">
        <f>Einzelwertung7!F57</f>
        <v>E</v>
      </c>
      <c r="D14" s="2" t="str">
        <f>Einzelwertung7!F58</f>
        <v>B</v>
      </c>
      <c r="E14" s="2">
        <f>SUMIF(Einzelwertung7!$A$3:$A$99,$A$1,IF($C14="E",Einzelwertung7!$B$3:$B$99,Einzelwertung7!$C$3:$C$99))</f>
        <v>28</v>
      </c>
      <c r="F14" s="2">
        <f>SUMIF(Einzelwertung7!$A$3:$A$99,$A$1,IF($C14="B",Einzelwertung7!$B$3:$B$99,Einzelwertung7!$C$3:$C$99))</f>
        <v>34</v>
      </c>
      <c r="H14" s="2">
        <f t="shared" si="0"/>
        <v>7</v>
      </c>
      <c r="I14" s="53">
        <f t="shared" ref="I14:I25" si="3">I13+7</f>
        <v>43265</v>
      </c>
      <c r="J14" s="2" t="str">
        <f>Einzelwertung7!F57</f>
        <v>E</v>
      </c>
      <c r="K14" s="2" t="str">
        <f>Einzelwertung7!F58</f>
        <v>B</v>
      </c>
      <c r="L14" s="2">
        <f>SUMIF(Einzelwertung7!$A$3:$A$99,$H$1,IF($J14="E",Einzelwertung7!$B$3:$B$99,Einzelwertung7!$C$3:$C$99))</f>
        <v>32</v>
      </c>
      <c r="M14" s="2">
        <f>SUMIF(Einzelwertung7!$A$3:$A$99,$H$1,IF($J14="B",Einzelwertung7!$B$3:$B$99,Einzelwertung7!$C$3:$C$99))</f>
        <v>36</v>
      </c>
    </row>
    <row r="15" spans="1:13" x14ac:dyDescent="0.35">
      <c r="A15" s="2">
        <f t="shared" si="1"/>
        <v>8</v>
      </c>
      <c r="B15" s="53">
        <f t="shared" si="2"/>
        <v>43272</v>
      </c>
      <c r="C15" s="2" t="str">
        <f>Einzelwertung8!F57</f>
        <v>E</v>
      </c>
      <c r="D15" s="2" t="str">
        <f>Einzelwertung8!F58</f>
        <v>B</v>
      </c>
      <c r="E15" s="2">
        <f>SUMIF(Einzelwertung8!$A$3:$A$99,$A$1,IF($C15="E",Einzelwertung8!$B$3:$B$99,Einzelwertung8!$C$3:$C$99))</f>
        <v>28</v>
      </c>
      <c r="F15" s="2">
        <f>SUMIF(Einzelwertung8!$A$3:$A$99,$A$1,IF($C15="B",Einzelwertung8!$B$3:$B$99,Einzelwertung8!$C$3:$C$99))</f>
        <v>26</v>
      </c>
      <c r="H15" s="2">
        <f t="shared" si="0"/>
        <v>8</v>
      </c>
      <c r="I15" s="53">
        <f t="shared" si="3"/>
        <v>43272</v>
      </c>
      <c r="J15" s="2" t="str">
        <f>Einzelwertung8!F57</f>
        <v>E</v>
      </c>
      <c r="K15" s="2" t="str">
        <f>Einzelwertung8!F58</f>
        <v>B</v>
      </c>
      <c r="L15" s="2">
        <f>SUMIF(Einzelwertung8!$A$3:$A$99,$H$1,IF($J15="E",Einzelwertung8!$B$3:$B$99,Einzelwertung8!$C$3:$C$99))</f>
        <v>28</v>
      </c>
      <c r="M15" s="2">
        <f>SUMIF(Einzelwertung8!$A$3:$A$99,$H$1,IF($J15="B",Einzelwertung8!$B$3:$B$99,Einzelwertung8!$C$3:$C$99))</f>
        <v>33</v>
      </c>
    </row>
    <row r="16" spans="1:13" x14ac:dyDescent="0.35">
      <c r="A16" s="2">
        <f t="shared" si="1"/>
        <v>9</v>
      </c>
      <c r="B16" s="53">
        <f t="shared" si="2"/>
        <v>43279</v>
      </c>
      <c r="C16" s="2" t="str">
        <f>Einzelwertung9!F57</f>
        <v>E</v>
      </c>
      <c r="D16" s="2" t="str">
        <f>Einzelwertung9!F58</f>
        <v>B</v>
      </c>
      <c r="E16" s="2">
        <f>SUMIF(Einzelwertung9!$A$3:$A$99,$A$1,IF($C16="E",Einzelwertung9!$B$3:$B$99,Einzelwertung9!$C$3:$C$99))</f>
        <v>26</v>
      </c>
      <c r="F16" s="2">
        <f>SUMIF(Einzelwertung9!$A$3:$A$99,$A$1,IF($C16="B",Einzelwertung9!$B$3:$B$99,Einzelwertung9!$C$3:$C$99))</f>
        <v>31</v>
      </c>
      <c r="H16" s="2">
        <f t="shared" si="0"/>
        <v>9</v>
      </c>
      <c r="I16" s="53">
        <f t="shared" si="3"/>
        <v>43279</v>
      </c>
      <c r="J16" s="2" t="str">
        <f>Einzelwertung9!F57</f>
        <v>E</v>
      </c>
      <c r="K16" s="2" t="str">
        <f>Einzelwertung9!F58</f>
        <v>B</v>
      </c>
      <c r="L16" s="2">
        <f>SUMIF(Einzelwertung9!$A$3:$A$99,$H$1,IF($J16="E",Einzelwertung9!$B$3:$B$99,Einzelwertung9!$C$3:$C$99))</f>
        <v>29</v>
      </c>
      <c r="M16" s="2">
        <f>SUMIF(Einzelwertung9!$A$3:$A$99,$H$1,IF($J16="B",Einzelwertung9!$B$3:$B$99,Einzelwertung9!$C$3:$C$99))</f>
        <v>29</v>
      </c>
    </row>
    <row r="17" spans="1:13" x14ac:dyDescent="0.35">
      <c r="A17" s="2">
        <f t="shared" si="1"/>
        <v>10</v>
      </c>
      <c r="B17" s="53">
        <f t="shared" si="2"/>
        <v>43286</v>
      </c>
      <c r="C17" s="2" t="str">
        <f>Einzelwertung10!F57</f>
        <v>E</v>
      </c>
      <c r="D17" s="2" t="str">
        <f>Einzelwertung10!F58</f>
        <v>B</v>
      </c>
      <c r="E17" s="2">
        <f>SUMIF(Einzelwertung10!$A$3:$A$99,$A$1,IF($C17="E",Einzelwertung10!$B$3:$B$99,Einzelwertung10!$C$3:$C$99))</f>
        <v>0</v>
      </c>
      <c r="F17" s="2">
        <f>SUMIF(Einzelwertung10!$A$3:$A$99,$A$1,IF($C17="B",Einzelwertung10!$B$3:$B$99,Einzelwertung10!$C$3:$C$99))</f>
        <v>0</v>
      </c>
      <c r="H17" s="2">
        <f t="shared" si="0"/>
        <v>10</v>
      </c>
      <c r="I17" s="53">
        <f t="shared" si="3"/>
        <v>43286</v>
      </c>
      <c r="J17" s="2" t="str">
        <f>Einzelwertung10!F57</f>
        <v>E</v>
      </c>
      <c r="K17" s="2" t="str">
        <f>Einzelwertung10!F58</f>
        <v>B</v>
      </c>
      <c r="L17" s="2">
        <f>SUMIF(Einzelwertung10!$A$3:$A$99,$H$1,IF($J17="E",Einzelwertung10!$B$3:$B$99,Einzelwertung10!$C$3:$C$99))</f>
        <v>0</v>
      </c>
      <c r="M17" s="2">
        <f>SUMIF(Einzelwertung10!$A$3:$A$99,$H$1,IF($J17="B",Einzelwertung10!$B$3:$B$99,Einzelwertung10!$C$3:$C$99))</f>
        <v>0</v>
      </c>
    </row>
    <row r="18" spans="1:13" x14ac:dyDescent="0.35">
      <c r="A18" s="2">
        <f t="shared" si="1"/>
        <v>11</v>
      </c>
      <c r="B18" s="53">
        <f t="shared" si="2"/>
        <v>43293</v>
      </c>
      <c r="C18" s="2" t="str">
        <f>Einzelwertung11!F57</f>
        <v>E</v>
      </c>
      <c r="D18" s="2" t="str">
        <f>Einzelwertung11!F58</f>
        <v>B</v>
      </c>
      <c r="E18" s="2">
        <f>SUMIF(Einzelwertung11!$A$3:$A$99,$A$1,IF($C18="E",Einzelwertung11!$B$3:$B$99,Einzelwertung11!$C$3:$C$99))</f>
        <v>25</v>
      </c>
      <c r="F18" s="2">
        <f>SUMIF(Einzelwertung11!$A$3:$A$99,$A$1,IF($C18="B",Einzelwertung11!$B$3:$B$99,Einzelwertung11!$C$3:$C$99))</f>
        <v>31</v>
      </c>
      <c r="H18" s="2">
        <f t="shared" si="0"/>
        <v>11</v>
      </c>
      <c r="I18" s="53">
        <f t="shared" si="3"/>
        <v>43293</v>
      </c>
      <c r="J18" s="2" t="str">
        <f>Einzelwertung11!F57</f>
        <v>E</v>
      </c>
      <c r="K18" s="2" t="str">
        <f>Einzelwertung11!F58</f>
        <v>B</v>
      </c>
      <c r="L18" s="2">
        <f>SUMIF(Einzelwertung11!$A$3:$A$99,$H$1,IF($J18="E",Einzelwertung11!$B$3:$B$99,Einzelwertung11!$C$3:$C$99))</f>
        <v>28</v>
      </c>
      <c r="M18" s="2">
        <f>SUMIF(Einzelwertung11!$A$3:$A$99,$H$1,IF($J18="B",Einzelwertung11!$B$3:$B$99,Einzelwertung11!$C$3:$C$99))</f>
        <v>30</v>
      </c>
    </row>
    <row r="19" spans="1:13" x14ac:dyDescent="0.35">
      <c r="A19" s="2">
        <f t="shared" si="1"/>
        <v>12</v>
      </c>
      <c r="B19" s="53">
        <f t="shared" si="2"/>
        <v>43300</v>
      </c>
      <c r="C19" s="2" t="str">
        <f>Einzelwertung12!F57</f>
        <v>E</v>
      </c>
      <c r="D19" s="2" t="str">
        <f>Einzelwertung12!F58</f>
        <v>B</v>
      </c>
      <c r="E19" s="2">
        <f>SUMIF(Einzelwertung12!$A$3:$A$99,$A$1,IF($C19="E",Einzelwertung12!$B$3:$B$99,Einzelwertung12!$C$3:$C$99))</f>
        <v>24</v>
      </c>
      <c r="F19" s="2">
        <f>SUMIF(Einzelwertung12!$A$3:$A$99,$A$1,IF($C19="B",Einzelwertung12!$B$3:$B$99,Einzelwertung12!$C$3:$C$99))</f>
        <v>30</v>
      </c>
      <c r="H19" s="2">
        <f t="shared" si="0"/>
        <v>12</v>
      </c>
      <c r="I19" s="53">
        <f t="shared" si="3"/>
        <v>43300</v>
      </c>
      <c r="J19" s="2" t="str">
        <f>Einzelwertung12!F57</f>
        <v>E</v>
      </c>
      <c r="K19" s="2" t="str">
        <f>Einzelwertung12!F58</f>
        <v>B</v>
      </c>
      <c r="L19" s="2">
        <f>SUMIF(Einzelwertung12!$A$3:$A$99,$H$1,IF($J19="E",Einzelwertung12!$B$3:$B$99,Einzelwertung12!$C$3:$C$99))</f>
        <v>25</v>
      </c>
      <c r="M19" s="2">
        <f>SUMIF(Einzelwertung12!$A$3:$A$99,$H$1,IF($J19="B",Einzelwertung12!$B$3:$B$99,Einzelwertung12!$C$3:$C$99))</f>
        <v>30</v>
      </c>
    </row>
    <row r="20" spans="1:13" x14ac:dyDescent="0.35">
      <c r="A20" s="2">
        <f t="shared" si="1"/>
        <v>13</v>
      </c>
      <c r="B20" s="53">
        <f t="shared" si="2"/>
        <v>43307</v>
      </c>
      <c r="C20" s="2" t="str">
        <f>Einzelwertung13!F57</f>
        <v>E</v>
      </c>
      <c r="D20" s="2" t="str">
        <f>Einzelwertung13!F58</f>
        <v>B</v>
      </c>
      <c r="E20" s="2">
        <f>SUMIF(Einzelwertung13!$A$3:$A$99,$A$1,IF($C20="E",Einzelwertung13!$B$3:$B$99,Einzelwertung13!$C$3:$C$99))</f>
        <v>29</v>
      </c>
      <c r="F20" s="2">
        <f>SUMIF(Einzelwertung13!$A$3:$A$99,$A$1,IF($C20="B",Einzelwertung13!$B$3:$B$99,Einzelwertung13!$C$3:$C$99))</f>
        <v>34</v>
      </c>
      <c r="H20" s="2">
        <f t="shared" si="0"/>
        <v>13</v>
      </c>
      <c r="I20" s="53">
        <f t="shared" si="3"/>
        <v>43307</v>
      </c>
      <c r="J20" s="2" t="str">
        <f>Einzelwertung13!F57</f>
        <v>E</v>
      </c>
      <c r="K20" s="2" t="str">
        <f>Einzelwertung13!F58</f>
        <v>B</v>
      </c>
      <c r="L20" s="2">
        <f>SUMIF(Einzelwertung13!$A$3:$A$99,$H$1,IF($J20="E",Einzelwertung13!$B$3:$B$99,Einzelwertung13!$C$3:$C$99))</f>
        <v>26</v>
      </c>
      <c r="M20" s="2">
        <f>SUMIF(Einzelwertung13!$A$3:$A$99,$H$1,IF($J20="B",Einzelwertung13!$B$3:$B$99,Einzelwertung13!$C$3:$C$99))</f>
        <v>28</v>
      </c>
    </row>
    <row r="21" spans="1:13" x14ac:dyDescent="0.35">
      <c r="A21" s="2">
        <f t="shared" si="1"/>
        <v>14</v>
      </c>
      <c r="B21" s="53">
        <f t="shared" si="2"/>
        <v>43314</v>
      </c>
      <c r="C21" s="2" t="str">
        <f>Einzelwertung14!F57</f>
        <v>E</v>
      </c>
      <c r="D21" s="2" t="str">
        <f>Einzelwertung14!F58</f>
        <v>B</v>
      </c>
      <c r="E21" s="2">
        <f>SUMIF(Einzelwertung14!$A$3:$A$99,$A$1,IF($C21="E",Einzelwertung14!$B$3:$B$99,Einzelwertung14!$C$3:$C$99))</f>
        <v>0</v>
      </c>
      <c r="F21" s="2">
        <f>SUMIF(Einzelwertung14!$A$3:$A$99,$A$1,IF($C21="B",Einzelwertung14!$B$3:$B$99,Einzelwertung14!$C$3:$C$99))</f>
        <v>0</v>
      </c>
      <c r="H21" s="2">
        <f t="shared" si="0"/>
        <v>14</v>
      </c>
      <c r="I21" s="53">
        <f t="shared" si="3"/>
        <v>43314</v>
      </c>
      <c r="J21" s="2" t="str">
        <f>Einzelwertung14!F57</f>
        <v>E</v>
      </c>
      <c r="K21" s="2" t="str">
        <f>Einzelwertung14!F58</f>
        <v>B</v>
      </c>
      <c r="L21" s="2">
        <f>SUMIF(Einzelwertung14!$A$3:$A$99,$H$1,IF($J21="E",Einzelwertung14!$B$3:$B$99,Einzelwertung14!$C$3:$C$99))</f>
        <v>0</v>
      </c>
      <c r="M21" s="2">
        <f>SUMIF(Einzelwertung14!$A$3:$A$99,$H$1,IF($J21="B",Einzelwertung14!$B$3:$B$99,Einzelwertung14!$C$3:$C$99))</f>
        <v>0</v>
      </c>
    </row>
    <row r="22" spans="1:13" x14ac:dyDescent="0.35">
      <c r="A22" s="2">
        <f t="shared" si="1"/>
        <v>15</v>
      </c>
      <c r="B22" s="53">
        <f t="shared" si="2"/>
        <v>43321</v>
      </c>
      <c r="C22" s="2" t="str">
        <f>Einzelwertung15!F57</f>
        <v>E</v>
      </c>
      <c r="D22" s="2" t="str">
        <f>Einzelwertung15!F58</f>
        <v>B</v>
      </c>
      <c r="E22" s="2">
        <f>SUMIF(Einzelwertung15!$A$3:$A$99,$A$1,IF($C22="E",Einzelwertung15!$B$3:$B$99,Einzelwertung15!$C$3:$C$99))</f>
        <v>22</v>
      </c>
      <c r="F22" s="2">
        <f>SUMIF(Einzelwertung15!$A$3:$A$99,$A$1,IF($C22="B",Einzelwertung15!$B$3:$B$99,Einzelwertung15!$C$3:$C$99))</f>
        <v>29</v>
      </c>
      <c r="H22" s="2">
        <f t="shared" si="0"/>
        <v>15</v>
      </c>
      <c r="I22" s="53">
        <f t="shared" si="3"/>
        <v>43321</v>
      </c>
      <c r="J22" s="2" t="str">
        <f>Einzelwertung15!F57</f>
        <v>E</v>
      </c>
      <c r="K22" s="2" t="str">
        <f>Einzelwertung15!F58</f>
        <v>B</v>
      </c>
      <c r="L22" s="2">
        <f>SUMIF(Einzelwertung15!$A$3:$A$99,$H$1,IF($J22="E",Einzelwertung15!$B$3:$B$99,Einzelwertung15!$C$3:$C$99))</f>
        <v>27</v>
      </c>
      <c r="M22" s="2">
        <f>SUMIF(Einzelwertung15!$A$3:$A$99,$H$1,IF($J22="B",Einzelwertung15!$B$3:$B$99,Einzelwertung15!$C$3:$C$99))</f>
        <v>35</v>
      </c>
    </row>
    <row r="23" spans="1:13" x14ac:dyDescent="0.35">
      <c r="A23" s="2">
        <f t="shared" si="1"/>
        <v>16</v>
      </c>
      <c r="B23" s="53">
        <f t="shared" si="2"/>
        <v>43328</v>
      </c>
      <c r="C23" s="2" t="str">
        <f>Einzelwertung16!F57</f>
        <v>E</v>
      </c>
      <c r="D23" s="2" t="str">
        <f>Einzelwertung16!F58</f>
        <v>B</v>
      </c>
      <c r="E23" s="2">
        <f>SUMIF(Einzelwertung16!$A$3:$A$99,$A$1,IF($C23="E",Einzelwertung16!$B$3:$B$99,Einzelwertung16!$C$3:$C$99))</f>
        <v>23</v>
      </c>
      <c r="F23" s="2">
        <f>SUMIF(Einzelwertung16!$A$3:$A$99,$A$1,IF($C23="B",Einzelwertung16!$B$3:$B$99,Einzelwertung16!$C$3:$C$99))</f>
        <v>0</v>
      </c>
      <c r="H23" s="2">
        <f t="shared" si="0"/>
        <v>16</v>
      </c>
      <c r="I23" s="53">
        <f t="shared" si="3"/>
        <v>43328</v>
      </c>
      <c r="J23" s="2" t="str">
        <f>Einzelwertung16!F57</f>
        <v>E</v>
      </c>
      <c r="K23" s="2" t="str">
        <f>Einzelwertung16!F58</f>
        <v>B</v>
      </c>
      <c r="L23" s="2">
        <f>SUMIF(Einzelwertung16!$A$3:$A$99,$H$1,IF($J23="E",Einzelwertung16!$B$3:$B$99,Einzelwertung16!$C$3:$C$99))</f>
        <v>27</v>
      </c>
      <c r="M23" s="2">
        <f>SUMIF(Einzelwertung16!$A$3:$A$99,$H$1,IF($J23="B",Einzelwertung16!$B$3:$B$99,Einzelwertung16!$C$3:$C$99))</f>
        <v>0</v>
      </c>
    </row>
    <row r="24" spans="1:13" x14ac:dyDescent="0.35">
      <c r="A24" s="2">
        <f t="shared" si="1"/>
        <v>17</v>
      </c>
      <c r="B24" s="53">
        <f t="shared" si="2"/>
        <v>43335</v>
      </c>
      <c r="C24" s="2" t="str">
        <f>Einzelwertung17!F57</f>
        <v>E</v>
      </c>
      <c r="D24" s="2" t="str">
        <f>Einzelwertung17!F58</f>
        <v>B</v>
      </c>
      <c r="E24" s="2">
        <f>SUMIF(Einzelwertung17!$A$3:$A$99,$A$1,IF($C24="E",Einzelwertung17!$B$3:$B$99,Einzelwertung17!$C$3:$C$99))</f>
        <v>24</v>
      </c>
      <c r="F24" s="2">
        <f>SUMIF(Einzelwertung17!$A$3:$A$99,$A$1,IF($C24="B",Einzelwertung17!$B$3:$B$99,Einzelwertung17!$C$3:$C$99))</f>
        <v>33</v>
      </c>
      <c r="H24" s="2">
        <f t="shared" si="0"/>
        <v>17</v>
      </c>
      <c r="I24" s="53">
        <f t="shared" si="3"/>
        <v>43335</v>
      </c>
      <c r="J24" s="2" t="str">
        <f>Einzelwertung17!F57</f>
        <v>E</v>
      </c>
      <c r="K24" s="2" t="str">
        <f>Einzelwertung17!F58</f>
        <v>B</v>
      </c>
      <c r="L24" s="2">
        <f>SUMIF(Einzelwertung17!$A$3:$A$99,$H$1,IF($J24="E",Einzelwertung17!$B$3:$B$99,Einzelwertung17!$C$3:$C$99))</f>
        <v>27</v>
      </c>
      <c r="M24" s="2">
        <f>SUMIF(Einzelwertung17!$A$3:$A$99,$H$1,IF($J24="B",Einzelwertung17!$B$3:$B$99,Einzelwertung17!$C$3:$C$99))</f>
        <v>32</v>
      </c>
    </row>
    <row r="25" spans="1:13" x14ac:dyDescent="0.35">
      <c r="A25" s="2">
        <f t="shared" si="1"/>
        <v>18</v>
      </c>
      <c r="B25" s="53">
        <f t="shared" si="2"/>
        <v>43342</v>
      </c>
      <c r="C25" s="2" t="str">
        <f>Einzelwertung18!F57</f>
        <v>E</v>
      </c>
      <c r="D25" s="2" t="str">
        <f>Einzelwertung18!F58</f>
        <v>B</v>
      </c>
      <c r="E25" s="2">
        <f>SUMIF(Einzelwertung18!$A$3:$A$99,$A$1,IF($C25="E",Einzelwertung18!$B$3:$B$99,Einzelwertung18!$C$3:$C$99))</f>
        <v>25</v>
      </c>
      <c r="F25" s="2">
        <f>SUMIF(Einzelwertung18!$A$3:$A$99,$A$1,IF($C25="B",Einzelwertung18!$B$3:$B$99,Einzelwertung18!$C$3:$C$99))</f>
        <v>29</v>
      </c>
      <c r="H25" s="2">
        <f t="shared" si="0"/>
        <v>18</v>
      </c>
      <c r="I25" s="53">
        <f t="shared" si="3"/>
        <v>43342</v>
      </c>
      <c r="J25" s="2" t="str">
        <f>Einzelwertung18!F57</f>
        <v>E</v>
      </c>
      <c r="K25" s="2" t="str">
        <f>Einzelwertung18!F58</f>
        <v>B</v>
      </c>
      <c r="L25" s="2">
        <f>SUMIF(Einzelwertung18!$A$3:$A$99,$H$1,IF($J25="E",Einzelwertung18!$B$3:$B$99,Einzelwertung18!$C$3:$C$99))</f>
        <v>29</v>
      </c>
      <c r="M25" s="2">
        <f>SUMIF(Einzelwertung18!$A$3:$A$99,$H$1,IF($J25="B",Einzelwertung18!$B$3:$B$99,Einzelwertung18!$C$3:$C$99))</f>
        <v>30</v>
      </c>
    </row>
  </sheetData>
  <mergeCells count="2">
    <mergeCell ref="A1:F1"/>
    <mergeCell ref="H1:M1"/>
  </mergeCells>
  <conditionalFormatting sqref="E8:F25">
    <cfRule type="cellIs" dxfId="1" priority="2" operator="equal">
      <formula>0</formula>
    </cfRule>
  </conditionalFormatting>
  <conditionalFormatting sqref="L8:M25">
    <cfRule type="cellIs" dxfId="0" priority="1" operator="equal">
      <formula>0</formula>
    </cfRule>
  </conditionalFormatting>
  <dataValidations count="1">
    <dataValidation type="list" allowBlank="1" showInputMessage="1" showErrorMessage="1" sqref="H1 A1">
      <formula1>Teilnehmerliste</formula1>
    </dataValidation>
  </dataValidations>
  <pageMargins left="0.7" right="0.7" top="0.78740157499999996" bottom="0.78740157499999996" header="0.3" footer="0.3"/>
  <pageSetup paperSize="9" scale="11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/>
  <dimension ref="A1:G4231"/>
  <sheetViews>
    <sheetView workbookViewId="0">
      <selection sqref="A1:F1"/>
    </sheetView>
  </sheetViews>
  <sheetFormatPr baseColWidth="10" defaultColWidth="4" defaultRowHeight="12.5" x14ac:dyDescent="0.25"/>
  <cols>
    <col min="1" max="1" width="4.81640625" style="27" bestFit="1" customWidth="1"/>
    <col min="2" max="2" width="8.7265625" style="27" bestFit="1" customWidth="1"/>
    <col min="3" max="3" width="20.453125" style="27" bestFit="1" customWidth="1"/>
    <col min="4" max="4" width="22.54296875" style="27" bestFit="1" customWidth="1"/>
    <col min="5" max="5" width="39.81640625" style="27" bestFit="1" customWidth="1"/>
    <col min="6" max="6" width="35.7265625" style="27" bestFit="1" customWidth="1"/>
    <col min="7" max="7" width="6.7265625" style="27" bestFit="1" customWidth="1"/>
    <col min="8" max="16384" width="4" style="27"/>
  </cols>
  <sheetData>
    <row r="1" spans="1:7" ht="14.5" x14ac:dyDescent="0.35">
      <c r="A1" t="s">
        <v>106</v>
      </c>
      <c r="B1" t="s">
        <v>107</v>
      </c>
      <c r="C1" t="s">
        <v>108</v>
      </c>
      <c r="D1" t="s">
        <v>109</v>
      </c>
      <c r="E1" t="s">
        <v>110</v>
      </c>
      <c r="F1" s="27" t="s">
        <v>111</v>
      </c>
      <c r="G1" s="27" t="s">
        <v>106</v>
      </c>
    </row>
    <row r="2" spans="1:7" ht="14.5" x14ac:dyDescent="0.35">
      <c r="A2" t="s">
        <v>112</v>
      </c>
      <c r="B2">
        <v>25891</v>
      </c>
      <c r="C2" t="s">
        <v>113</v>
      </c>
      <c r="D2" t="s">
        <v>114</v>
      </c>
      <c r="E2" t="s">
        <v>115</v>
      </c>
      <c r="F2" s="27" t="str">
        <f>CONCATENATE(G2,": ",D2,", ",C2)</f>
        <v>SM2: Abele, Lothar</v>
      </c>
      <c r="G2" s="27" t="str">
        <f>VLOOKUP(A2,bangolf_kategorien!$A$2:$B$11,2,FALSE)</f>
        <v>SM2</v>
      </c>
    </row>
    <row r="3" spans="1:7" ht="14.5" x14ac:dyDescent="0.35">
      <c r="A3" t="s">
        <v>116</v>
      </c>
      <c r="B3">
        <v>869</v>
      </c>
      <c r="C3" t="s">
        <v>117</v>
      </c>
      <c r="D3" t="s">
        <v>118</v>
      </c>
      <c r="E3" t="s">
        <v>119</v>
      </c>
      <c r="F3" s="27" t="str">
        <f t="shared" ref="F3:F66" si="0">CONCATENATE(G3,": ",D3,", ",C3)</f>
        <v>SW2: Abeling-Betzien, Birgit</v>
      </c>
      <c r="G3" s="27" t="str">
        <f>VLOOKUP(A3,bangolf_kategorien!$A$2:$B$11,2,FALSE)</f>
        <v>SW2</v>
      </c>
    </row>
    <row r="4" spans="1:7" ht="14.5" x14ac:dyDescent="0.35">
      <c r="A4" t="s">
        <v>112</v>
      </c>
      <c r="B4">
        <v>33312</v>
      </c>
      <c r="C4" t="s">
        <v>120</v>
      </c>
      <c r="D4" t="s">
        <v>121</v>
      </c>
      <c r="E4" t="s">
        <v>122</v>
      </c>
      <c r="F4" s="27" t="str">
        <f t="shared" si="0"/>
        <v>SM2: Abelmann, Edgar</v>
      </c>
      <c r="G4" s="27" t="str">
        <f>VLOOKUP(A4,bangolf_kategorien!$A$2:$B$11,2,FALSE)</f>
        <v>SM2</v>
      </c>
    </row>
    <row r="5" spans="1:7" ht="14.5" x14ac:dyDescent="0.35">
      <c r="A5" t="s">
        <v>123</v>
      </c>
      <c r="B5">
        <v>27712</v>
      </c>
      <c r="C5" t="s">
        <v>124</v>
      </c>
      <c r="D5" t="s">
        <v>125</v>
      </c>
      <c r="E5" t="s">
        <v>126</v>
      </c>
      <c r="F5" s="27" t="str">
        <f t="shared" si="0"/>
        <v>SM1: Abendroth, Thomas</v>
      </c>
      <c r="G5" s="27" t="str">
        <f>VLOOKUP(A5,bangolf_kategorien!$A$2:$B$11,2,FALSE)</f>
        <v>SM1</v>
      </c>
    </row>
    <row r="6" spans="1:7" ht="14.5" x14ac:dyDescent="0.35">
      <c r="A6" t="s">
        <v>127</v>
      </c>
      <c r="B6">
        <v>43272</v>
      </c>
      <c r="C6" t="s">
        <v>128</v>
      </c>
      <c r="D6" t="s">
        <v>129</v>
      </c>
      <c r="E6" t="s">
        <v>446</v>
      </c>
      <c r="F6" s="27" t="str">
        <f t="shared" si="0"/>
        <v>H: Ackermann, Hendrik</v>
      </c>
      <c r="G6" s="27" t="str">
        <f>VLOOKUP(A6,bangolf_kategorien!$A$2:$B$11,2,FALSE)</f>
        <v>H</v>
      </c>
    </row>
    <row r="7" spans="1:7" ht="14.5" x14ac:dyDescent="0.35">
      <c r="A7" t="s">
        <v>116</v>
      </c>
      <c r="B7">
        <v>36901</v>
      </c>
      <c r="C7" t="s">
        <v>130</v>
      </c>
      <c r="D7" t="s">
        <v>131</v>
      </c>
      <c r="E7" t="s">
        <v>132</v>
      </c>
      <c r="F7" s="27" t="str">
        <f t="shared" si="0"/>
        <v>SW2: Adam, Gabriele</v>
      </c>
      <c r="G7" s="27" t="str">
        <f>VLOOKUP(A7,bangolf_kategorien!$A$2:$B$11,2,FALSE)</f>
        <v>SW2</v>
      </c>
    </row>
    <row r="8" spans="1:7" ht="14.5" x14ac:dyDescent="0.35">
      <c r="A8" t="s">
        <v>112</v>
      </c>
      <c r="B8">
        <v>36366</v>
      </c>
      <c r="C8" t="s">
        <v>133</v>
      </c>
      <c r="D8" t="s">
        <v>131</v>
      </c>
      <c r="E8" t="s">
        <v>132</v>
      </c>
      <c r="F8" s="27" t="str">
        <f t="shared" si="0"/>
        <v>SM2: Adam, Herbert</v>
      </c>
      <c r="G8" s="27" t="str">
        <f>VLOOKUP(A8,bangolf_kategorien!$A$2:$B$11,2,FALSE)</f>
        <v>SM2</v>
      </c>
    </row>
    <row r="9" spans="1:7" ht="14.5" x14ac:dyDescent="0.35">
      <c r="A9" t="s">
        <v>127</v>
      </c>
      <c r="B9">
        <v>34631</v>
      </c>
      <c r="C9" t="s">
        <v>3303</v>
      </c>
      <c r="D9" t="s">
        <v>131</v>
      </c>
      <c r="E9" t="s">
        <v>346</v>
      </c>
      <c r="F9" s="27" t="str">
        <f t="shared" si="0"/>
        <v>H: Adam, Jan Sebastian</v>
      </c>
      <c r="G9" s="27" t="str">
        <f>VLOOKUP(A9,bangolf_kategorien!$A$2:$B$11,2,FALSE)</f>
        <v>H</v>
      </c>
    </row>
    <row r="10" spans="1:7" ht="14.5" x14ac:dyDescent="0.35">
      <c r="A10" t="s">
        <v>138</v>
      </c>
      <c r="B10">
        <v>67154</v>
      </c>
      <c r="C10" t="s">
        <v>3077</v>
      </c>
      <c r="D10" t="s">
        <v>131</v>
      </c>
      <c r="E10" t="s">
        <v>346</v>
      </c>
      <c r="F10" s="27" t="str">
        <f t="shared" si="0"/>
        <v>D: Adam, Jessica</v>
      </c>
      <c r="G10" s="27" t="str">
        <f>VLOOKUP(A10,bangolf_kategorien!$A$2:$B$11,2,FALSE)</f>
        <v>D</v>
      </c>
    </row>
    <row r="11" spans="1:7" ht="14.5" x14ac:dyDescent="0.35">
      <c r="A11" t="s">
        <v>116</v>
      </c>
      <c r="B11">
        <v>37108</v>
      </c>
      <c r="C11" t="s">
        <v>135</v>
      </c>
      <c r="D11" t="s">
        <v>136</v>
      </c>
      <c r="E11" t="s">
        <v>137</v>
      </c>
      <c r="F11" s="27" t="str">
        <f t="shared" si="0"/>
        <v>SW2: Adamczyk, Astrid</v>
      </c>
      <c r="G11" s="27" t="str">
        <f>VLOOKUP(A11,bangolf_kategorien!$A$2:$B$11,2,FALSE)</f>
        <v>SW2</v>
      </c>
    </row>
    <row r="12" spans="1:7" ht="14.5" x14ac:dyDescent="0.35">
      <c r="A12" t="s">
        <v>138</v>
      </c>
      <c r="B12">
        <v>35408</v>
      </c>
      <c r="C12" t="s">
        <v>139</v>
      </c>
      <c r="D12" t="s">
        <v>136</v>
      </c>
      <c r="E12" t="s">
        <v>137</v>
      </c>
      <c r="F12" s="27" t="str">
        <f t="shared" si="0"/>
        <v>D: Adamczyk, Jasmin</v>
      </c>
      <c r="G12" s="27" t="str">
        <f>VLOOKUP(A12,bangolf_kategorien!$A$2:$B$11,2,FALSE)</f>
        <v>D</v>
      </c>
    </row>
    <row r="13" spans="1:7" ht="14.5" x14ac:dyDescent="0.35">
      <c r="A13" t="s">
        <v>112</v>
      </c>
      <c r="B13">
        <v>35377</v>
      </c>
      <c r="C13" t="s">
        <v>140</v>
      </c>
      <c r="D13" t="s">
        <v>136</v>
      </c>
      <c r="E13" t="s">
        <v>137</v>
      </c>
      <c r="F13" s="27" t="str">
        <f t="shared" si="0"/>
        <v>SM2: Adamczyk, Michael</v>
      </c>
      <c r="G13" s="27" t="str">
        <f>VLOOKUP(A13,bangolf_kategorien!$A$2:$B$11,2,FALSE)</f>
        <v>SM2</v>
      </c>
    </row>
    <row r="14" spans="1:7" ht="14.5" x14ac:dyDescent="0.35">
      <c r="A14" t="s">
        <v>127</v>
      </c>
      <c r="B14">
        <v>37193</v>
      </c>
      <c r="C14" t="s">
        <v>141</v>
      </c>
      <c r="D14" t="s">
        <v>136</v>
      </c>
      <c r="E14" t="s">
        <v>142</v>
      </c>
      <c r="F14" s="27" t="str">
        <f t="shared" si="0"/>
        <v>H: Adamczyk, Tim</v>
      </c>
      <c r="G14" s="27" t="str">
        <f>VLOOKUP(A14,bangolf_kategorien!$A$2:$B$11,2,FALSE)</f>
        <v>H</v>
      </c>
    </row>
    <row r="15" spans="1:7" ht="14.5" x14ac:dyDescent="0.35">
      <c r="A15" t="s">
        <v>112</v>
      </c>
      <c r="B15">
        <v>35715</v>
      </c>
      <c r="C15" t="s">
        <v>143</v>
      </c>
      <c r="D15" t="s">
        <v>144</v>
      </c>
      <c r="E15" t="s">
        <v>145</v>
      </c>
      <c r="F15" s="27" t="str">
        <f t="shared" si="0"/>
        <v>SM2: Adamski, Bernd</v>
      </c>
      <c r="G15" s="27" t="str">
        <f>VLOOKUP(A15,bangolf_kategorien!$A$2:$B$11,2,FALSE)</f>
        <v>SM2</v>
      </c>
    </row>
    <row r="16" spans="1:7" ht="14.5" x14ac:dyDescent="0.35">
      <c r="A16" t="s">
        <v>123</v>
      </c>
      <c r="B16">
        <v>46986</v>
      </c>
      <c r="C16" t="s">
        <v>146</v>
      </c>
      <c r="D16" t="s">
        <v>147</v>
      </c>
      <c r="E16" t="s">
        <v>148</v>
      </c>
      <c r="F16" s="27" t="str">
        <f t="shared" si="0"/>
        <v>SM1: Adenau, Jürgen</v>
      </c>
      <c r="G16" s="27" t="str">
        <f>VLOOKUP(A16,bangolf_kategorien!$A$2:$B$11,2,FALSE)</f>
        <v>SM1</v>
      </c>
    </row>
    <row r="17" spans="1:7" ht="14.5" x14ac:dyDescent="0.35">
      <c r="A17" t="s">
        <v>127</v>
      </c>
      <c r="B17">
        <v>29794</v>
      </c>
      <c r="C17" t="s">
        <v>149</v>
      </c>
      <c r="D17" t="s">
        <v>150</v>
      </c>
      <c r="E17" t="s">
        <v>151</v>
      </c>
      <c r="F17" s="27" t="str">
        <f t="shared" si="0"/>
        <v>H: Affeld, Markus</v>
      </c>
      <c r="G17" s="27" t="str">
        <f>VLOOKUP(A17,bangolf_kategorien!$A$2:$B$11,2,FALSE)</f>
        <v>H</v>
      </c>
    </row>
    <row r="18" spans="1:7" ht="14.5" x14ac:dyDescent="0.35">
      <c r="A18" t="s">
        <v>127</v>
      </c>
      <c r="B18">
        <v>24649</v>
      </c>
      <c r="C18" t="s">
        <v>154</v>
      </c>
      <c r="D18" t="s">
        <v>155</v>
      </c>
      <c r="E18" t="s">
        <v>156</v>
      </c>
      <c r="F18" s="27" t="str">
        <f t="shared" si="0"/>
        <v>H: Ahmed, Alan</v>
      </c>
      <c r="G18" s="27" t="str">
        <f>VLOOKUP(A18,bangolf_kategorien!$A$2:$B$11,2,FALSE)</f>
        <v>H</v>
      </c>
    </row>
    <row r="19" spans="1:7" ht="14.5" x14ac:dyDescent="0.35">
      <c r="A19" t="s">
        <v>127</v>
      </c>
      <c r="B19">
        <v>36151</v>
      </c>
      <c r="C19" t="s">
        <v>158</v>
      </c>
      <c r="D19" t="s">
        <v>159</v>
      </c>
      <c r="E19" t="s">
        <v>160</v>
      </c>
      <c r="F19" s="27" t="str">
        <f t="shared" si="0"/>
        <v>H: Aho, Pasi</v>
      </c>
      <c r="G19" s="27" t="str">
        <f>VLOOKUP(A19,bangolf_kategorien!$A$2:$B$11,2,FALSE)</f>
        <v>H</v>
      </c>
    </row>
    <row r="20" spans="1:7" ht="14.5" x14ac:dyDescent="0.35">
      <c r="A20" t="s">
        <v>127</v>
      </c>
      <c r="B20">
        <v>66361</v>
      </c>
      <c r="C20" t="s">
        <v>642</v>
      </c>
      <c r="D20" t="s">
        <v>3304</v>
      </c>
      <c r="E20" t="s">
        <v>368</v>
      </c>
      <c r="F20" s="27" t="str">
        <f t="shared" si="0"/>
        <v>H: Ahrens, Marcel</v>
      </c>
      <c r="G20" s="27" t="str">
        <f>VLOOKUP(A20,bangolf_kategorien!$A$2:$B$11,2,FALSE)</f>
        <v>H</v>
      </c>
    </row>
    <row r="21" spans="1:7" ht="14.5" x14ac:dyDescent="0.35">
      <c r="A21" t="s">
        <v>134</v>
      </c>
      <c r="B21">
        <v>37046</v>
      </c>
      <c r="C21" t="s">
        <v>161</v>
      </c>
      <c r="D21" t="s">
        <v>162</v>
      </c>
      <c r="E21" t="s">
        <v>163</v>
      </c>
      <c r="F21" s="27" t="str">
        <f t="shared" si="0"/>
        <v>SW1: Ahrentropp, Mabel</v>
      </c>
      <c r="G21" s="27" t="str">
        <f>VLOOKUP(A21,bangolf_kategorien!$A$2:$B$11,2,FALSE)</f>
        <v>SW1</v>
      </c>
    </row>
    <row r="22" spans="1:7" ht="14.5" x14ac:dyDescent="0.35">
      <c r="A22" t="s">
        <v>164</v>
      </c>
      <c r="B22">
        <v>66842</v>
      </c>
      <c r="C22" t="s">
        <v>165</v>
      </c>
      <c r="D22" t="s">
        <v>166</v>
      </c>
      <c r="E22" t="s">
        <v>559</v>
      </c>
      <c r="F22" s="27" t="str">
        <f t="shared" si="0"/>
        <v>JW: Aichele, Catharina</v>
      </c>
      <c r="G22" s="27" t="str">
        <f>VLOOKUP(A22,bangolf_kategorien!$A$2:$B$11,2,FALSE)</f>
        <v>JW</v>
      </c>
    </row>
    <row r="23" spans="1:7" ht="14.5" x14ac:dyDescent="0.35">
      <c r="A23" t="s">
        <v>127</v>
      </c>
      <c r="B23">
        <v>27728</v>
      </c>
      <c r="C23" t="s">
        <v>171</v>
      </c>
      <c r="D23" t="s">
        <v>170</v>
      </c>
      <c r="E23" t="s">
        <v>172</v>
      </c>
      <c r="F23" s="27" t="str">
        <f t="shared" si="0"/>
        <v>H: Albrecht, Sascha</v>
      </c>
      <c r="G23" s="27" t="str">
        <f>VLOOKUP(A23,bangolf_kategorien!$A$2:$B$11,2,FALSE)</f>
        <v>H</v>
      </c>
    </row>
    <row r="24" spans="1:7" ht="14.5" x14ac:dyDescent="0.35">
      <c r="A24" t="s">
        <v>138</v>
      </c>
      <c r="B24">
        <v>66650</v>
      </c>
      <c r="C24" t="s">
        <v>173</v>
      </c>
      <c r="D24" t="s">
        <v>174</v>
      </c>
      <c r="E24" t="s">
        <v>175</v>
      </c>
      <c r="F24" s="27" t="str">
        <f t="shared" si="0"/>
        <v>D: Alizadeh, Nassim</v>
      </c>
      <c r="G24" s="27" t="str">
        <f>VLOOKUP(A24,bangolf_kategorien!$A$2:$B$11,2,FALSE)</f>
        <v>D</v>
      </c>
    </row>
    <row r="25" spans="1:7" ht="14.5" x14ac:dyDescent="0.35">
      <c r="A25" t="s">
        <v>123</v>
      </c>
      <c r="B25">
        <v>67317</v>
      </c>
      <c r="C25" t="s">
        <v>146</v>
      </c>
      <c r="D25" t="s">
        <v>3683</v>
      </c>
      <c r="E25" t="s">
        <v>786</v>
      </c>
      <c r="F25" s="27" t="str">
        <f t="shared" si="0"/>
        <v>SM1: Allmacher, Jürgen</v>
      </c>
      <c r="G25" s="27" t="str">
        <f>VLOOKUP(A25,bangolf_kategorien!$A$2:$B$11,2,FALSE)</f>
        <v>SM1</v>
      </c>
    </row>
    <row r="26" spans="1:7" ht="14.5" x14ac:dyDescent="0.35">
      <c r="A26" t="s">
        <v>152</v>
      </c>
      <c r="B26">
        <v>67318</v>
      </c>
      <c r="C26" t="s">
        <v>3115</v>
      </c>
      <c r="D26" t="s">
        <v>3683</v>
      </c>
      <c r="E26" t="s">
        <v>786</v>
      </c>
      <c r="F26" s="27" t="str">
        <f t="shared" si="0"/>
        <v>SCHM: Allmacher, Leon</v>
      </c>
      <c r="G26" s="27" t="str">
        <f>VLOOKUP(A26,bangolf_kategorien!$A$2:$B$11,2,FALSE)</f>
        <v>SCHM</v>
      </c>
    </row>
    <row r="27" spans="1:7" ht="14.5" x14ac:dyDescent="0.35">
      <c r="A27" t="s">
        <v>138</v>
      </c>
      <c r="B27">
        <v>33902</v>
      </c>
      <c r="C27" t="s">
        <v>176</v>
      </c>
      <c r="D27" t="s">
        <v>177</v>
      </c>
      <c r="E27" t="s">
        <v>540</v>
      </c>
      <c r="F27" s="27" t="str">
        <f t="shared" si="0"/>
        <v>D: Allmüller, Bianca</v>
      </c>
      <c r="G27" s="27" t="str">
        <f>VLOOKUP(A27,bangolf_kategorien!$A$2:$B$11,2,FALSE)</f>
        <v>D</v>
      </c>
    </row>
    <row r="28" spans="1:7" ht="14.5" x14ac:dyDescent="0.35">
      <c r="A28" t="s">
        <v>123</v>
      </c>
      <c r="B28">
        <v>33903</v>
      </c>
      <c r="C28" t="s">
        <v>149</v>
      </c>
      <c r="D28" t="s">
        <v>177</v>
      </c>
      <c r="E28" t="s">
        <v>540</v>
      </c>
      <c r="F28" s="27" t="str">
        <f t="shared" si="0"/>
        <v>SM1: Allmüller, Markus</v>
      </c>
      <c r="G28" s="27" t="str">
        <f>VLOOKUP(A28,bangolf_kategorien!$A$2:$B$11,2,FALSE)</f>
        <v>SM1</v>
      </c>
    </row>
    <row r="29" spans="1:7" ht="14.5" x14ac:dyDescent="0.35">
      <c r="A29" t="s">
        <v>123</v>
      </c>
      <c r="B29">
        <v>29237</v>
      </c>
      <c r="C29" t="s">
        <v>180</v>
      </c>
      <c r="D29" t="s">
        <v>181</v>
      </c>
      <c r="E29" t="s">
        <v>160</v>
      </c>
      <c r="F29" s="27" t="str">
        <f t="shared" si="0"/>
        <v>SM1: Amberger, Peter</v>
      </c>
      <c r="G29" s="27" t="str">
        <f>VLOOKUP(A29,bangolf_kategorien!$A$2:$B$11,2,FALSE)</f>
        <v>SM1</v>
      </c>
    </row>
    <row r="30" spans="1:7" ht="14.5" x14ac:dyDescent="0.35">
      <c r="A30" t="s">
        <v>123</v>
      </c>
      <c r="B30">
        <v>67242</v>
      </c>
      <c r="C30" t="s">
        <v>330</v>
      </c>
      <c r="D30" t="s">
        <v>3684</v>
      </c>
      <c r="E30" t="s">
        <v>219</v>
      </c>
      <c r="F30" s="27" t="str">
        <f t="shared" si="0"/>
        <v>SM1: Amely, Tobias</v>
      </c>
      <c r="G30" s="27" t="str">
        <f>VLOOKUP(A30,bangolf_kategorien!$A$2:$B$11,2,FALSE)</f>
        <v>SM1</v>
      </c>
    </row>
    <row r="31" spans="1:7" ht="14.5" x14ac:dyDescent="0.35">
      <c r="A31" t="s">
        <v>112</v>
      </c>
      <c r="B31">
        <v>5720</v>
      </c>
      <c r="C31" t="s">
        <v>182</v>
      </c>
      <c r="D31" t="s">
        <v>183</v>
      </c>
      <c r="E31" t="s">
        <v>184</v>
      </c>
      <c r="F31" s="27" t="str">
        <f t="shared" si="0"/>
        <v>SM2: Ament, Wolfgang</v>
      </c>
      <c r="G31" s="27" t="str">
        <f>VLOOKUP(A31,bangolf_kategorien!$A$2:$B$11,2,FALSE)</f>
        <v>SM2</v>
      </c>
    </row>
    <row r="32" spans="1:7" ht="14.5" x14ac:dyDescent="0.35">
      <c r="A32" t="s">
        <v>112</v>
      </c>
      <c r="B32">
        <v>3216558</v>
      </c>
      <c r="C32" t="s">
        <v>901</v>
      </c>
      <c r="D32" t="s">
        <v>3685</v>
      </c>
      <c r="E32" t="s">
        <v>4</v>
      </c>
      <c r="F32" s="27" t="str">
        <f t="shared" si="0"/>
        <v>SM2: Amting, Johannes</v>
      </c>
      <c r="G32" s="27" t="str">
        <f>VLOOKUP(A32,bangolf_kategorien!$A$2:$B$11,2,FALSE)</f>
        <v>SM2</v>
      </c>
    </row>
    <row r="33" spans="1:7" ht="14.5" x14ac:dyDescent="0.35">
      <c r="A33" t="s">
        <v>123</v>
      </c>
      <c r="B33">
        <v>44990</v>
      </c>
      <c r="C33" t="s">
        <v>186</v>
      </c>
      <c r="D33" t="s">
        <v>187</v>
      </c>
      <c r="E33" t="s">
        <v>249</v>
      </c>
      <c r="F33" s="27" t="str">
        <f t="shared" si="0"/>
        <v>SM1: Anders, Alexander</v>
      </c>
      <c r="G33" s="27" t="str">
        <f>VLOOKUP(A33,bangolf_kategorien!$A$2:$B$11,2,FALSE)</f>
        <v>SM1</v>
      </c>
    </row>
    <row r="34" spans="1:7" ht="14.5" x14ac:dyDescent="0.35">
      <c r="A34" t="s">
        <v>127</v>
      </c>
      <c r="B34">
        <v>50612</v>
      </c>
      <c r="C34" t="s">
        <v>391</v>
      </c>
      <c r="D34" t="s">
        <v>187</v>
      </c>
      <c r="E34" t="s">
        <v>426</v>
      </c>
      <c r="F34" s="27" t="str">
        <f t="shared" si="0"/>
        <v>H: Anders, Oliver</v>
      </c>
      <c r="G34" s="27" t="str">
        <f>VLOOKUP(A34,bangolf_kategorien!$A$2:$B$11,2,FALSE)</f>
        <v>H</v>
      </c>
    </row>
    <row r="35" spans="1:7" ht="14.5" x14ac:dyDescent="0.35">
      <c r="A35" t="s">
        <v>123</v>
      </c>
      <c r="B35">
        <v>66492</v>
      </c>
      <c r="C35" t="s">
        <v>190</v>
      </c>
      <c r="D35" t="s">
        <v>191</v>
      </c>
      <c r="E35" t="s">
        <v>192</v>
      </c>
      <c r="F35" s="27" t="str">
        <f t="shared" si="0"/>
        <v>SM1: Andrejewski, Uwe</v>
      </c>
      <c r="G35" s="27" t="str">
        <f>VLOOKUP(A35,bangolf_kategorien!$A$2:$B$11,2,FALSE)</f>
        <v>SM1</v>
      </c>
    </row>
    <row r="36" spans="1:7" ht="14.5" x14ac:dyDescent="0.35">
      <c r="A36" t="s">
        <v>123</v>
      </c>
      <c r="B36">
        <v>66109</v>
      </c>
      <c r="C36" t="s">
        <v>193</v>
      </c>
      <c r="D36" t="s">
        <v>194</v>
      </c>
      <c r="E36" t="s">
        <v>195</v>
      </c>
      <c r="F36" s="27" t="str">
        <f t="shared" si="0"/>
        <v>SM1: Andresen, Andre</v>
      </c>
      <c r="G36" s="27" t="str">
        <f>VLOOKUP(A36,bangolf_kategorien!$A$2:$B$11,2,FALSE)</f>
        <v>SM1</v>
      </c>
    </row>
    <row r="37" spans="1:7" ht="14.5" x14ac:dyDescent="0.35">
      <c r="A37" t="s">
        <v>112</v>
      </c>
      <c r="B37">
        <v>37496</v>
      </c>
      <c r="C37" t="s">
        <v>935</v>
      </c>
      <c r="D37" t="s">
        <v>194</v>
      </c>
      <c r="E37" t="s">
        <v>3494</v>
      </c>
      <c r="F37" s="27" t="str">
        <f t="shared" si="0"/>
        <v>SM2: Andresen, Klaus-Dieter</v>
      </c>
      <c r="G37" s="27" t="str">
        <f>VLOOKUP(A37,bangolf_kategorien!$A$2:$B$11,2,FALSE)</f>
        <v>SM2</v>
      </c>
    </row>
    <row r="38" spans="1:7" ht="14.5" x14ac:dyDescent="0.35">
      <c r="A38" t="s">
        <v>112</v>
      </c>
      <c r="B38">
        <v>66201</v>
      </c>
      <c r="C38" t="s">
        <v>143</v>
      </c>
      <c r="D38" t="s">
        <v>196</v>
      </c>
      <c r="E38" t="s">
        <v>145</v>
      </c>
      <c r="F38" s="27" t="str">
        <f t="shared" si="0"/>
        <v>SM2: Andrzejak, Bernd</v>
      </c>
      <c r="G38" s="27" t="str">
        <f>VLOOKUP(A38,bangolf_kategorien!$A$2:$B$11,2,FALSE)</f>
        <v>SM2</v>
      </c>
    </row>
    <row r="39" spans="1:7" ht="14.5" x14ac:dyDescent="0.35">
      <c r="A39" t="s">
        <v>112</v>
      </c>
      <c r="B39">
        <v>67210</v>
      </c>
      <c r="C39" t="s">
        <v>296</v>
      </c>
      <c r="D39" t="s">
        <v>3686</v>
      </c>
      <c r="E39" t="s">
        <v>306</v>
      </c>
      <c r="F39" s="27" t="str">
        <f t="shared" si="0"/>
        <v>SM2: Angabreit, Karl-Heinz</v>
      </c>
      <c r="G39" s="27" t="str">
        <f>VLOOKUP(A39,bangolf_kategorien!$A$2:$B$11,2,FALSE)</f>
        <v>SM2</v>
      </c>
    </row>
    <row r="40" spans="1:7" ht="14.5" x14ac:dyDescent="0.35">
      <c r="A40" t="s">
        <v>127</v>
      </c>
      <c r="B40">
        <v>66678</v>
      </c>
      <c r="C40" t="s">
        <v>198</v>
      </c>
      <c r="D40" t="s">
        <v>199</v>
      </c>
      <c r="E40" t="s">
        <v>200</v>
      </c>
      <c r="F40" s="27" t="str">
        <f t="shared" si="0"/>
        <v>H: Angermaier, Florian</v>
      </c>
      <c r="G40" s="27" t="str">
        <f>VLOOKUP(A40,bangolf_kategorien!$A$2:$B$11,2,FALSE)</f>
        <v>H</v>
      </c>
    </row>
    <row r="41" spans="1:7" ht="14.5" x14ac:dyDescent="0.35">
      <c r="A41" t="s">
        <v>112</v>
      </c>
      <c r="B41">
        <v>4969</v>
      </c>
      <c r="C41" t="s">
        <v>202</v>
      </c>
      <c r="D41" t="s">
        <v>203</v>
      </c>
      <c r="E41" t="s">
        <v>312</v>
      </c>
      <c r="F41" s="27" t="str">
        <f t="shared" si="0"/>
        <v>SM2: Anlauff, Manfred</v>
      </c>
      <c r="G41" s="27" t="str">
        <f>VLOOKUP(A41,bangolf_kategorien!$A$2:$B$11,2,FALSE)</f>
        <v>SM2</v>
      </c>
    </row>
    <row r="42" spans="1:7" ht="14.5" x14ac:dyDescent="0.35">
      <c r="A42" t="s">
        <v>152</v>
      </c>
      <c r="B42">
        <v>67183</v>
      </c>
      <c r="C42" t="s">
        <v>882</v>
      </c>
      <c r="D42" t="s">
        <v>3495</v>
      </c>
      <c r="E42" t="s">
        <v>534</v>
      </c>
      <c r="F42" s="27" t="str">
        <f t="shared" si="0"/>
        <v>SCHM: Antholz, Robin</v>
      </c>
      <c r="G42" s="27" t="str">
        <f>VLOOKUP(A42,bangolf_kategorien!$A$2:$B$11,2,FALSE)</f>
        <v>SCHM</v>
      </c>
    </row>
    <row r="43" spans="1:7" ht="14.5" x14ac:dyDescent="0.35">
      <c r="A43" t="s">
        <v>152</v>
      </c>
      <c r="B43">
        <v>66879</v>
      </c>
      <c r="C43" t="s">
        <v>3305</v>
      </c>
      <c r="D43" t="s">
        <v>891</v>
      </c>
      <c r="E43" t="s">
        <v>612</v>
      </c>
      <c r="F43" s="27" t="str">
        <f t="shared" si="0"/>
        <v>SCHM: Anton, Sean</v>
      </c>
      <c r="G43" s="27" t="str">
        <f>VLOOKUP(A43,bangolf_kategorien!$A$2:$B$11,2,FALSE)</f>
        <v>SCHM</v>
      </c>
    </row>
    <row r="44" spans="1:7" ht="14.5" x14ac:dyDescent="0.35">
      <c r="A44" t="s">
        <v>138</v>
      </c>
      <c r="B44">
        <v>66920</v>
      </c>
      <c r="C44" t="s">
        <v>1247</v>
      </c>
      <c r="D44" t="s">
        <v>891</v>
      </c>
      <c r="E44" t="s">
        <v>612</v>
      </c>
      <c r="F44" s="27" t="str">
        <f t="shared" si="0"/>
        <v>D: Anton, Stephanie</v>
      </c>
      <c r="G44" s="27" t="str">
        <f>VLOOKUP(A44,bangolf_kategorien!$A$2:$B$11,2,FALSE)</f>
        <v>D</v>
      </c>
    </row>
    <row r="45" spans="1:7" ht="14.5" x14ac:dyDescent="0.35">
      <c r="A45" t="s">
        <v>116</v>
      </c>
      <c r="B45">
        <v>3202728</v>
      </c>
      <c r="C45" t="s">
        <v>439</v>
      </c>
      <c r="D45" t="s">
        <v>3687</v>
      </c>
      <c r="E45" t="s">
        <v>4</v>
      </c>
      <c r="F45" s="27" t="str">
        <f t="shared" si="0"/>
        <v>SW2: Apel, Renate</v>
      </c>
      <c r="G45" s="27" t="str">
        <f>VLOOKUP(A45,bangolf_kategorien!$A$2:$B$11,2,FALSE)</f>
        <v>SW2</v>
      </c>
    </row>
    <row r="46" spans="1:7" ht="14.5" x14ac:dyDescent="0.35">
      <c r="A46" t="s">
        <v>123</v>
      </c>
      <c r="B46">
        <v>27278</v>
      </c>
      <c r="C46" t="s">
        <v>678</v>
      </c>
      <c r="D46" t="s">
        <v>3306</v>
      </c>
      <c r="E46" t="s">
        <v>3307</v>
      </c>
      <c r="F46" s="27" t="str">
        <f t="shared" si="0"/>
        <v>SM1: Apelmeier, Udo</v>
      </c>
      <c r="G46" s="27" t="str">
        <f>VLOOKUP(A46,bangolf_kategorien!$A$2:$B$11,2,FALSE)</f>
        <v>SM1</v>
      </c>
    </row>
    <row r="47" spans="1:7" ht="14.5" x14ac:dyDescent="0.35">
      <c r="A47" t="s">
        <v>123</v>
      </c>
      <c r="B47">
        <v>45054</v>
      </c>
      <c r="C47" t="s">
        <v>205</v>
      </c>
      <c r="D47" t="s">
        <v>206</v>
      </c>
      <c r="E47" t="s">
        <v>175</v>
      </c>
      <c r="F47" s="27" t="str">
        <f t="shared" si="0"/>
        <v>SM1: Appel, Willi</v>
      </c>
      <c r="G47" s="27" t="str">
        <f>VLOOKUP(A47,bangolf_kategorien!$A$2:$B$11,2,FALSE)</f>
        <v>SM1</v>
      </c>
    </row>
    <row r="48" spans="1:7" ht="14.5" x14ac:dyDescent="0.35">
      <c r="A48" t="s">
        <v>112</v>
      </c>
      <c r="B48">
        <v>32949</v>
      </c>
      <c r="C48" t="s">
        <v>207</v>
      </c>
      <c r="D48" t="s">
        <v>208</v>
      </c>
      <c r="E48" t="s">
        <v>3307</v>
      </c>
      <c r="F48" s="27" t="str">
        <f t="shared" si="0"/>
        <v>SM2: Appelhans, Dieter</v>
      </c>
      <c r="G48" s="27" t="str">
        <f>VLOOKUP(A48,bangolf_kategorien!$A$2:$B$11,2,FALSE)</f>
        <v>SM2</v>
      </c>
    </row>
    <row r="49" spans="1:7" ht="14.5" x14ac:dyDescent="0.35">
      <c r="A49" t="s">
        <v>127</v>
      </c>
      <c r="B49">
        <v>29034</v>
      </c>
      <c r="C49" t="s">
        <v>209</v>
      </c>
      <c r="D49" t="s">
        <v>210</v>
      </c>
      <c r="E49" t="s">
        <v>211</v>
      </c>
      <c r="F49" s="27" t="str">
        <f t="shared" si="0"/>
        <v>H: Appelmann, André</v>
      </c>
      <c r="G49" s="27" t="str">
        <f>VLOOKUP(A49,bangolf_kategorien!$A$2:$B$11,2,FALSE)</f>
        <v>H</v>
      </c>
    </row>
    <row r="50" spans="1:7" ht="14.5" x14ac:dyDescent="0.35">
      <c r="A50" t="s">
        <v>138</v>
      </c>
      <c r="B50">
        <v>36479</v>
      </c>
      <c r="C50" t="s">
        <v>1414</v>
      </c>
      <c r="D50" t="s">
        <v>210</v>
      </c>
      <c r="E50" t="s">
        <v>211</v>
      </c>
      <c r="F50" s="27" t="str">
        <f t="shared" si="0"/>
        <v>D: Appelmann, Laura</v>
      </c>
      <c r="G50" s="27" t="str">
        <f>VLOOKUP(A50,bangolf_kategorien!$A$2:$B$11,2,FALSE)</f>
        <v>D</v>
      </c>
    </row>
    <row r="51" spans="1:7" ht="14.5" x14ac:dyDescent="0.35">
      <c r="A51" t="s">
        <v>134</v>
      </c>
      <c r="B51">
        <v>67250</v>
      </c>
      <c r="C51" t="s">
        <v>3688</v>
      </c>
      <c r="D51" t="s">
        <v>3496</v>
      </c>
      <c r="E51" t="s">
        <v>249</v>
      </c>
      <c r="F51" s="27" t="str">
        <f t="shared" si="0"/>
        <v>SW1: Arendt, Angelina</v>
      </c>
      <c r="G51" s="27" t="str">
        <f>VLOOKUP(A51,bangolf_kategorien!$A$2:$B$11,2,FALSE)</f>
        <v>SW1</v>
      </c>
    </row>
    <row r="52" spans="1:7" ht="14.5" x14ac:dyDescent="0.35">
      <c r="A52" t="s">
        <v>127</v>
      </c>
      <c r="B52">
        <v>47183</v>
      </c>
      <c r="C52" t="s">
        <v>171</v>
      </c>
      <c r="D52" t="s">
        <v>3496</v>
      </c>
      <c r="E52" t="s">
        <v>249</v>
      </c>
      <c r="F52" s="27" t="str">
        <f t="shared" si="0"/>
        <v>H: Arendt, Sascha</v>
      </c>
      <c r="G52" s="27" t="str">
        <f>VLOOKUP(A52,bangolf_kategorien!$A$2:$B$11,2,FALSE)</f>
        <v>H</v>
      </c>
    </row>
    <row r="53" spans="1:7" ht="14.5" x14ac:dyDescent="0.35">
      <c r="A53" t="s">
        <v>123</v>
      </c>
      <c r="B53">
        <v>27450</v>
      </c>
      <c r="C53" t="s">
        <v>212</v>
      </c>
      <c r="D53" t="s">
        <v>213</v>
      </c>
      <c r="E53" t="s">
        <v>214</v>
      </c>
      <c r="F53" s="27" t="str">
        <f t="shared" si="0"/>
        <v>SM1: Arens, Ingo</v>
      </c>
      <c r="G53" s="27" t="str">
        <f>VLOOKUP(A53,bangolf_kategorien!$A$2:$B$11,2,FALSE)</f>
        <v>SM1</v>
      </c>
    </row>
    <row r="54" spans="1:7" ht="14.5" x14ac:dyDescent="0.35">
      <c r="A54" t="s">
        <v>127</v>
      </c>
      <c r="B54">
        <v>26327</v>
      </c>
      <c r="C54" t="s">
        <v>217</v>
      </c>
      <c r="D54" t="s">
        <v>218</v>
      </c>
      <c r="E54" t="s">
        <v>219</v>
      </c>
      <c r="F54" s="27" t="str">
        <f t="shared" si="0"/>
        <v>H: Arenz, Christoph</v>
      </c>
      <c r="G54" s="27" t="str">
        <f>VLOOKUP(A54,bangolf_kategorien!$A$2:$B$11,2,FALSE)</f>
        <v>H</v>
      </c>
    </row>
    <row r="55" spans="1:7" ht="14.5" x14ac:dyDescent="0.35">
      <c r="A55" t="s">
        <v>112</v>
      </c>
      <c r="B55">
        <v>4769</v>
      </c>
      <c r="C55" t="s">
        <v>220</v>
      </c>
      <c r="D55" t="s">
        <v>218</v>
      </c>
      <c r="E55" t="s">
        <v>219</v>
      </c>
      <c r="F55" s="27" t="str">
        <f t="shared" si="0"/>
        <v>SM2: Arenz, Heinz Josef</v>
      </c>
      <c r="G55" s="27" t="str">
        <f>VLOOKUP(A55,bangolf_kategorien!$A$2:$B$11,2,FALSE)</f>
        <v>SM2</v>
      </c>
    </row>
    <row r="56" spans="1:7" ht="14.5" x14ac:dyDescent="0.35">
      <c r="A56" t="s">
        <v>112</v>
      </c>
      <c r="B56">
        <v>37811</v>
      </c>
      <c r="C56" t="s">
        <v>221</v>
      </c>
      <c r="D56" t="s">
        <v>222</v>
      </c>
      <c r="E56" t="s">
        <v>223</v>
      </c>
      <c r="F56" s="27" t="str">
        <f t="shared" si="0"/>
        <v>SM2: Arlt, Helmut</v>
      </c>
      <c r="G56" s="27" t="str">
        <f>VLOOKUP(A56,bangolf_kategorien!$A$2:$B$11,2,FALSE)</f>
        <v>SM2</v>
      </c>
    </row>
    <row r="57" spans="1:7" ht="14.5" x14ac:dyDescent="0.35">
      <c r="A57" t="s">
        <v>112</v>
      </c>
      <c r="B57">
        <v>60227</v>
      </c>
      <c r="C57" t="s">
        <v>224</v>
      </c>
      <c r="D57" t="s">
        <v>225</v>
      </c>
      <c r="E57" t="s">
        <v>226</v>
      </c>
      <c r="F57" s="27" t="str">
        <f t="shared" si="0"/>
        <v>SM2: Arndt, Gerhard</v>
      </c>
      <c r="G57" s="27" t="str">
        <f>VLOOKUP(A57,bangolf_kategorien!$A$2:$B$11,2,FALSE)</f>
        <v>SM2</v>
      </c>
    </row>
    <row r="58" spans="1:7" ht="14.5" x14ac:dyDescent="0.35">
      <c r="A58" t="s">
        <v>116</v>
      </c>
      <c r="B58">
        <v>35778</v>
      </c>
      <c r="C58" t="s">
        <v>229</v>
      </c>
      <c r="D58" t="s">
        <v>230</v>
      </c>
      <c r="E58" t="s">
        <v>799</v>
      </c>
      <c r="F58" s="27" t="str">
        <f t="shared" si="0"/>
        <v>SW2: Arnold, Franziska</v>
      </c>
      <c r="G58" s="27" t="str">
        <f>VLOOKUP(A58,bangolf_kategorien!$A$2:$B$11,2,FALSE)</f>
        <v>SW2</v>
      </c>
    </row>
    <row r="59" spans="1:7" ht="14.5" x14ac:dyDescent="0.35">
      <c r="A59" t="s">
        <v>112</v>
      </c>
      <c r="B59">
        <v>35779</v>
      </c>
      <c r="C59" t="s">
        <v>227</v>
      </c>
      <c r="D59" t="s">
        <v>230</v>
      </c>
      <c r="E59" t="s">
        <v>799</v>
      </c>
      <c r="F59" s="27" t="str">
        <f t="shared" si="0"/>
        <v>SM2: Arnold, Günter</v>
      </c>
      <c r="G59" s="27" t="str">
        <f>VLOOKUP(A59,bangolf_kategorien!$A$2:$B$11,2,FALSE)</f>
        <v>SM2</v>
      </c>
    </row>
    <row r="60" spans="1:7" ht="14.5" x14ac:dyDescent="0.35">
      <c r="A60" t="s">
        <v>112</v>
      </c>
      <c r="B60">
        <v>18435</v>
      </c>
      <c r="C60" t="s">
        <v>232</v>
      </c>
      <c r="D60" t="s">
        <v>230</v>
      </c>
      <c r="E60" t="s">
        <v>163</v>
      </c>
      <c r="F60" s="27" t="str">
        <f t="shared" si="0"/>
        <v>SM2: Arnold, Klaus</v>
      </c>
      <c r="G60" s="27" t="str">
        <f>VLOOKUP(A60,bangolf_kategorien!$A$2:$B$11,2,FALSE)</f>
        <v>SM2</v>
      </c>
    </row>
    <row r="61" spans="1:7" ht="14.5" x14ac:dyDescent="0.35">
      <c r="A61" t="s">
        <v>112</v>
      </c>
      <c r="B61">
        <v>60125</v>
      </c>
      <c r="C61" t="s">
        <v>233</v>
      </c>
      <c r="D61" t="s">
        <v>230</v>
      </c>
      <c r="E61" t="s">
        <v>234</v>
      </c>
      <c r="F61" s="27" t="str">
        <f t="shared" si="0"/>
        <v>SM2: Arnold, Kurt</v>
      </c>
      <c r="G61" s="27" t="str">
        <f>VLOOKUP(A61,bangolf_kategorien!$A$2:$B$11,2,FALSE)</f>
        <v>SM2</v>
      </c>
    </row>
    <row r="62" spans="1:7" ht="14.5" x14ac:dyDescent="0.35">
      <c r="A62" t="s">
        <v>127</v>
      </c>
      <c r="B62">
        <v>35780</v>
      </c>
      <c r="C62" t="s">
        <v>235</v>
      </c>
      <c r="D62" t="s">
        <v>230</v>
      </c>
      <c r="E62" t="s">
        <v>142</v>
      </c>
      <c r="F62" s="27" t="str">
        <f t="shared" si="0"/>
        <v>H: Arnold, Mark</v>
      </c>
      <c r="G62" s="27" t="str">
        <f>VLOOKUP(A62,bangolf_kategorien!$A$2:$B$11,2,FALSE)</f>
        <v>H</v>
      </c>
    </row>
    <row r="63" spans="1:7" ht="14.5" x14ac:dyDescent="0.35">
      <c r="A63" t="s">
        <v>123</v>
      </c>
      <c r="B63">
        <v>36179</v>
      </c>
      <c r="C63" t="s">
        <v>238</v>
      </c>
      <c r="D63" t="s">
        <v>239</v>
      </c>
      <c r="E63" t="s">
        <v>240</v>
      </c>
      <c r="F63" s="27" t="str">
        <f t="shared" si="0"/>
        <v>SM1: Arnsberg, Marco</v>
      </c>
      <c r="G63" s="27" t="str">
        <f>VLOOKUP(A63,bangolf_kategorien!$A$2:$B$11,2,FALSE)</f>
        <v>SM1</v>
      </c>
    </row>
    <row r="64" spans="1:7" ht="14.5" x14ac:dyDescent="0.35">
      <c r="A64" t="s">
        <v>112</v>
      </c>
      <c r="B64">
        <v>66447</v>
      </c>
      <c r="C64" t="s">
        <v>241</v>
      </c>
      <c r="D64" t="s">
        <v>242</v>
      </c>
      <c r="E64" t="s">
        <v>243</v>
      </c>
      <c r="F64" s="27" t="str">
        <f t="shared" si="0"/>
        <v>SM2: Arweiler, Stefan</v>
      </c>
      <c r="G64" s="27" t="str">
        <f>VLOOKUP(A64,bangolf_kategorien!$A$2:$B$11,2,FALSE)</f>
        <v>SM2</v>
      </c>
    </row>
    <row r="65" spans="1:7" ht="14.5" x14ac:dyDescent="0.35">
      <c r="A65" t="s">
        <v>123</v>
      </c>
      <c r="B65">
        <v>33616</v>
      </c>
      <c r="C65" t="s">
        <v>244</v>
      </c>
      <c r="D65" t="s">
        <v>245</v>
      </c>
      <c r="E65" t="s">
        <v>246</v>
      </c>
      <c r="F65" s="27" t="str">
        <f t="shared" si="0"/>
        <v>SM1: Asmuß, Jörg</v>
      </c>
      <c r="G65" s="27" t="str">
        <f>VLOOKUP(A65,bangolf_kategorien!$A$2:$B$11,2,FALSE)</f>
        <v>SM1</v>
      </c>
    </row>
    <row r="66" spans="1:7" ht="14.5" x14ac:dyDescent="0.35">
      <c r="A66" t="s">
        <v>123</v>
      </c>
      <c r="B66">
        <v>23975</v>
      </c>
      <c r="C66" t="s">
        <v>143</v>
      </c>
      <c r="D66" t="s">
        <v>3308</v>
      </c>
      <c r="E66" t="s">
        <v>343</v>
      </c>
      <c r="F66" s="27" t="str">
        <f t="shared" si="0"/>
        <v>SM1: Aßmuth, Bernd</v>
      </c>
      <c r="G66" s="27" t="str">
        <f>VLOOKUP(A66,bangolf_kategorien!$A$2:$B$11,2,FALSE)</f>
        <v>SM1</v>
      </c>
    </row>
    <row r="67" spans="1:7" ht="14.5" x14ac:dyDescent="0.35">
      <c r="A67" t="s">
        <v>112</v>
      </c>
      <c r="B67">
        <v>32897</v>
      </c>
      <c r="C67" t="s">
        <v>202</v>
      </c>
      <c r="D67" t="s">
        <v>247</v>
      </c>
      <c r="E67" t="s">
        <v>122</v>
      </c>
      <c r="F67" s="27" t="str">
        <f t="shared" ref="F67:F130" si="1">CONCATENATE(G67,": ",D67,", ",C67)</f>
        <v>SM2: Außerwinkler, Manfred</v>
      </c>
      <c r="G67" s="27" t="str">
        <f>VLOOKUP(A67,bangolf_kategorien!$A$2:$B$11,2,FALSE)</f>
        <v>SM2</v>
      </c>
    </row>
    <row r="68" spans="1:7" ht="14.5" x14ac:dyDescent="0.35">
      <c r="A68" t="s">
        <v>123</v>
      </c>
      <c r="B68">
        <v>29208</v>
      </c>
      <c r="C68" t="s">
        <v>124</v>
      </c>
      <c r="D68" t="s">
        <v>248</v>
      </c>
      <c r="E68" t="s">
        <v>249</v>
      </c>
      <c r="F68" s="27" t="str">
        <f t="shared" si="1"/>
        <v>SM1: Aussieker, Thomas</v>
      </c>
      <c r="G68" s="27" t="str">
        <f>VLOOKUP(A68,bangolf_kategorien!$A$2:$B$11,2,FALSE)</f>
        <v>SM1</v>
      </c>
    </row>
    <row r="69" spans="1:7" ht="14.5" x14ac:dyDescent="0.35">
      <c r="A69" t="s">
        <v>123</v>
      </c>
      <c r="B69">
        <v>67205</v>
      </c>
      <c r="C69" t="s">
        <v>146</v>
      </c>
      <c r="D69" t="s">
        <v>251</v>
      </c>
      <c r="E69" t="s">
        <v>211</v>
      </c>
      <c r="F69" s="27" t="str">
        <f t="shared" si="1"/>
        <v>SM1: Aust, Jürgen</v>
      </c>
      <c r="G69" s="27" t="str">
        <f>VLOOKUP(A69,bangolf_kategorien!$A$2:$B$11,2,FALSE)</f>
        <v>SM1</v>
      </c>
    </row>
    <row r="70" spans="1:7" ht="14.5" x14ac:dyDescent="0.35">
      <c r="A70" t="s">
        <v>134</v>
      </c>
      <c r="B70">
        <v>66405</v>
      </c>
      <c r="C70" t="s">
        <v>250</v>
      </c>
      <c r="D70" t="s">
        <v>251</v>
      </c>
      <c r="E70" t="s">
        <v>214</v>
      </c>
      <c r="F70" s="27" t="str">
        <f t="shared" si="1"/>
        <v>SW1: Aust, Manuela</v>
      </c>
      <c r="G70" s="27" t="str">
        <f>VLOOKUP(A70,bangolf_kategorien!$A$2:$B$11,2,FALSE)</f>
        <v>SW1</v>
      </c>
    </row>
    <row r="71" spans="1:7" ht="14.5" x14ac:dyDescent="0.35">
      <c r="A71" t="s">
        <v>116</v>
      </c>
      <c r="B71">
        <v>67206</v>
      </c>
      <c r="C71" t="s">
        <v>841</v>
      </c>
      <c r="D71" t="s">
        <v>251</v>
      </c>
      <c r="E71" t="s">
        <v>211</v>
      </c>
      <c r="F71" s="27" t="str">
        <f t="shared" si="1"/>
        <v>SW2: Aust, Petra</v>
      </c>
      <c r="G71" s="27" t="str">
        <f>VLOOKUP(A71,bangolf_kategorien!$A$2:$B$11,2,FALSE)</f>
        <v>SW2</v>
      </c>
    </row>
    <row r="72" spans="1:7" ht="14.5" x14ac:dyDescent="0.35">
      <c r="A72" t="s">
        <v>138</v>
      </c>
      <c r="B72">
        <v>66749</v>
      </c>
      <c r="C72" t="s">
        <v>253</v>
      </c>
      <c r="D72" t="s">
        <v>254</v>
      </c>
      <c r="E72" t="s">
        <v>122</v>
      </c>
      <c r="F72" s="27" t="str">
        <f t="shared" si="1"/>
        <v>D: Averbakh, Anna</v>
      </c>
      <c r="G72" s="27" t="str">
        <f>VLOOKUP(A72,bangolf_kategorien!$A$2:$B$11,2,FALSE)</f>
        <v>D</v>
      </c>
    </row>
    <row r="73" spans="1:7" ht="14.5" x14ac:dyDescent="0.35">
      <c r="A73" t="s">
        <v>116</v>
      </c>
      <c r="B73">
        <v>49267</v>
      </c>
      <c r="C73" t="s">
        <v>169</v>
      </c>
      <c r="D73" t="s">
        <v>255</v>
      </c>
      <c r="E73" t="s">
        <v>606</v>
      </c>
      <c r="F73" s="27" t="str">
        <f t="shared" si="1"/>
        <v>SW2: Axer, Claudia</v>
      </c>
      <c r="G73" s="27" t="str">
        <f>VLOOKUP(A73,bangolf_kategorien!$A$2:$B$11,2,FALSE)</f>
        <v>SW2</v>
      </c>
    </row>
    <row r="74" spans="1:7" ht="14.5" x14ac:dyDescent="0.35">
      <c r="A74" t="s">
        <v>112</v>
      </c>
      <c r="B74">
        <v>49266</v>
      </c>
      <c r="C74" t="s">
        <v>258</v>
      </c>
      <c r="D74" t="s">
        <v>255</v>
      </c>
      <c r="E74" t="s">
        <v>606</v>
      </c>
      <c r="F74" s="27" t="str">
        <f t="shared" si="1"/>
        <v>SM2: Axer, Reiner</v>
      </c>
      <c r="G74" s="27" t="str">
        <f>VLOOKUP(A74,bangolf_kategorien!$A$2:$B$11,2,FALSE)</f>
        <v>SM2</v>
      </c>
    </row>
    <row r="75" spans="1:7" ht="14.5" x14ac:dyDescent="0.35">
      <c r="A75" t="s">
        <v>127</v>
      </c>
      <c r="B75">
        <v>15754</v>
      </c>
      <c r="C75" t="s">
        <v>171</v>
      </c>
      <c r="D75" t="s">
        <v>255</v>
      </c>
      <c r="E75" t="s">
        <v>606</v>
      </c>
      <c r="F75" s="27" t="str">
        <f t="shared" si="1"/>
        <v>H: Axer, Sascha</v>
      </c>
      <c r="G75" s="27" t="str">
        <f>VLOOKUP(A75,bangolf_kategorien!$A$2:$B$11,2,FALSE)</f>
        <v>H</v>
      </c>
    </row>
    <row r="76" spans="1:7" ht="14.5" x14ac:dyDescent="0.35">
      <c r="A76" t="s">
        <v>123</v>
      </c>
      <c r="B76">
        <v>29229</v>
      </c>
      <c r="C76" t="s">
        <v>202</v>
      </c>
      <c r="D76" t="s">
        <v>260</v>
      </c>
      <c r="E76" t="s">
        <v>261</v>
      </c>
      <c r="F76" s="27" t="str">
        <f t="shared" si="1"/>
        <v>SM1: Axtner, Manfred</v>
      </c>
      <c r="G76" s="27" t="str">
        <f>VLOOKUP(A76,bangolf_kategorien!$A$2:$B$11,2,FALSE)</f>
        <v>SM1</v>
      </c>
    </row>
    <row r="77" spans="1:7" ht="14.5" x14ac:dyDescent="0.35">
      <c r="A77" t="s">
        <v>112</v>
      </c>
      <c r="B77">
        <v>19768</v>
      </c>
      <c r="C77" t="s">
        <v>264</v>
      </c>
      <c r="D77" t="s">
        <v>265</v>
      </c>
      <c r="E77" t="s">
        <v>266</v>
      </c>
      <c r="F77" s="27" t="str">
        <f t="shared" si="1"/>
        <v>SM2: Babic, Stjepan</v>
      </c>
      <c r="G77" s="27" t="str">
        <f>VLOOKUP(A77,bangolf_kategorien!$A$2:$B$11,2,FALSE)</f>
        <v>SM2</v>
      </c>
    </row>
    <row r="78" spans="1:7" ht="14.5" x14ac:dyDescent="0.35">
      <c r="A78" t="s">
        <v>112</v>
      </c>
      <c r="B78">
        <v>4444</v>
      </c>
      <c r="C78" t="s">
        <v>180</v>
      </c>
      <c r="D78" t="s">
        <v>267</v>
      </c>
      <c r="E78" t="s">
        <v>3497</v>
      </c>
      <c r="F78" s="27" t="str">
        <f t="shared" si="1"/>
        <v>SM2: Bach, Peter</v>
      </c>
      <c r="G78" s="27" t="str">
        <f>VLOOKUP(A78,bangolf_kategorien!$A$2:$B$11,2,FALSE)</f>
        <v>SM2</v>
      </c>
    </row>
    <row r="79" spans="1:7" ht="14.5" x14ac:dyDescent="0.35">
      <c r="A79" t="s">
        <v>123</v>
      </c>
      <c r="B79">
        <v>29939</v>
      </c>
      <c r="C79" t="s">
        <v>180</v>
      </c>
      <c r="D79" t="s">
        <v>270</v>
      </c>
      <c r="E79" t="s">
        <v>172</v>
      </c>
      <c r="F79" s="27" t="str">
        <f t="shared" si="1"/>
        <v>SM1: Bachmann, Peter</v>
      </c>
      <c r="G79" s="27" t="str">
        <f>VLOOKUP(A79,bangolf_kategorien!$A$2:$B$11,2,FALSE)</f>
        <v>SM1</v>
      </c>
    </row>
    <row r="80" spans="1:7" ht="14.5" x14ac:dyDescent="0.35">
      <c r="A80" t="s">
        <v>134</v>
      </c>
      <c r="B80">
        <v>43674</v>
      </c>
      <c r="C80" t="s">
        <v>271</v>
      </c>
      <c r="D80" t="s">
        <v>270</v>
      </c>
      <c r="E80" t="s">
        <v>172</v>
      </c>
      <c r="F80" s="27" t="str">
        <f t="shared" si="1"/>
        <v>SW1: Bachmann, Sabine</v>
      </c>
      <c r="G80" s="27" t="str">
        <f>VLOOKUP(A80,bangolf_kategorien!$A$2:$B$11,2,FALSE)</f>
        <v>SW1</v>
      </c>
    </row>
    <row r="81" spans="1:7" ht="14.5" x14ac:dyDescent="0.35">
      <c r="A81" t="s">
        <v>116</v>
      </c>
      <c r="B81">
        <v>35587</v>
      </c>
      <c r="C81" t="s">
        <v>272</v>
      </c>
      <c r="D81" t="s">
        <v>273</v>
      </c>
      <c r="E81" t="s">
        <v>234</v>
      </c>
      <c r="F81" s="27" t="str">
        <f t="shared" si="1"/>
        <v>SW2: Bader, Elfriede</v>
      </c>
      <c r="G81" s="27" t="str">
        <f>VLOOKUP(A81,bangolf_kategorien!$A$2:$B$11,2,FALSE)</f>
        <v>SW2</v>
      </c>
    </row>
    <row r="82" spans="1:7" ht="14.5" x14ac:dyDescent="0.35">
      <c r="A82" t="s">
        <v>112</v>
      </c>
      <c r="B82">
        <v>35588</v>
      </c>
      <c r="C82" t="s">
        <v>274</v>
      </c>
      <c r="D82" t="s">
        <v>273</v>
      </c>
      <c r="E82" t="s">
        <v>234</v>
      </c>
      <c r="F82" s="27" t="str">
        <f t="shared" si="1"/>
        <v>SM2: Bader, Robert</v>
      </c>
      <c r="G82" s="27" t="str">
        <f>VLOOKUP(A82,bangolf_kategorien!$A$2:$B$11,2,FALSE)</f>
        <v>SM2</v>
      </c>
    </row>
    <row r="83" spans="1:7" ht="14.5" x14ac:dyDescent="0.35">
      <c r="A83" t="s">
        <v>112</v>
      </c>
      <c r="B83">
        <v>43414</v>
      </c>
      <c r="C83" t="s">
        <v>224</v>
      </c>
      <c r="D83" t="s">
        <v>275</v>
      </c>
      <c r="E83" t="s">
        <v>276</v>
      </c>
      <c r="F83" s="27" t="str">
        <f t="shared" si="1"/>
        <v>SM2: Badtke, Gerhard</v>
      </c>
      <c r="G83" s="27" t="str">
        <f>VLOOKUP(A83,bangolf_kategorien!$A$2:$B$11,2,FALSE)</f>
        <v>SM2</v>
      </c>
    </row>
    <row r="84" spans="1:7" ht="14.5" x14ac:dyDescent="0.35">
      <c r="A84" t="s">
        <v>116</v>
      </c>
      <c r="B84">
        <v>46800</v>
      </c>
      <c r="C84" t="s">
        <v>277</v>
      </c>
      <c r="D84" t="s">
        <v>275</v>
      </c>
      <c r="E84" t="s">
        <v>276</v>
      </c>
      <c r="F84" s="27" t="str">
        <f t="shared" si="1"/>
        <v>SW2: Badtke, Monika</v>
      </c>
      <c r="G84" s="27" t="str">
        <f>VLOOKUP(A84,bangolf_kategorien!$A$2:$B$11,2,FALSE)</f>
        <v>SW2</v>
      </c>
    </row>
    <row r="85" spans="1:7" ht="14.5" x14ac:dyDescent="0.35">
      <c r="A85" t="s">
        <v>123</v>
      </c>
      <c r="B85">
        <v>37761</v>
      </c>
      <c r="C85" t="s">
        <v>278</v>
      </c>
      <c r="D85" t="s">
        <v>279</v>
      </c>
      <c r="E85" t="s">
        <v>188</v>
      </c>
      <c r="F85" s="27" t="str">
        <f t="shared" si="1"/>
        <v>SM1: Badziong, Torsten</v>
      </c>
      <c r="G85" s="27" t="str">
        <f>VLOOKUP(A85,bangolf_kategorien!$A$2:$B$11,2,FALSE)</f>
        <v>SM1</v>
      </c>
    </row>
    <row r="86" spans="1:7" ht="14.5" x14ac:dyDescent="0.35">
      <c r="A86" t="s">
        <v>112</v>
      </c>
      <c r="B86">
        <v>37355</v>
      </c>
      <c r="C86" t="s">
        <v>190</v>
      </c>
      <c r="D86" t="s">
        <v>281</v>
      </c>
      <c r="E86" t="s">
        <v>282</v>
      </c>
      <c r="F86" s="27" t="str">
        <f t="shared" si="1"/>
        <v>SM2: Baer, Uwe</v>
      </c>
      <c r="G86" s="27" t="str">
        <f>VLOOKUP(A86,bangolf_kategorien!$A$2:$B$11,2,FALSE)</f>
        <v>SM2</v>
      </c>
    </row>
    <row r="87" spans="1:7" ht="14.5" x14ac:dyDescent="0.35">
      <c r="A87" t="s">
        <v>123</v>
      </c>
      <c r="B87">
        <v>44139</v>
      </c>
      <c r="C87" t="s">
        <v>124</v>
      </c>
      <c r="D87" t="s">
        <v>283</v>
      </c>
      <c r="E87" t="s">
        <v>249</v>
      </c>
      <c r="F87" s="27" t="str">
        <f t="shared" si="1"/>
        <v>SM1: Bahr, Thomas</v>
      </c>
      <c r="G87" s="27" t="str">
        <f>VLOOKUP(A87,bangolf_kategorien!$A$2:$B$11,2,FALSE)</f>
        <v>SM1</v>
      </c>
    </row>
    <row r="88" spans="1:7" ht="14.5" x14ac:dyDescent="0.35">
      <c r="A88" t="s">
        <v>127</v>
      </c>
      <c r="B88">
        <v>46033</v>
      </c>
      <c r="C88" t="s">
        <v>171</v>
      </c>
      <c r="D88" t="s">
        <v>284</v>
      </c>
      <c r="E88" t="s">
        <v>285</v>
      </c>
      <c r="F88" s="27" t="str">
        <f t="shared" si="1"/>
        <v>H: Bähr, Sascha</v>
      </c>
      <c r="G88" s="27" t="str">
        <f>VLOOKUP(A88,bangolf_kategorien!$A$2:$B$11,2,FALSE)</f>
        <v>H</v>
      </c>
    </row>
    <row r="89" spans="1:7" ht="14.5" x14ac:dyDescent="0.35">
      <c r="A89" t="s">
        <v>112</v>
      </c>
      <c r="B89">
        <v>29699</v>
      </c>
      <c r="C89" t="s">
        <v>286</v>
      </c>
      <c r="D89" t="s">
        <v>287</v>
      </c>
      <c r="E89" t="s">
        <v>3497</v>
      </c>
      <c r="F89" s="27" t="str">
        <f t="shared" si="1"/>
        <v>SM2: Baier, Hans</v>
      </c>
      <c r="G89" s="27" t="str">
        <f>VLOOKUP(A89,bangolf_kategorien!$A$2:$B$11,2,FALSE)</f>
        <v>SM2</v>
      </c>
    </row>
    <row r="90" spans="1:7" ht="14.5" x14ac:dyDescent="0.35">
      <c r="A90" t="s">
        <v>134</v>
      </c>
      <c r="B90">
        <v>37653</v>
      </c>
      <c r="C90" t="s">
        <v>290</v>
      </c>
      <c r="D90" t="s">
        <v>291</v>
      </c>
      <c r="E90" t="s">
        <v>292</v>
      </c>
      <c r="F90" s="27" t="str">
        <f t="shared" si="1"/>
        <v>SW1: Baierl, Andrea</v>
      </c>
      <c r="G90" s="27" t="str">
        <f>VLOOKUP(A90,bangolf_kategorien!$A$2:$B$11,2,FALSE)</f>
        <v>SW1</v>
      </c>
    </row>
    <row r="91" spans="1:7" ht="14.5" x14ac:dyDescent="0.35">
      <c r="A91" t="s">
        <v>123</v>
      </c>
      <c r="B91">
        <v>37654</v>
      </c>
      <c r="C91" t="s">
        <v>207</v>
      </c>
      <c r="D91" t="s">
        <v>291</v>
      </c>
      <c r="E91" t="s">
        <v>292</v>
      </c>
      <c r="F91" s="27" t="str">
        <f t="shared" si="1"/>
        <v>SM1: Baierl, Dieter</v>
      </c>
      <c r="G91" s="27" t="str">
        <f>VLOOKUP(A91,bangolf_kategorien!$A$2:$B$11,2,FALSE)</f>
        <v>SM1</v>
      </c>
    </row>
    <row r="92" spans="1:7" ht="14.5" x14ac:dyDescent="0.35">
      <c r="A92" t="s">
        <v>123</v>
      </c>
      <c r="B92">
        <v>48505</v>
      </c>
      <c r="C92" t="s">
        <v>293</v>
      </c>
      <c r="D92" t="s">
        <v>294</v>
      </c>
      <c r="E92" t="s">
        <v>295</v>
      </c>
      <c r="F92" s="27" t="str">
        <f t="shared" si="1"/>
        <v>SM1: Baig, Varyam-Mirza</v>
      </c>
      <c r="G92" s="27" t="str">
        <f>VLOOKUP(A92,bangolf_kategorien!$A$2:$B$11,2,FALSE)</f>
        <v>SM1</v>
      </c>
    </row>
    <row r="93" spans="1:7" ht="14.5" x14ac:dyDescent="0.35">
      <c r="A93" t="s">
        <v>112</v>
      </c>
      <c r="B93">
        <v>4489</v>
      </c>
      <c r="C93" t="s">
        <v>296</v>
      </c>
      <c r="D93" t="s">
        <v>297</v>
      </c>
      <c r="E93" t="s">
        <v>298</v>
      </c>
      <c r="F93" s="27" t="str">
        <f t="shared" si="1"/>
        <v>SM2: Bailer, Karl-Heinz</v>
      </c>
      <c r="G93" s="27" t="str">
        <f>VLOOKUP(A93,bangolf_kategorien!$A$2:$B$11,2,FALSE)</f>
        <v>SM2</v>
      </c>
    </row>
    <row r="94" spans="1:7" ht="14.5" x14ac:dyDescent="0.35">
      <c r="A94" t="s">
        <v>112</v>
      </c>
      <c r="B94">
        <v>33109</v>
      </c>
      <c r="C94" t="s">
        <v>302</v>
      </c>
      <c r="D94" t="s">
        <v>303</v>
      </c>
      <c r="E94" t="s">
        <v>304</v>
      </c>
      <c r="F94" s="27" t="str">
        <f t="shared" si="1"/>
        <v>SM2: Balbach, Heinz</v>
      </c>
      <c r="G94" s="27" t="str">
        <f>VLOOKUP(A94,bangolf_kategorien!$A$2:$B$11,2,FALSE)</f>
        <v>SM2</v>
      </c>
    </row>
    <row r="95" spans="1:7" ht="14.5" x14ac:dyDescent="0.35">
      <c r="A95" t="s">
        <v>112</v>
      </c>
      <c r="B95">
        <v>67268</v>
      </c>
      <c r="C95" t="s">
        <v>124</v>
      </c>
      <c r="D95" t="s">
        <v>3689</v>
      </c>
      <c r="E95" t="s">
        <v>3690</v>
      </c>
      <c r="F95" s="27" t="str">
        <f t="shared" si="1"/>
        <v>SM2: Baldauf, Thomas</v>
      </c>
      <c r="G95" s="27" t="str">
        <f>VLOOKUP(A95,bangolf_kategorien!$A$2:$B$11,2,FALSE)</f>
        <v>SM2</v>
      </c>
    </row>
    <row r="96" spans="1:7" ht="14.5" x14ac:dyDescent="0.35">
      <c r="A96" t="s">
        <v>134</v>
      </c>
      <c r="B96">
        <v>3106833</v>
      </c>
      <c r="C96" t="s">
        <v>350</v>
      </c>
      <c r="D96" t="s">
        <v>3498</v>
      </c>
      <c r="E96" t="s">
        <v>4</v>
      </c>
      <c r="F96" s="27" t="str">
        <f t="shared" si="1"/>
        <v>SW1: Balewski, Susanne</v>
      </c>
      <c r="G96" s="27" t="str">
        <f>VLOOKUP(A96,bangolf_kategorien!$A$2:$B$11,2,FALSE)</f>
        <v>SW1</v>
      </c>
    </row>
    <row r="97" spans="1:7" ht="14.5" x14ac:dyDescent="0.35">
      <c r="A97" t="s">
        <v>123</v>
      </c>
      <c r="B97">
        <v>66669</v>
      </c>
      <c r="C97" t="s">
        <v>124</v>
      </c>
      <c r="D97" t="s">
        <v>305</v>
      </c>
      <c r="E97" t="s">
        <v>306</v>
      </c>
      <c r="F97" s="27" t="str">
        <f t="shared" si="1"/>
        <v>SM1: Balf, Thomas</v>
      </c>
      <c r="G97" s="27" t="str">
        <f>VLOOKUP(A97,bangolf_kategorien!$A$2:$B$11,2,FALSE)</f>
        <v>SM1</v>
      </c>
    </row>
    <row r="98" spans="1:7" ht="14.5" x14ac:dyDescent="0.35">
      <c r="A98" t="s">
        <v>197</v>
      </c>
      <c r="B98">
        <v>67281</v>
      </c>
      <c r="C98" t="s">
        <v>3691</v>
      </c>
      <c r="D98" t="s">
        <v>3692</v>
      </c>
      <c r="E98" t="s">
        <v>371</v>
      </c>
      <c r="F98" s="27" t="str">
        <f t="shared" si="1"/>
        <v>JM: Balis, Kreon</v>
      </c>
      <c r="G98" s="27" t="str">
        <f>VLOOKUP(A98,bangolf_kategorien!$A$2:$B$11,2,FALSE)</f>
        <v>JM</v>
      </c>
    </row>
    <row r="99" spans="1:7" ht="14.5" x14ac:dyDescent="0.35">
      <c r="A99" t="s">
        <v>127</v>
      </c>
      <c r="B99">
        <v>33514</v>
      </c>
      <c r="C99" t="s">
        <v>269</v>
      </c>
      <c r="D99" t="s">
        <v>307</v>
      </c>
      <c r="E99" t="s">
        <v>308</v>
      </c>
      <c r="F99" s="27" t="str">
        <f t="shared" si="1"/>
        <v>H: Balleininger, Christian</v>
      </c>
      <c r="G99" s="27" t="str">
        <f>VLOOKUP(A99,bangolf_kategorien!$A$2:$B$11,2,FALSE)</f>
        <v>H</v>
      </c>
    </row>
    <row r="100" spans="1:7" ht="14.5" x14ac:dyDescent="0.35">
      <c r="A100" t="s">
        <v>112</v>
      </c>
      <c r="B100">
        <v>5910</v>
      </c>
      <c r="C100" t="s">
        <v>309</v>
      </c>
      <c r="D100" t="s">
        <v>307</v>
      </c>
      <c r="E100" t="s">
        <v>308</v>
      </c>
      <c r="F100" s="27" t="str">
        <f t="shared" si="1"/>
        <v>SM2: Balleininger, Lyo</v>
      </c>
      <c r="G100" s="27" t="str">
        <f>VLOOKUP(A100,bangolf_kategorien!$A$2:$B$11,2,FALSE)</f>
        <v>SM2</v>
      </c>
    </row>
    <row r="101" spans="1:7" ht="14.5" x14ac:dyDescent="0.35">
      <c r="A101" t="s">
        <v>138</v>
      </c>
      <c r="B101">
        <v>40906</v>
      </c>
      <c r="C101" t="s">
        <v>314</v>
      </c>
      <c r="D101" t="s">
        <v>311</v>
      </c>
      <c r="E101" t="s">
        <v>219</v>
      </c>
      <c r="F101" s="27" t="str">
        <f t="shared" si="1"/>
        <v>D: Baltes, Yvonne</v>
      </c>
      <c r="G101" s="27" t="str">
        <f>VLOOKUP(A101,bangolf_kategorien!$A$2:$B$11,2,FALSE)</f>
        <v>D</v>
      </c>
    </row>
    <row r="102" spans="1:7" ht="14.5" x14ac:dyDescent="0.35">
      <c r="A102" t="s">
        <v>112</v>
      </c>
      <c r="B102">
        <v>3194199</v>
      </c>
      <c r="C102" t="s">
        <v>315</v>
      </c>
      <c r="D102" t="s">
        <v>316</v>
      </c>
      <c r="E102" t="s">
        <v>4</v>
      </c>
      <c r="F102" s="27" t="str">
        <f t="shared" si="1"/>
        <v>SM2: Baltruschat, Andreas</v>
      </c>
      <c r="G102" s="27" t="str">
        <f>VLOOKUP(A102,bangolf_kategorien!$A$2:$B$11,2,FALSE)</f>
        <v>SM2</v>
      </c>
    </row>
    <row r="103" spans="1:7" ht="14.5" x14ac:dyDescent="0.35">
      <c r="A103" t="s">
        <v>112</v>
      </c>
      <c r="B103">
        <v>3354</v>
      </c>
      <c r="C103" t="s">
        <v>286</v>
      </c>
      <c r="D103" t="s">
        <v>318</v>
      </c>
      <c r="E103" t="s">
        <v>319</v>
      </c>
      <c r="F103" s="27" t="str">
        <f t="shared" si="1"/>
        <v>SM2: Balzer, Hans</v>
      </c>
      <c r="G103" s="27" t="str">
        <f>VLOOKUP(A103,bangolf_kategorien!$A$2:$B$11,2,FALSE)</f>
        <v>SM2</v>
      </c>
    </row>
    <row r="104" spans="1:7" ht="14.5" x14ac:dyDescent="0.35">
      <c r="A104" t="s">
        <v>134</v>
      </c>
      <c r="B104">
        <v>46565</v>
      </c>
      <c r="C104" t="s">
        <v>320</v>
      </c>
      <c r="D104" t="s">
        <v>318</v>
      </c>
      <c r="E104" t="s">
        <v>319</v>
      </c>
      <c r="F104" s="27" t="str">
        <f t="shared" si="1"/>
        <v>SW1: Balzer, Iris</v>
      </c>
      <c r="G104" s="27" t="str">
        <f>VLOOKUP(A104,bangolf_kategorien!$A$2:$B$11,2,FALSE)</f>
        <v>SW1</v>
      </c>
    </row>
    <row r="105" spans="1:7" ht="14.5" x14ac:dyDescent="0.35">
      <c r="A105" t="s">
        <v>112</v>
      </c>
      <c r="B105">
        <v>5073</v>
      </c>
      <c r="C105" t="s">
        <v>323</v>
      </c>
      <c r="D105" t="s">
        <v>322</v>
      </c>
      <c r="E105" t="s">
        <v>214</v>
      </c>
      <c r="F105" s="27" t="str">
        <f t="shared" si="1"/>
        <v>SM2: Balzereit, Max</v>
      </c>
      <c r="G105" s="27" t="str">
        <f>VLOOKUP(A105,bangolf_kategorien!$A$2:$B$11,2,FALSE)</f>
        <v>SM2</v>
      </c>
    </row>
    <row r="106" spans="1:7" ht="14.5" x14ac:dyDescent="0.35">
      <c r="A106" t="s">
        <v>127</v>
      </c>
      <c r="B106">
        <v>38190</v>
      </c>
      <c r="C106" t="s">
        <v>324</v>
      </c>
      <c r="D106" t="s">
        <v>325</v>
      </c>
      <c r="E106" t="s">
        <v>326</v>
      </c>
      <c r="F106" s="27" t="str">
        <f t="shared" si="1"/>
        <v>H: Bamberg, Dennis</v>
      </c>
      <c r="G106" s="27" t="str">
        <f>VLOOKUP(A106,bangolf_kategorien!$A$2:$B$11,2,FALSE)</f>
        <v>H</v>
      </c>
    </row>
    <row r="107" spans="1:7" ht="14.5" x14ac:dyDescent="0.35">
      <c r="A107" t="s">
        <v>134</v>
      </c>
      <c r="B107">
        <v>25993</v>
      </c>
      <c r="C107" t="s">
        <v>130</v>
      </c>
      <c r="D107" t="s">
        <v>325</v>
      </c>
      <c r="E107" t="s">
        <v>327</v>
      </c>
      <c r="F107" s="27" t="str">
        <f t="shared" si="1"/>
        <v>SW1: Bamberg, Gabriele</v>
      </c>
      <c r="G107" s="27" t="str">
        <f>VLOOKUP(A107,bangolf_kategorien!$A$2:$B$11,2,FALSE)</f>
        <v>SW1</v>
      </c>
    </row>
    <row r="108" spans="1:7" ht="14.5" x14ac:dyDescent="0.35">
      <c r="A108" t="s">
        <v>123</v>
      </c>
      <c r="B108">
        <v>42482</v>
      </c>
      <c r="C108" t="s">
        <v>140</v>
      </c>
      <c r="D108" t="s">
        <v>325</v>
      </c>
      <c r="E108" t="s">
        <v>327</v>
      </c>
      <c r="F108" s="27" t="str">
        <f t="shared" si="1"/>
        <v>SM1: Bamberg, Michael</v>
      </c>
      <c r="G108" s="27" t="str">
        <f>VLOOKUP(A108,bangolf_kategorien!$A$2:$B$11,2,FALSE)</f>
        <v>SM1</v>
      </c>
    </row>
    <row r="109" spans="1:7" ht="14.5" x14ac:dyDescent="0.35">
      <c r="A109" t="s">
        <v>127</v>
      </c>
      <c r="B109">
        <v>48318</v>
      </c>
      <c r="C109" t="s">
        <v>330</v>
      </c>
      <c r="D109" t="s">
        <v>331</v>
      </c>
      <c r="E109" t="s">
        <v>332</v>
      </c>
      <c r="F109" s="27" t="str">
        <f t="shared" si="1"/>
        <v>H: Bär, Tobias</v>
      </c>
      <c r="G109" s="27" t="str">
        <f>VLOOKUP(A109,bangolf_kategorien!$A$2:$B$11,2,FALSE)</f>
        <v>H</v>
      </c>
    </row>
    <row r="110" spans="1:7" ht="14.5" x14ac:dyDescent="0.35">
      <c r="A110" t="s">
        <v>134</v>
      </c>
      <c r="B110">
        <v>38333</v>
      </c>
      <c r="C110" t="s">
        <v>169</v>
      </c>
      <c r="D110" t="s">
        <v>333</v>
      </c>
      <c r="E110" t="s">
        <v>334</v>
      </c>
      <c r="F110" s="27" t="str">
        <f t="shared" si="1"/>
        <v>SW1: Barber, Claudia</v>
      </c>
      <c r="G110" s="27" t="str">
        <f>VLOOKUP(A110,bangolf_kategorien!$A$2:$B$11,2,FALSE)</f>
        <v>SW1</v>
      </c>
    </row>
    <row r="111" spans="1:7" ht="14.5" x14ac:dyDescent="0.35">
      <c r="A111" t="s">
        <v>123</v>
      </c>
      <c r="B111">
        <v>43841</v>
      </c>
      <c r="C111" t="s">
        <v>335</v>
      </c>
      <c r="D111" t="s">
        <v>336</v>
      </c>
      <c r="E111" t="s">
        <v>246</v>
      </c>
      <c r="F111" s="27" t="str">
        <f t="shared" si="1"/>
        <v>SM1: Bardenhagen, Jens</v>
      </c>
      <c r="G111" s="27" t="str">
        <f>VLOOKUP(A111,bangolf_kategorien!$A$2:$B$11,2,FALSE)</f>
        <v>SM1</v>
      </c>
    </row>
    <row r="112" spans="1:7" ht="14.5" x14ac:dyDescent="0.35">
      <c r="A112" t="s">
        <v>112</v>
      </c>
      <c r="B112">
        <v>25214</v>
      </c>
      <c r="C112" t="s">
        <v>241</v>
      </c>
      <c r="D112" t="s">
        <v>337</v>
      </c>
      <c r="E112" t="s">
        <v>184</v>
      </c>
      <c r="F112" s="27" t="str">
        <f t="shared" si="1"/>
        <v>SM2: Bärenz, Stefan</v>
      </c>
      <c r="G112" s="27" t="str">
        <f>VLOOKUP(A112,bangolf_kategorien!$A$2:$B$11,2,FALSE)</f>
        <v>SM2</v>
      </c>
    </row>
    <row r="113" spans="1:7" ht="14.5" x14ac:dyDescent="0.35">
      <c r="A113" t="s">
        <v>112</v>
      </c>
      <c r="B113">
        <v>37576</v>
      </c>
      <c r="C113" t="s">
        <v>143</v>
      </c>
      <c r="D113" t="s">
        <v>3499</v>
      </c>
      <c r="E113" t="s">
        <v>3494</v>
      </c>
      <c r="F113" s="27" t="str">
        <f t="shared" si="1"/>
        <v>SM2: Bargenda, Bernd</v>
      </c>
      <c r="G113" s="27" t="str">
        <f>VLOOKUP(A113,bangolf_kategorien!$A$2:$B$11,2,FALSE)</f>
        <v>SM2</v>
      </c>
    </row>
    <row r="114" spans="1:7" ht="14.5" x14ac:dyDescent="0.35">
      <c r="A114" t="s">
        <v>123</v>
      </c>
      <c r="B114">
        <v>67241</v>
      </c>
      <c r="C114" t="s">
        <v>302</v>
      </c>
      <c r="D114" t="s">
        <v>3693</v>
      </c>
      <c r="E114" t="s">
        <v>426</v>
      </c>
      <c r="F114" s="27" t="str">
        <f t="shared" si="1"/>
        <v>SM1: Bark, Heinz</v>
      </c>
      <c r="G114" s="27" t="str">
        <f>VLOOKUP(A114,bangolf_kategorien!$A$2:$B$11,2,FALSE)</f>
        <v>SM1</v>
      </c>
    </row>
    <row r="115" spans="1:7" ht="14.5" x14ac:dyDescent="0.35">
      <c r="A115" t="s">
        <v>123</v>
      </c>
      <c r="B115">
        <v>38123</v>
      </c>
      <c r="C115" t="s">
        <v>338</v>
      </c>
      <c r="D115" t="s">
        <v>339</v>
      </c>
      <c r="E115" t="s">
        <v>340</v>
      </c>
      <c r="F115" s="27" t="str">
        <f t="shared" si="1"/>
        <v>SM1: Barke, Mario</v>
      </c>
      <c r="G115" s="27" t="str">
        <f>VLOOKUP(A115,bangolf_kategorien!$A$2:$B$11,2,FALSE)</f>
        <v>SM1</v>
      </c>
    </row>
    <row r="116" spans="1:7" ht="14.5" x14ac:dyDescent="0.35">
      <c r="A116" t="s">
        <v>123</v>
      </c>
      <c r="B116">
        <v>36967</v>
      </c>
      <c r="C116" t="s">
        <v>124</v>
      </c>
      <c r="D116" t="s">
        <v>339</v>
      </c>
      <c r="E116" t="s">
        <v>340</v>
      </c>
      <c r="F116" s="27" t="str">
        <f t="shared" si="1"/>
        <v>SM1: Barke, Thomas</v>
      </c>
      <c r="G116" s="27" t="str">
        <f>VLOOKUP(A116,bangolf_kategorien!$A$2:$B$11,2,FALSE)</f>
        <v>SM1</v>
      </c>
    </row>
    <row r="117" spans="1:7" ht="14.5" x14ac:dyDescent="0.35">
      <c r="A117" t="s">
        <v>127</v>
      </c>
      <c r="B117">
        <v>29656</v>
      </c>
      <c r="C117" t="s">
        <v>341</v>
      </c>
      <c r="D117" t="s">
        <v>342</v>
      </c>
      <c r="E117" t="s">
        <v>343</v>
      </c>
      <c r="F117" s="27" t="str">
        <f t="shared" si="1"/>
        <v>H: Barlog, René</v>
      </c>
      <c r="G117" s="27" t="str">
        <f>VLOOKUP(A117,bangolf_kategorien!$A$2:$B$11,2,FALSE)</f>
        <v>H</v>
      </c>
    </row>
    <row r="118" spans="1:7" ht="14.5" x14ac:dyDescent="0.35">
      <c r="A118" t="s">
        <v>112</v>
      </c>
      <c r="B118">
        <v>66068</v>
      </c>
      <c r="C118" t="s">
        <v>344</v>
      </c>
      <c r="D118" t="s">
        <v>345</v>
      </c>
      <c r="E118" t="s">
        <v>346</v>
      </c>
      <c r="F118" s="27" t="str">
        <f t="shared" si="1"/>
        <v>SM2: Barnstorf, Hermann</v>
      </c>
      <c r="G118" s="27" t="str">
        <f>VLOOKUP(A118,bangolf_kategorien!$A$2:$B$11,2,FALSE)</f>
        <v>SM2</v>
      </c>
    </row>
    <row r="119" spans="1:7" ht="14.5" x14ac:dyDescent="0.35">
      <c r="A119" t="s">
        <v>127</v>
      </c>
      <c r="B119">
        <v>38086</v>
      </c>
      <c r="C119" t="s">
        <v>301</v>
      </c>
      <c r="D119" t="s">
        <v>347</v>
      </c>
      <c r="E119" t="s">
        <v>348</v>
      </c>
      <c r="F119" s="27" t="str">
        <f t="shared" si="1"/>
        <v>H: Bärsch, Daniel</v>
      </c>
      <c r="G119" s="27" t="str">
        <f>VLOOKUP(A119,bangolf_kategorien!$A$2:$B$11,2,FALSE)</f>
        <v>H</v>
      </c>
    </row>
    <row r="120" spans="1:7" ht="14.5" x14ac:dyDescent="0.35">
      <c r="A120" t="s">
        <v>112</v>
      </c>
      <c r="B120">
        <v>67323</v>
      </c>
      <c r="C120" t="s">
        <v>140</v>
      </c>
      <c r="D120" t="s">
        <v>3694</v>
      </c>
      <c r="E120" t="s">
        <v>1991</v>
      </c>
      <c r="F120" s="27" t="str">
        <f t="shared" si="1"/>
        <v>SM2: Bartel, Michael</v>
      </c>
      <c r="G120" s="27" t="str">
        <f>VLOOKUP(A120,bangolf_kategorien!$A$2:$B$11,2,FALSE)</f>
        <v>SM2</v>
      </c>
    </row>
    <row r="121" spans="1:7" ht="14.5" x14ac:dyDescent="0.35">
      <c r="A121" t="s">
        <v>123</v>
      </c>
      <c r="B121">
        <v>36395</v>
      </c>
      <c r="C121" t="s">
        <v>299</v>
      </c>
      <c r="D121" t="s">
        <v>349</v>
      </c>
      <c r="E121" t="s">
        <v>282</v>
      </c>
      <c r="F121" s="27" t="str">
        <f t="shared" si="1"/>
        <v>SM1: Barth, Harald</v>
      </c>
      <c r="G121" s="27" t="str">
        <f>VLOOKUP(A121,bangolf_kategorien!$A$2:$B$11,2,FALSE)</f>
        <v>SM1</v>
      </c>
    </row>
    <row r="122" spans="1:7" ht="14.5" x14ac:dyDescent="0.35">
      <c r="A122" t="s">
        <v>134</v>
      </c>
      <c r="B122">
        <v>50563</v>
      </c>
      <c r="C122" t="s">
        <v>350</v>
      </c>
      <c r="D122" t="s">
        <v>349</v>
      </c>
      <c r="E122" t="s">
        <v>219</v>
      </c>
      <c r="F122" s="27" t="str">
        <f t="shared" si="1"/>
        <v>SW1: Barth, Susanne</v>
      </c>
      <c r="G122" s="27" t="str">
        <f>VLOOKUP(A122,bangolf_kategorien!$A$2:$B$11,2,FALSE)</f>
        <v>SW1</v>
      </c>
    </row>
    <row r="123" spans="1:7" ht="14.5" x14ac:dyDescent="0.35">
      <c r="A123" t="s">
        <v>127</v>
      </c>
      <c r="B123">
        <v>66777</v>
      </c>
      <c r="C123" t="s">
        <v>352</v>
      </c>
      <c r="D123" t="s">
        <v>353</v>
      </c>
      <c r="E123" t="s">
        <v>354</v>
      </c>
      <c r="F123" s="27" t="str">
        <f t="shared" si="1"/>
        <v>H: Bartholomä, Patrick</v>
      </c>
      <c r="G123" s="27" t="str">
        <f>VLOOKUP(A123,bangolf_kategorien!$A$2:$B$11,2,FALSE)</f>
        <v>H</v>
      </c>
    </row>
    <row r="124" spans="1:7" ht="14.5" x14ac:dyDescent="0.35">
      <c r="A124" t="s">
        <v>127</v>
      </c>
      <c r="B124">
        <v>66896</v>
      </c>
      <c r="C124" t="s">
        <v>3309</v>
      </c>
      <c r="D124" t="s">
        <v>353</v>
      </c>
      <c r="E124" t="s">
        <v>354</v>
      </c>
      <c r="F124" s="27" t="str">
        <f t="shared" si="1"/>
        <v>H: Bartholomä, Pierre</v>
      </c>
      <c r="G124" s="27" t="str">
        <f>VLOOKUP(A124,bangolf_kategorien!$A$2:$B$11,2,FALSE)</f>
        <v>H</v>
      </c>
    </row>
    <row r="125" spans="1:7" ht="14.5" x14ac:dyDescent="0.35">
      <c r="A125" t="s">
        <v>123</v>
      </c>
      <c r="B125">
        <v>41145</v>
      </c>
      <c r="C125" t="s">
        <v>355</v>
      </c>
      <c r="D125" t="s">
        <v>356</v>
      </c>
      <c r="E125" t="s">
        <v>231</v>
      </c>
      <c r="F125" s="27" t="str">
        <f t="shared" si="1"/>
        <v>SM1: Bartmann, Volker</v>
      </c>
      <c r="G125" s="27" t="str">
        <f>VLOOKUP(A125,bangolf_kategorien!$A$2:$B$11,2,FALSE)</f>
        <v>SM1</v>
      </c>
    </row>
    <row r="126" spans="1:7" ht="14.5" x14ac:dyDescent="0.35">
      <c r="A126" t="s">
        <v>112</v>
      </c>
      <c r="B126">
        <v>67404</v>
      </c>
      <c r="C126" t="s">
        <v>757</v>
      </c>
      <c r="D126" t="s">
        <v>3695</v>
      </c>
      <c r="E126" t="s">
        <v>3307</v>
      </c>
      <c r="F126" s="27" t="str">
        <f t="shared" si="1"/>
        <v>SM2: Bartsch, Paul</v>
      </c>
      <c r="G126" s="27" t="str">
        <f>VLOOKUP(A126,bangolf_kategorien!$A$2:$B$11,2,FALSE)</f>
        <v>SM2</v>
      </c>
    </row>
    <row r="127" spans="1:7" ht="14.5" x14ac:dyDescent="0.35">
      <c r="A127" t="s">
        <v>112</v>
      </c>
      <c r="B127">
        <v>46055</v>
      </c>
      <c r="C127" t="s">
        <v>315</v>
      </c>
      <c r="D127" t="s">
        <v>357</v>
      </c>
      <c r="E127" t="s">
        <v>263</v>
      </c>
      <c r="F127" s="27" t="str">
        <f t="shared" si="1"/>
        <v>SM2: Barz, Andreas</v>
      </c>
      <c r="G127" s="27" t="str">
        <f>VLOOKUP(A127,bangolf_kategorien!$A$2:$B$11,2,FALSE)</f>
        <v>SM2</v>
      </c>
    </row>
    <row r="128" spans="1:7" ht="14.5" x14ac:dyDescent="0.35">
      <c r="A128" t="s">
        <v>134</v>
      </c>
      <c r="B128">
        <v>38102</v>
      </c>
      <c r="C128" t="s">
        <v>117</v>
      </c>
      <c r="D128" t="s">
        <v>357</v>
      </c>
      <c r="E128" t="s">
        <v>358</v>
      </c>
      <c r="F128" s="27" t="str">
        <f t="shared" si="1"/>
        <v>SW1: Barz, Birgit</v>
      </c>
      <c r="G128" s="27" t="str">
        <f>VLOOKUP(A128,bangolf_kategorien!$A$2:$B$11,2,FALSE)</f>
        <v>SW1</v>
      </c>
    </row>
    <row r="129" spans="1:7" ht="14.5" x14ac:dyDescent="0.35">
      <c r="A129" t="s">
        <v>127</v>
      </c>
      <c r="B129">
        <v>38103</v>
      </c>
      <c r="C129" t="s">
        <v>352</v>
      </c>
      <c r="D129" t="s">
        <v>357</v>
      </c>
      <c r="E129" t="s">
        <v>172</v>
      </c>
      <c r="F129" s="27" t="str">
        <f t="shared" si="1"/>
        <v>H: Barz, Patrick</v>
      </c>
      <c r="G129" s="27" t="str">
        <f>VLOOKUP(A129,bangolf_kategorien!$A$2:$B$11,2,FALSE)</f>
        <v>H</v>
      </c>
    </row>
    <row r="130" spans="1:7" ht="14.5" x14ac:dyDescent="0.35">
      <c r="A130" t="s">
        <v>123</v>
      </c>
      <c r="B130">
        <v>38104</v>
      </c>
      <c r="C130" t="s">
        <v>359</v>
      </c>
      <c r="D130" t="s">
        <v>357</v>
      </c>
      <c r="E130" t="s">
        <v>358</v>
      </c>
      <c r="F130" s="27" t="str">
        <f t="shared" si="1"/>
        <v>SM1: Barz, Ralf</v>
      </c>
      <c r="G130" s="27" t="str">
        <f>VLOOKUP(A130,bangolf_kategorien!$A$2:$B$11,2,FALSE)</f>
        <v>SM1</v>
      </c>
    </row>
    <row r="131" spans="1:7" ht="14.5" x14ac:dyDescent="0.35">
      <c r="A131" t="s">
        <v>138</v>
      </c>
      <c r="B131">
        <v>37582</v>
      </c>
      <c r="C131" t="s">
        <v>362</v>
      </c>
      <c r="D131" t="s">
        <v>363</v>
      </c>
      <c r="E131" t="s">
        <v>364</v>
      </c>
      <c r="F131" s="27" t="str">
        <f t="shared" ref="F131:F194" si="2">CONCATENATE(G131,": ",D131,", ",C131)</f>
        <v>D: Bastian, Ann-Kathrin</v>
      </c>
      <c r="G131" s="27" t="str">
        <f>VLOOKUP(A131,bangolf_kategorien!$A$2:$B$11,2,FALSE)</f>
        <v>D</v>
      </c>
    </row>
    <row r="132" spans="1:7" ht="14.5" x14ac:dyDescent="0.35">
      <c r="A132" t="s">
        <v>134</v>
      </c>
      <c r="B132">
        <v>37583</v>
      </c>
      <c r="C132" t="s">
        <v>169</v>
      </c>
      <c r="D132" t="s">
        <v>363</v>
      </c>
      <c r="E132" t="s">
        <v>364</v>
      </c>
      <c r="F132" s="27" t="str">
        <f t="shared" si="2"/>
        <v>SW1: Bastian, Claudia</v>
      </c>
      <c r="G132" s="27" t="str">
        <f>VLOOKUP(A132,bangolf_kategorien!$A$2:$B$11,2,FALSE)</f>
        <v>SW1</v>
      </c>
    </row>
    <row r="133" spans="1:7" ht="14.5" x14ac:dyDescent="0.35">
      <c r="A133" t="s">
        <v>112</v>
      </c>
      <c r="B133">
        <v>46910</v>
      </c>
      <c r="C133" t="s">
        <v>366</v>
      </c>
      <c r="D133" t="s">
        <v>367</v>
      </c>
      <c r="E133" t="s">
        <v>223</v>
      </c>
      <c r="F133" s="27" t="str">
        <f t="shared" si="2"/>
        <v>SM2: Bätge, Richard</v>
      </c>
      <c r="G133" s="27" t="str">
        <f>VLOOKUP(A133,bangolf_kategorien!$A$2:$B$11,2,FALSE)</f>
        <v>SM2</v>
      </c>
    </row>
    <row r="134" spans="1:7" ht="14.5" x14ac:dyDescent="0.35">
      <c r="A134" t="s">
        <v>197</v>
      </c>
      <c r="B134">
        <v>65848</v>
      </c>
      <c r="C134" t="s">
        <v>369</v>
      </c>
      <c r="D134" t="s">
        <v>370</v>
      </c>
      <c r="E134" t="s">
        <v>371</v>
      </c>
      <c r="F134" s="27" t="str">
        <f t="shared" si="2"/>
        <v>JM: Batschkus, Adrian</v>
      </c>
      <c r="G134" s="27" t="str">
        <f>VLOOKUP(A134,bangolf_kategorien!$A$2:$B$11,2,FALSE)</f>
        <v>JM</v>
      </c>
    </row>
    <row r="135" spans="1:7" ht="14.5" x14ac:dyDescent="0.35">
      <c r="A135" t="s">
        <v>152</v>
      </c>
      <c r="B135">
        <v>66273</v>
      </c>
      <c r="C135" t="s">
        <v>372</v>
      </c>
      <c r="D135" t="s">
        <v>370</v>
      </c>
      <c r="E135" t="s">
        <v>371</v>
      </c>
      <c r="F135" s="27" t="str">
        <f t="shared" si="2"/>
        <v>SCHM: Batschkus, Quirin</v>
      </c>
      <c r="G135" s="27" t="str">
        <f>VLOOKUP(A135,bangolf_kategorien!$A$2:$B$11,2,FALSE)</f>
        <v>SCHM</v>
      </c>
    </row>
    <row r="136" spans="1:7" ht="14.5" x14ac:dyDescent="0.35">
      <c r="A136" t="s">
        <v>123</v>
      </c>
      <c r="B136">
        <v>23741</v>
      </c>
      <c r="C136" t="s">
        <v>182</v>
      </c>
      <c r="D136" t="s">
        <v>3310</v>
      </c>
      <c r="E136" t="s">
        <v>597</v>
      </c>
      <c r="F136" s="27" t="str">
        <f t="shared" si="2"/>
        <v>SM1: Battig, Wolfgang</v>
      </c>
      <c r="G136" s="27" t="str">
        <f>VLOOKUP(A136,bangolf_kategorien!$A$2:$B$11,2,FALSE)</f>
        <v>SM1</v>
      </c>
    </row>
    <row r="137" spans="1:7" ht="14.5" x14ac:dyDescent="0.35">
      <c r="A137" t="s">
        <v>127</v>
      </c>
      <c r="B137">
        <v>37799</v>
      </c>
      <c r="C137" t="s">
        <v>373</v>
      </c>
      <c r="D137" t="s">
        <v>374</v>
      </c>
      <c r="E137" t="s">
        <v>375</v>
      </c>
      <c r="F137" s="27" t="str">
        <f t="shared" si="2"/>
        <v>H: Battling, Jan Hendrik</v>
      </c>
      <c r="G137" s="27" t="str">
        <f>VLOOKUP(A137,bangolf_kategorien!$A$2:$B$11,2,FALSE)</f>
        <v>H</v>
      </c>
    </row>
    <row r="138" spans="1:7" ht="14.5" x14ac:dyDescent="0.35">
      <c r="A138" t="s">
        <v>123</v>
      </c>
      <c r="B138">
        <v>34490</v>
      </c>
      <c r="C138" t="s">
        <v>124</v>
      </c>
      <c r="D138" t="s">
        <v>378</v>
      </c>
      <c r="E138" t="s">
        <v>219</v>
      </c>
      <c r="F138" s="27" t="str">
        <f t="shared" si="2"/>
        <v>SM1: Bätz, Thomas</v>
      </c>
      <c r="G138" s="27" t="str">
        <f>VLOOKUP(A138,bangolf_kategorien!$A$2:$B$11,2,FALSE)</f>
        <v>SM1</v>
      </c>
    </row>
    <row r="139" spans="1:7" ht="14.5" x14ac:dyDescent="0.35">
      <c r="A139" t="s">
        <v>138</v>
      </c>
      <c r="B139">
        <v>67282</v>
      </c>
      <c r="C139" t="s">
        <v>423</v>
      </c>
      <c r="D139" t="s">
        <v>380</v>
      </c>
      <c r="E139" t="s">
        <v>417</v>
      </c>
      <c r="F139" s="27" t="str">
        <f t="shared" si="2"/>
        <v>D: Bauer, Daniela</v>
      </c>
      <c r="G139" s="27" t="str">
        <f>VLOOKUP(A139,bangolf_kategorien!$A$2:$B$11,2,FALSE)</f>
        <v>D</v>
      </c>
    </row>
    <row r="140" spans="1:7" ht="14.5" x14ac:dyDescent="0.35">
      <c r="A140" t="s">
        <v>123</v>
      </c>
      <c r="B140">
        <v>40471</v>
      </c>
      <c r="C140" t="s">
        <v>221</v>
      </c>
      <c r="D140" t="s">
        <v>380</v>
      </c>
      <c r="E140" t="s">
        <v>381</v>
      </c>
      <c r="F140" s="27" t="str">
        <f t="shared" si="2"/>
        <v>SM1: Bauer, Helmut</v>
      </c>
      <c r="G140" s="27" t="str">
        <f>VLOOKUP(A140,bangolf_kategorien!$A$2:$B$11,2,FALSE)</f>
        <v>SM1</v>
      </c>
    </row>
    <row r="141" spans="1:7" ht="14.5" x14ac:dyDescent="0.35">
      <c r="A141" t="s">
        <v>123</v>
      </c>
      <c r="B141">
        <v>40864</v>
      </c>
      <c r="C141" t="s">
        <v>382</v>
      </c>
      <c r="D141" t="s">
        <v>380</v>
      </c>
      <c r="E141" t="s">
        <v>364</v>
      </c>
      <c r="F141" s="27" t="str">
        <f t="shared" si="2"/>
        <v>SM1: Bauer, Martin</v>
      </c>
      <c r="G141" s="27" t="str">
        <f>VLOOKUP(A141,bangolf_kategorien!$A$2:$B$11,2,FALSE)</f>
        <v>SM1</v>
      </c>
    </row>
    <row r="142" spans="1:7" ht="14.5" x14ac:dyDescent="0.35">
      <c r="A142" t="s">
        <v>112</v>
      </c>
      <c r="B142">
        <v>3216770</v>
      </c>
      <c r="C142" t="s">
        <v>313</v>
      </c>
      <c r="D142" t="s">
        <v>380</v>
      </c>
      <c r="E142" t="s">
        <v>4</v>
      </c>
      <c r="F142" s="27" t="str">
        <f t="shared" si="2"/>
        <v>SM2: Bauer, Roman</v>
      </c>
      <c r="G142" s="27" t="str">
        <f>VLOOKUP(A142,bangolf_kategorien!$A$2:$B$11,2,FALSE)</f>
        <v>SM2</v>
      </c>
    </row>
    <row r="143" spans="1:7" ht="14.5" x14ac:dyDescent="0.35">
      <c r="A143" t="s">
        <v>215</v>
      </c>
      <c r="B143">
        <v>67283</v>
      </c>
      <c r="C143" t="s">
        <v>1834</v>
      </c>
      <c r="D143" t="s">
        <v>380</v>
      </c>
      <c r="E143" t="s">
        <v>417</v>
      </c>
      <c r="F143" s="27" t="str">
        <f t="shared" si="2"/>
        <v>SCHW: Bauer, Selina</v>
      </c>
      <c r="G143" s="27" t="str">
        <f>VLOOKUP(A143,bangolf_kategorien!$A$2:$B$11,2,FALSE)</f>
        <v>SCHW</v>
      </c>
    </row>
    <row r="144" spans="1:7" ht="14.5" x14ac:dyDescent="0.35">
      <c r="A144" t="s">
        <v>123</v>
      </c>
      <c r="B144">
        <v>46532</v>
      </c>
      <c r="C144" t="s">
        <v>538</v>
      </c>
      <c r="D144" t="s">
        <v>380</v>
      </c>
      <c r="E144" t="s">
        <v>523</v>
      </c>
      <c r="F144" s="27" t="str">
        <f t="shared" si="2"/>
        <v>SM1: Bauer, Siegfried</v>
      </c>
      <c r="G144" s="27" t="str">
        <f>VLOOKUP(A144,bangolf_kategorien!$A$2:$B$11,2,FALSE)</f>
        <v>SM1</v>
      </c>
    </row>
    <row r="145" spans="1:7" ht="14.5" x14ac:dyDescent="0.35">
      <c r="A145" t="s">
        <v>127</v>
      </c>
      <c r="B145">
        <v>67284</v>
      </c>
      <c r="C145" t="s">
        <v>685</v>
      </c>
      <c r="D145" t="s">
        <v>380</v>
      </c>
      <c r="E145" t="s">
        <v>417</v>
      </c>
      <c r="F145" s="27" t="str">
        <f t="shared" si="2"/>
        <v>H: Bauer, Thorsten</v>
      </c>
      <c r="G145" s="27" t="str">
        <f>VLOOKUP(A145,bangolf_kategorien!$A$2:$B$11,2,FALSE)</f>
        <v>H</v>
      </c>
    </row>
    <row r="146" spans="1:7" ht="14.5" x14ac:dyDescent="0.35">
      <c r="A146" t="s">
        <v>112</v>
      </c>
      <c r="B146">
        <v>5751</v>
      </c>
      <c r="C146" t="s">
        <v>221</v>
      </c>
      <c r="D146" t="s">
        <v>384</v>
      </c>
      <c r="E146" t="s">
        <v>243</v>
      </c>
      <c r="F146" s="27" t="str">
        <f t="shared" si="2"/>
        <v>SM2: Bauerfeld, Helmut</v>
      </c>
      <c r="G146" s="27" t="str">
        <f>VLOOKUP(A146,bangolf_kategorien!$A$2:$B$11,2,FALSE)</f>
        <v>SM2</v>
      </c>
    </row>
    <row r="147" spans="1:7" ht="14.5" x14ac:dyDescent="0.35">
      <c r="A147" t="s">
        <v>134</v>
      </c>
      <c r="B147">
        <v>36137</v>
      </c>
      <c r="C147" t="s">
        <v>385</v>
      </c>
      <c r="D147" t="s">
        <v>386</v>
      </c>
      <c r="E147" t="s">
        <v>234</v>
      </c>
      <c r="F147" s="27" t="str">
        <f t="shared" si="2"/>
        <v>SW1: Bauermeister, Barbara</v>
      </c>
      <c r="G147" s="27" t="str">
        <f>VLOOKUP(A147,bangolf_kategorien!$A$2:$B$11,2,FALSE)</f>
        <v>SW1</v>
      </c>
    </row>
    <row r="148" spans="1:7" ht="14.5" x14ac:dyDescent="0.35">
      <c r="A148" t="s">
        <v>123</v>
      </c>
      <c r="B148">
        <v>28605</v>
      </c>
      <c r="C148" t="s">
        <v>387</v>
      </c>
      <c r="D148" t="s">
        <v>386</v>
      </c>
      <c r="E148" t="s">
        <v>234</v>
      </c>
      <c r="F148" s="27" t="str">
        <f t="shared" si="2"/>
        <v>SM1: Bauermeister, Stephan</v>
      </c>
      <c r="G148" s="27" t="str">
        <f>VLOOKUP(A148,bangolf_kategorien!$A$2:$B$11,2,FALSE)</f>
        <v>SM1</v>
      </c>
    </row>
    <row r="149" spans="1:7" ht="14.5" x14ac:dyDescent="0.35">
      <c r="A149" t="s">
        <v>127</v>
      </c>
      <c r="B149">
        <v>46616</v>
      </c>
      <c r="C149" t="s">
        <v>388</v>
      </c>
      <c r="D149" t="s">
        <v>389</v>
      </c>
      <c r="E149" t="s">
        <v>390</v>
      </c>
      <c r="F149" s="27" t="str">
        <f t="shared" si="2"/>
        <v>H: Bauhofer, Marcus</v>
      </c>
      <c r="G149" s="27" t="str">
        <f>VLOOKUP(A149,bangolf_kategorien!$A$2:$B$11,2,FALSE)</f>
        <v>H</v>
      </c>
    </row>
    <row r="150" spans="1:7" ht="14.5" x14ac:dyDescent="0.35">
      <c r="A150" t="s">
        <v>127</v>
      </c>
      <c r="B150">
        <v>36563</v>
      </c>
      <c r="C150" t="s">
        <v>391</v>
      </c>
      <c r="D150" t="s">
        <v>392</v>
      </c>
      <c r="E150" t="s">
        <v>223</v>
      </c>
      <c r="F150" s="27" t="str">
        <f t="shared" si="2"/>
        <v>H: Baum, Oliver</v>
      </c>
      <c r="G150" s="27" t="str">
        <f>VLOOKUP(A150,bangolf_kategorien!$A$2:$B$11,2,FALSE)</f>
        <v>H</v>
      </c>
    </row>
    <row r="151" spans="1:7" ht="14.5" x14ac:dyDescent="0.35">
      <c r="A151" t="s">
        <v>127</v>
      </c>
      <c r="B151">
        <v>3108930</v>
      </c>
      <c r="C151" t="s">
        <v>193</v>
      </c>
      <c r="D151" t="s">
        <v>394</v>
      </c>
      <c r="E151" t="s">
        <v>4</v>
      </c>
      <c r="F151" s="27" t="str">
        <f t="shared" si="2"/>
        <v>H: Baumann, Andre</v>
      </c>
      <c r="G151" s="27" t="str">
        <f>VLOOKUP(A151,bangolf_kategorien!$A$2:$B$11,2,FALSE)</f>
        <v>H</v>
      </c>
    </row>
    <row r="152" spans="1:7" ht="14.5" x14ac:dyDescent="0.35">
      <c r="A152" t="s">
        <v>123</v>
      </c>
      <c r="B152">
        <v>65195</v>
      </c>
      <c r="C152" t="s">
        <v>299</v>
      </c>
      <c r="D152" t="s">
        <v>394</v>
      </c>
      <c r="E152" t="s">
        <v>1204</v>
      </c>
      <c r="F152" s="27" t="str">
        <f t="shared" si="2"/>
        <v>SM1: Baumann, Harald</v>
      </c>
      <c r="G152" s="27" t="str">
        <f>VLOOKUP(A152,bangolf_kategorien!$A$2:$B$11,2,FALSE)</f>
        <v>SM1</v>
      </c>
    </row>
    <row r="153" spans="1:7" ht="14.5" x14ac:dyDescent="0.35">
      <c r="A153" t="s">
        <v>112</v>
      </c>
      <c r="B153">
        <v>37803</v>
      </c>
      <c r="C153" t="s">
        <v>182</v>
      </c>
      <c r="D153" t="s">
        <v>395</v>
      </c>
      <c r="E153" t="s">
        <v>326</v>
      </c>
      <c r="F153" s="27" t="str">
        <f t="shared" si="2"/>
        <v>SM2: Baumbach, Wolfgang</v>
      </c>
      <c r="G153" s="27" t="str">
        <f>VLOOKUP(A153,bangolf_kategorien!$A$2:$B$11,2,FALSE)</f>
        <v>SM2</v>
      </c>
    </row>
    <row r="154" spans="1:7" ht="14.5" x14ac:dyDescent="0.35">
      <c r="A154" t="s">
        <v>127</v>
      </c>
      <c r="B154">
        <v>26398</v>
      </c>
      <c r="C154" t="s">
        <v>301</v>
      </c>
      <c r="D154" t="s">
        <v>396</v>
      </c>
      <c r="E154" t="s">
        <v>381</v>
      </c>
      <c r="F154" s="27" t="str">
        <f t="shared" si="2"/>
        <v>H: Baumer, Daniel</v>
      </c>
      <c r="G154" s="27" t="str">
        <f>VLOOKUP(A154,bangolf_kategorien!$A$2:$B$11,2,FALSE)</f>
        <v>H</v>
      </c>
    </row>
    <row r="155" spans="1:7" ht="14.5" x14ac:dyDescent="0.35">
      <c r="A155" t="s">
        <v>112</v>
      </c>
      <c r="B155">
        <v>3998</v>
      </c>
      <c r="C155" t="s">
        <v>232</v>
      </c>
      <c r="D155" t="s">
        <v>396</v>
      </c>
      <c r="E155" t="s">
        <v>397</v>
      </c>
      <c r="F155" s="27" t="str">
        <f t="shared" si="2"/>
        <v>SM2: Baumer, Klaus</v>
      </c>
      <c r="G155" s="27" t="str">
        <f>VLOOKUP(A155,bangolf_kategorien!$A$2:$B$11,2,FALSE)</f>
        <v>SM2</v>
      </c>
    </row>
    <row r="156" spans="1:7" ht="14.5" x14ac:dyDescent="0.35">
      <c r="A156" t="s">
        <v>116</v>
      </c>
      <c r="B156">
        <v>47033</v>
      </c>
      <c r="C156" t="s">
        <v>2381</v>
      </c>
      <c r="D156" t="s">
        <v>396</v>
      </c>
      <c r="E156" t="s">
        <v>397</v>
      </c>
      <c r="F156" s="27" t="str">
        <f t="shared" si="2"/>
        <v>SW2: Baumer, Ruth</v>
      </c>
      <c r="G156" s="27" t="str">
        <f>VLOOKUP(A156,bangolf_kategorien!$A$2:$B$11,2,FALSE)</f>
        <v>SW2</v>
      </c>
    </row>
    <row r="157" spans="1:7" ht="14.5" x14ac:dyDescent="0.35">
      <c r="A157" t="s">
        <v>123</v>
      </c>
      <c r="B157">
        <v>29220</v>
      </c>
      <c r="C157" t="s">
        <v>399</v>
      </c>
      <c r="D157" t="s">
        <v>398</v>
      </c>
      <c r="E157" t="s">
        <v>401</v>
      </c>
      <c r="F157" s="27" t="str">
        <f t="shared" si="2"/>
        <v>SM1: Baumgart, Dirk</v>
      </c>
      <c r="G157" s="27" t="str">
        <f>VLOOKUP(A157,bangolf_kategorien!$A$2:$B$11,2,FALSE)</f>
        <v>SM1</v>
      </c>
    </row>
    <row r="158" spans="1:7" ht="14.5" x14ac:dyDescent="0.35">
      <c r="A158" t="s">
        <v>127</v>
      </c>
      <c r="B158">
        <v>37760</v>
      </c>
      <c r="C158" t="s">
        <v>400</v>
      </c>
      <c r="D158" t="s">
        <v>398</v>
      </c>
      <c r="E158" t="s">
        <v>401</v>
      </c>
      <c r="F158" s="27" t="str">
        <f t="shared" si="2"/>
        <v>H: Baumgart, Thorben</v>
      </c>
      <c r="G158" s="27" t="str">
        <f>VLOOKUP(A158,bangolf_kategorien!$A$2:$B$11,2,FALSE)</f>
        <v>H</v>
      </c>
    </row>
    <row r="159" spans="1:7" ht="14.5" x14ac:dyDescent="0.35">
      <c r="A159" t="s">
        <v>127</v>
      </c>
      <c r="B159">
        <v>38226</v>
      </c>
      <c r="C159" t="s">
        <v>182</v>
      </c>
      <c r="D159" t="s">
        <v>404</v>
      </c>
      <c r="E159" t="s">
        <v>1531</v>
      </c>
      <c r="F159" s="27" t="str">
        <f t="shared" si="2"/>
        <v>H: Bäurle, Wolfgang</v>
      </c>
      <c r="G159" s="27" t="str">
        <f>VLOOKUP(A159,bangolf_kategorien!$A$2:$B$11,2,FALSE)</f>
        <v>H</v>
      </c>
    </row>
    <row r="160" spans="1:7" ht="14.5" x14ac:dyDescent="0.35">
      <c r="A160" t="s">
        <v>197</v>
      </c>
      <c r="B160">
        <v>38639</v>
      </c>
      <c r="C160" t="s">
        <v>405</v>
      </c>
      <c r="D160" t="s">
        <v>406</v>
      </c>
      <c r="E160" t="s">
        <v>329</v>
      </c>
      <c r="F160" s="27" t="str">
        <f t="shared" si="2"/>
        <v>JM: Bayer, Fabian</v>
      </c>
      <c r="G160" s="27" t="str">
        <f>VLOOKUP(A160,bangolf_kategorien!$A$2:$B$11,2,FALSE)</f>
        <v>JM</v>
      </c>
    </row>
    <row r="161" spans="1:7" ht="14.5" x14ac:dyDescent="0.35">
      <c r="A161" t="s">
        <v>112</v>
      </c>
      <c r="B161">
        <v>5942</v>
      </c>
      <c r="C161" t="s">
        <v>407</v>
      </c>
      <c r="D161" t="s">
        <v>406</v>
      </c>
      <c r="E161" t="s">
        <v>408</v>
      </c>
      <c r="F161" s="27" t="str">
        <f t="shared" si="2"/>
        <v>SM2: Bayer, Hubert</v>
      </c>
      <c r="G161" s="27" t="str">
        <f>VLOOKUP(A161,bangolf_kategorien!$A$2:$B$11,2,FALSE)</f>
        <v>SM2</v>
      </c>
    </row>
    <row r="162" spans="1:7" ht="14.5" x14ac:dyDescent="0.35">
      <c r="A162" t="s">
        <v>123</v>
      </c>
      <c r="B162">
        <v>38632</v>
      </c>
      <c r="C162" t="s">
        <v>409</v>
      </c>
      <c r="D162" t="s">
        <v>406</v>
      </c>
      <c r="E162" t="s">
        <v>234</v>
      </c>
      <c r="F162" s="27" t="str">
        <f t="shared" si="2"/>
        <v>SM1: Bayer, Jimmy</v>
      </c>
      <c r="G162" s="27" t="str">
        <f>VLOOKUP(A162,bangolf_kategorien!$A$2:$B$11,2,FALSE)</f>
        <v>SM1</v>
      </c>
    </row>
    <row r="163" spans="1:7" ht="14.5" x14ac:dyDescent="0.35">
      <c r="A163" t="s">
        <v>152</v>
      </c>
      <c r="B163">
        <v>67374</v>
      </c>
      <c r="C163" t="s">
        <v>330</v>
      </c>
      <c r="D163" t="s">
        <v>406</v>
      </c>
      <c r="E163" t="s">
        <v>266</v>
      </c>
      <c r="F163" s="27" t="str">
        <f t="shared" si="2"/>
        <v>SCHM: Bayer, Tobias</v>
      </c>
      <c r="G163" s="27" t="str">
        <f>VLOOKUP(A163,bangolf_kategorien!$A$2:$B$11,2,FALSE)</f>
        <v>SCHM</v>
      </c>
    </row>
    <row r="164" spans="1:7" ht="14.5" x14ac:dyDescent="0.35">
      <c r="A164" t="s">
        <v>112</v>
      </c>
      <c r="B164">
        <v>67061</v>
      </c>
      <c r="C164" t="s">
        <v>205</v>
      </c>
      <c r="D164" t="s">
        <v>406</v>
      </c>
      <c r="E164" t="s">
        <v>266</v>
      </c>
      <c r="F164" s="27" t="str">
        <f t="shared" si="2"/>
        <v>SM2: Bayer, Willi</v>
      </c>
      <c r="G164" s="27" t="str">
        <f>VLOOKUP(A164,bangolf_kategorien!$A$2:$B$11,2,FALSE)</f>
        <v>SM2</v>
      </c>
    </row>
    <row r="165" spans="1:7" ht="14.5" x14ac:dyDescent="0.35">
      <c r="A165" t="s">
        <v>123</v>
      </c>
      <c r="B165">
        <v>66645</v>
      </c>
      <c r="C165" t="s">
        <v>182</v>
      </c>
      <c r="D165" t="s">
        <v>406</v>
      </c>
      <c r="E165" t="s">
        <v>234</v>
      </c>
      <c r="F165" s="27" t="str">
        <f t="shared" si="2"/>
        <v>SM1: Bayer, Wolfgang</v>
      </c>
      <c r="G165" s="27" t="str">
        <f>VLOOKUP(A165,bangolf_kategorien!$A$2:$B$11,2,FALSE)</f>
        <v>SM1</v>
      </c>
    </row>
    <row r="166" spans="1:7" ht="14.5" x14ac:dyDescent="0.35">
      <c r="A166" t="s">
        <v>112</v>
      </c>
      <c r="B166">
        <v>66112</v>
      </c>
      <c r="C166" t="s">
        <v>410</v>
      </c>
      <c r="D166" t="s">
        <v>411</v>
      </c>
      <c r="E166" t="s">
        <v>412</v>
      </c>
      <c r="F166" s="27" t="str">
        <f t="shared" si="2"/>
        <v>SM2: Beausencourt, Erich</v>
      </c>
      <c r="G166" s="27" t="str">
        <f>VLOOKUP(A166,bangolf_kategorien!$A$2:$B$11,2,FALSE)</f>
        <v>SM2</v>
      </c>
    </row>
    <row r="167" spans="1:7" ht="14.5" x14ac:dyDescent="0.35">
      <c r="A167" t="s">
        <v>197</v>
      </c>
      <c r="B167">
        <v>66712</v>
      </c>
      <c r="C167" t="s">
        <v>413</v>
      </c>
      <c r="D167" t="s">
        <v>414</v>
      </c>
      <c r="E167" t="s">
        <v>415</v>
      </c>
      <c r="F167" s="27" t="str">
        <f t="shared" si="2"/>
        <v>JM: Beceriklier, Deniz-Benett</v>
      </c>
      <c r="G167" s="27" t="str">
        <f>VLOOKUP(A167,bangolf_kategorien!$A$2:$B$11,2,FALSE)</f>
        <v>JM</v>
      </c>
    </row>
    <row r="168" spans="1:7" ht="14.5" x14ac:dyDescent="0.35">
      <c r="A168" t="s">
        <v>134</v>
      </c>
      <c r="B168">
        <v>66500</v>
      </c>
      <c r="C168" t="s">
        <v>290</v>
      </c>
      <c r="D168" t="s">
        <v>416</v>
      </c>
      <c r="E168" t="s">
        <v>417</v>
      </c>
      <c r="F168" s="27" t="str">
        <f t="shared" si="2"/>
        <v>SW1: Becher, Andrea</v>
      </c>
      <c r="G168" s="27" t="str">
        <f>VLOOKUP(A168,bangolf_kategorien!$A$2:$B$11,2,FALSE)</f>
        <v>SW1</v>
      </c>
    </row>
    <row r="169" spans="1:7" ht="14.5" x14ac:dyDescent="0.35">
      <c r="A169" t="s">
        <v>112</v>
      </c>
      <c r="B169">
        <v>46021</v>
      </c>
      <c r="C169" t="s">
        <v>418</v>
      </c>
      <c r="D169" t="s">
        <v>419</v>
      </c>
      <c r="E169" t="s">
        <v>383</v>
      </c>
      <c r="F169" s="27" t="str">
        <f t="shared" si="2"/>
        <v>SM2: Beck, Bernhard</v>
      </c>
      <c r="G169" s="27" t="str">
        <f>VLOOKUP(A169,bangolf_kategorien!$A$2:$B$11,2,FALSE)</f>
        <v>SM2</v>
      </c>
    </row>
    <row r="170" spans="1:7" ht="14.5" x14ac:dyDescent="0.35">
      <c r="A170" t="s">
        <v>127</v>
      </c>
      <c r="B170">
        <v>66892</v>
      </c>
      <c r="C170" t="s">
        <v>269</v>
      </c>
      <c r="D170" t="s">
        <v>419</v>
      </c>
      <c r="E170" t="s">
        <v>408</v>
      </c>
      <c r="F170" s="27" t="str">
        <f t="shared" si="2"/>
        <v>H: Beck, Christian</v>
      </c>
      <c r="G170" s="27" t="str">
        <f>VLOOKUP(A170,bangolf_kategorien!$A$2:$B$11,2,FALSE)</f>
        <v>H</v>
      </c>
    </row>
    <row r="171" spans="1:7" ht="14.5" x14ac:dyDescent="0.35">
      <c r="A171" t="s">
        <v>123</v>
      </c>
      <c r="B171">
        <v>40688</v>
      </c>
      <c r="C171" t="s">
        <v>391</v>
      </c>
      <c r="D171" t="s">
        <v>419</v>
      </c>
      <c r="E171" t="s">
        <v>770</v>
      </c>
      <c r="F171" s="27" t="str">
        <f t="shared" si="2"/>
        <v>SM1: Beck, Oliver</v>
      </c>
      <c r="G171" s="27" t="str">
        <f>VLOOKUP(A171,bangolf_kategorien!$A$2:$B$11,2,FALSE)</f>
        <v>SM1</v>
      </c>
    </row>
    <row r="172" spans="1:7" ht="14.5" x14ac:dyDescent="0.35">
      <c r="A172" t="s">
        <v>197</v>
      </c>
      <c r="B172">
        <v>67204</v>
      </c>
      <c r="C172" t="s">
        <v>1156</v>
      </c>
      <c r="D172" t="s">
        <v>419</v>
      </c>
      <c r="E172" t="s">
        <v>348</v>
      </c>
      <c r="F172" s="27" t="str">
        <f t="shared" si="2"/>
        <v>JM: Beck, Simon</v>
      </c>
      <c r="G172" s="27" t="str">
        <f>VLOOKUP(A172,bangolf_kategorien!$A$2:$B$11,2,FALSE)</f>
        <v>JM</v>
      </c>
    </row>
    <row r="173" spans="1:7" ht="14.5" x14ac:dyDescent="0.35">
      <c r="A173" t="s">
        <v>138</v>
      </c>
      <c r="B173">
        <v>38593</v>
      </c>
      <c r="C173" t="s">
        <v>420</v>
      </c>
      <c r="D173" t="s">
        <v>421</v>
      </c>
      <c r="E173" t="s">
        <v>326</v>
      </c>
      <c r="F173" s="27" t="str">
        <f t="shared" si="2"/>
        <v>D: Becker, Anna Lisa</v>
      </c>
      <c r="G173" s="27" t="str">
        <f>VLOOKUP(A173,bangolf_kategorien!$A$2:$B$11,2,FALSE)</f>
        <v>D</v>
      </c>
    </row>
    <row r="174" spans="1:7" ht="14.5" x14ac:dyDescent="0.35">
      <c r="A174" t="s">
        <v>138</v>
      </c>
      <c r="B174">
        <v>67092</v>
      </c>
      <c r="C174" t="s">
        <v>3500</v>
      </c>
      <c r="D174" t="s">
        <v>421</v>
      </c>
      <c r="E174" t="s">
        <v>433</v>
      </c>
      <c r="F174" s="27" t="str">
        <f t="shared" si="2"/>
        <v>D: Becker, Cecina</v>
      </c>
      <c r="G174" s="27" t="str">
        <f>VLOOKUP(A174,bangolf_kategorien!$A$2:$B$11,2,FALSE)</f>
        <v>D</v>
      </c>
    </row>
    <row r="175" spans="1:7" ht="14.5" x14ac:dyDescent="0.35">
      <c r="A175" t="s">
        <v>138</v>
      </c>
      <c r="B175">
        <v>35103</v>
      </c>
      <c r="C175" t="s">
        <v>423</v>
      </c>
      <c r="D175" t="s">
        <v>421</v>
      </c>
      <c r="E175" t="s">
        <v>424</v>
      </c>
      <c r="F175" s="27" t="str">
        <f t="shared" si="2"/>
        <v>D: Becker, Daniela</v>
      </c>
      <c r="G175" s="27" t="str">
        <f>VLOOKUP(A175,bangolf_kategorien!$A$2:$B$11,2,FALSE)</f>
        <v>D</v>
      </c>
    </row>
    <row r="176" spans="1:7" ht="14.5" x14ac:dyDescent="0.35">
      <c r="A176" t="s">
        <v>116</v>
      </c>
      <c r="B176">
        <v>4101</v>
      </c>
      <c r="C176" t="s">
        <v>425</v>
      </c>
      <c r="D176" t="s">
        <v>421</v>
      </c>
      <c r="E176" t="s">
        <v>426</v>
      </c>
      <c r="F176" s="27" t="str">
        <f t="shared" si="2"/>
        <v>SW2: Becker, Erika</v>
      </c>
      <c r="G176" s="27" t="str">
        <f>VLOOKUP(A176,bangolf_kategorien!$A$2:$B$11,2,FALSE)</f>
        <v>SW2</v>
      </c>
    </row>
    <row r="177" spans="1:7" ht="14.5" x14ac:dyDescent="0.35">
      <c r="A177" t="s">
        <v>127</v>
      </c>
      <c r="B177">
        <v>37559</v>
      </c>
      <c r="C177" t="s">
        <v>198</v>
      </c>
      <c r="D177" t="s">
        <v>421</v>
      </c>
      <c r="E177" t="s">
        <v>401</v>
      </c>
      <c r="F177" s="27" t="str">
        <f t="shared" si="2"/>
        <v>H: Becker, Florian</v>
      </c>
      <c r="G177" s="27" t="str">
        <f>VLOOKUP(A177,bangolf_kategorien!$A$2:$B$11,2,FALSE)</f>
        <v>H</v>
      </c>
    </row>
    <row r="178" spans="1:7" ht="14.5" x14ac:dyDescent="0.35">
      <c r="A178" t="s">
        <v>123</v>
      </c>
      <c r="B178">
        <v>26506</v>
      </c>
      <c r="C178" t="s">
        <v>427</v>
      </c>
      <c r="D178" t="s">
        <v>421</v>
      </c>
      <c r="E178" t="s">
        <v>426</v>
      </c>
      <c r="F178" s="27" t="str">
        <f t="shared" si="2"/>
        <v>SM1: Becker, Gerd</v>
      </c>
      <c r="G178" s="27" t="str">
        <f>VLOOKUP(A178,bangolf_kategorien!$A$2:$B$11,2,FALSE)</f>
        <v>SM1</v>
      </c>
    </row>
    <row r="179" spans="1:7" ht="14.5" x14ac:dyDescent="0.35">
      <c r="A179" t="s">
        <v>112</v>
      </c>
      <c r="B179">
        <v>12781</v>
      </c>
      <c r="C179" t="s">
        <v>360</v>
      </c>
      <c r="D179" t="s">
        <v>421</v>
      </c>
      <c r="E179" t="s">
        <v>401</v>
      </c>
      <c r="F179" s="27" t="str">
        <f t="shared" si="2"/>
        <v>SM2: Becker, Hans-Dieter</v>
      </c>
      <c r="G179" s="27" t="str">
        <f>VLOOKUP(A179,bangolf_kategorien!$A$2:$B$11,2,FALSE)</f>
        <v>SM2</v>
      </c>
    </row>
    <row r="180" spans="1:7" ht="14.5" x14ac:dyDescent="0.35">
      <c r="A180" t="s">
        <v>112</v>
      </c>
      <c r="B180">
        <v>66583</v>
      </c>
      <c r="C180" t="s">
        <v>302</v>
      </c>
      <c r="D180" t="s">
        <v>421</v>
      </c>
      <c r="E180" t="s">
        <v>428</v>
      </c>
      <c r="F180" s="27" t="str">
        <f t="shared" si="2"/>
        <v>SM2: Becker, Heinz</v>
      </c>
      <c r="G180" s="27" t="str">
        <f>VLOOKUP(A180,bangolf_kategorien!$A$2:$B$11,2,FALSE)</f>
        <v>SM2</v>
      </c>
    </row>
    <row r="181" spans="1:7" ht="14.5" x14ac:dyDescent="0.35">
      <c r="A181" t="s">
        <v>127</v>
      </c>
      <c r="B181">
        <v>38570</v>
      </c>
      <c r="C181" t="s">
        <v>429</v>
      </c>
      <c r="D181" t="s">
        <v>421</v>
      </c>
      <c r="E181" t="s">
        <v>142</v>
      </c>
      <c r="F181" s="27" t="str">
        <f t="shared" si="2"/>
        <v>H: Becker, Jan</v>
      </c>
      <c r="G181" s="27" t="str">
        <f>VLOOKUP(A181,bangolf_kategorien!$A$2:$B$11,2,FALSE)</f>
        <v>H</v>
      </c>
    </row>
    <row r="182" spans="1:7" ht="14.5" x14ac:dyDescent="0.35">
      <c r="A182" t="s">
        <v>123</v>
      </c>
      <c r="B182">
        <v>3137196</v>
      </c>
      <c r="C182" t="s">
        <v>854</v>
      </c>
      <c r="D182" t="s">
        <v>421</v>
      </c>
      <c r="E182" t="s">
        <v>4</v>
      </c>
      <c r="F182" s="27" t="str">
        <f t="shared" si="2"/>
        <v>SM1: Becker, Jochen</v>
      </c>
      <c r="G182" s="27" t="str">
        <f>VLOOKUP(A182,bangolf_kategorien!$A$2:$B$11,2,FALSE)</f>
        <v>SM1</v>
      </c>
    </row>
    <row r="183" spans="1:7" ht="14.5" x14ac:dyDescent="0.35">
      <c r="A183" t="s">
        <v>134</v>
      </c>
      <c r="B183">
        <v>44303</v>
      </c>
      <c r="C183" t="s">
        <v>430</v>
      </c>
      <c r="D183" t="s">
        <v>421</v>
      </c>
      <c r="E183" t="s">
        <v>142</v>
      </c>
      <c r="F183" s="27" t="str">
        <f t="shared" si="2"/>
        <v>SW1: Becker, Karin</v>
      </c>
      <c r="G183" s="27" t="str">
        <f>VLOOKUP(A183,bangolf_kategorien!$A$2:$B$11,2,FALSE)</f>
        <v>SW1</v>
      </c>
    </row>
    <row r="184" spans="1:7" ht="14.5" x14ac:dyDescent="0.35">
      <c r="A184" t="s">
        <v>127</v>
      </c>
      <c r="B184">
        <v>66162</v>
      </c>
      <c r="C184" t="s">
        <v>431</v>
      </c>
      <c r="D184" t="s">
        <v>421</v>
      </c>
      <c r="E184" t="s">
        <v>142</v>
      </c>
      <c r="F184" s="27" t="str">
        <f t="shared" si="2"/>
        <v>H: Becker, Lars</v>
      </c>
      <c r="G184" s="27" t="str">
        <f>VLOOKUP(A184,bangolf_kategorien!$A$2:$B$11,2,FALSE)</f>
        <v>H</v>
      </c>
    </row>
    <row r="185" spans="1:7" ht="14.5" x14ac:dyDescent="0.35">
      <c r="A185" t="s">
        <v>123</v>
      </c>
      <c r="B185">
        <v>33442</v>
      </c>
      <c r="C185" t="s">
        <v>382</v>
      </c>
      <c r="D185" t="s">
        <v>421</v>
      </c>
      <c r="E185" t="s">
        <v>126</v>
      </c>
      <c r="F185" s="27" t="str">
        <f t="shared" si="2"/>
        <v>SM1: Becker, Martin</v>
      </c>
      <c r="G185" s="27" t="str">
        <f>VLOOKUP(A185,bangolf_kategorien!$A$2:$B$11,2,FALSE)</f>
        <v>SM1</v>
      </c>
    </row>
    <row r="186" spans="1:7" ht="14.5" x14ac:dyDescent="0.35">
      <c r="A186" t="s">
        <v>123</v>
      </c>
      <c r="B186">
        <v>37225</v>
      </c>
      <c r="C186" t="s">
        <v>140</v>
      </c>
      <c r="D186" t="s">
        <v>421</v>
      </c>
      <c r="E186" t="s">
        <v>433</v>
      </c>
      <c r="F186" s="27" t="str">
        <f t="shared" si="2"/>
        <v>SM1: Becker, Michael</v>
      </c>
      <c r="G186" s="27" t="str">
        <f>VLOOKUP(A186,bangolf_kategorien!$A$2:$B$11,2,FALSE)</f>
        <v>SM1</v>
      </c>
    </row>
    <row r="187" spans="1:7" ht="14.5" x14ac:dyDescent="0.35">
      <c r="A187" t="s">
        <v>112</v>
      </c>
      <c r="B187">
        <v>40005</v>
      </c>
      <c r="C187" t="s">
        <v>140</v>
      </c>
      <c r="D187" t="s">
        <v>421</v>
      </c>
      <c r="E187" t="s">
        <v>960</v>
      </c>
      <c r="F187" s="27" t="str">
        <f t="shared" si="2"/>
        <v>SM2: Becker, Michael</v>
      </c>
      <c r="G187" s="27" t="str">
        <f>VLOOKUP(A187,bangolf_kategorien!$A$2:$B$11,2,FALSE)</f>
        <v>SM2</v>
      </c>
    </row>
    <row r="188" spans="1:7" ht="14.5" x14ac:dyDescent="0.35">
      <c r="A188" t="s">
        <v>123</v>
      </c>
      <c r="B188">
        <v>44304</v>
      </c>
      <c r="C188" t="s">
        <v>436</v>
      </c>
      <c r="D188" t="s">
        <v>421</v>
      </c>
      <c r="E188" t="s">
        <v>142</v>
      </c>
      <c r="F188" s="27" t="str">
        <f t="shared" si="2"/>
        <v>SM1: Becker, Norbert</v>
      </c>
      <c r="G188" s="27" t="str">
        <f>VLOOKUP(A188,bangolf_kategorien!$A$2:$B$11,2,FALSE)</f>
        <v>SM1</v>
      </c>
    </row>
    <row r="189" spans="1:7" ht="14.5" x14ac:dyDescent="0.35">
      <c r="A189" t="s">
        <v>116</v>
      </c>
      <c r="B189">
        <v>66584</v>
      </c>
      <c r="C189" t="s">
        <v>439</v>
      </c>
      <c r="D189" t="s">
        <v>421</v>
      </c>
      <c r="E189" t="s">
        <v>428</v>
      </c>
      <c r="F189" s="27" t="str">
        <f t="shared" si="2"/>
        <v>SW2: Becker, Renate</v>
      </c>
      <c r="G189" s="27" t="str">
        <f>VLOOKUP(A189,bangolf_kategorien!$A$2:$B$11,2,FALSE)</f>
        <v>SW2</v>
      </c>
    </row>
    <row r="190" spans="1:7" ht="14.5" x14ac:dyDescent="0.35">
      <c r="A190" t="s">
        <v>112</v>
      </c>
      <c r="B190">
        <v>3194221</v>
      </c>
      <c r="C190" t="s">
        <v>440</v>
      </c>
      <c r="D190" t="s">
        <v>421</v>
      </c>
      <c r="E190" t="s">
        <v>4</v>
      </c>
      <c r="F190" s="27" t="str">
        <f t="shared" si="2"/>
        <v>SM2: Becker, Rolf</v>
      </c>
      <c r="G190" s="27" t="str">
        <f>VLOOKUP(A190,bangolf_kategorien!$A$2:$B$11,2,FALSE)</f>
        <v>SM2</v>
      </c>
    </row>
    <row r="191" spans="1:7" ht="14.5" x14ac:dyDescent="0.35">
      <c r="A191" t="s">
        <v>127</v>
      </c>
      <c r="B191">
        <v>35385</v>
      </c>
      <c r="C191" t="s">
        <v>441</v>
      </c>
      <c r="D191" t="s">
        <v>421</v>
      </c>
      <c r="E191" t="s">
        <v>442</v>
      </c>
      <c r="F191" s="27" t="str">
        <f t="shared" si="2"/>
        <v>H: Becker, Timo</v>
      </c>
      <c r="G191" s="27" t="str">
        <f>VLOOKUP(A191,bangolf_kategorien!$A$2:$B$11,2,FALSE)</f>
        <v>H</v>
      </c>
    </row>
    <row r="192" spans="1:7" ht="14.5" x14ac:dyDescent="0.35">
      <c r="A192" t="s">
        <v>134</v>
      </c>
      <c r="B192">
        <v>25999</v>
      </c>
      <c r="C192" t="s">
        <v>443</v>
      </c>
      <c r="D192" t="s">
        <v>421</v>
      </c>
      <c r="E192" t="s">
        <v>444</v>
      </c>
      <c r="F192" s="27" t="str">
        <f t="shared" si="2"/>
        <v>SW1: Becker, Ursula</v>
      </c>
      <c r="G192" s="27" t="str">
        <f>VLOOKUP(A192,bangolf_kategorien!$A$2:$B$11,2,FALSE)</f>
        <v>SW1</v>
      </c>
    </row>
    <row r="193" spans="1:7" ht="14.5" x14ac:dyDescent="0.35">
      <c r="A193" t="s">
        <v>112</v>
      </c>
      <c r="B193">
        <v>35612</v>
      </c>
      <c r="C193" t="s">
        <v>445</v>
      </c>
      <c r="D193" t="s">
        <v>421</v>
      </c>
      <c r="E193" t="s">
        <v>446</v>
      </c>
      <c r="F193" s="27" t="str">
        <f t="shared" si="2"/>
        <v>SM2: Becker, Walter</v>
      </c>
      <c r="G193" s="27" t="str">
        <f>VLOOKUP(A193,bangolf_kategorien!$A$2:$B$11,2,FALSE)</f>
        <v>SM2</v>
      </c>
    </row>
    <row r="194" spans="1:7" ht="14.5" x14ac:dyDescent="0.35">
      <c r="A194" t="s">
        <v>112</v>
      </c>
      <c r="B194">
        <v>3591</v>
      </c>
      <c r="C194" t="s">
        <v>328</v>
      </c>
      <c r="D194" t="s">
        <v>421</v>
      </c>
      <c r="E194" t="s">
        <v>447</v>
      </c>
      <c r="F194" s="27" t="str">
        <f t="shared" si="2"/>
        <v>SM2: Becker, Werner</v>
      </c>
      <c r="G194" s="27" t="str">
        <f>VLOOKUP(A194,bangolf_kategorien!$A$2:$B$11,2,FALSE)</f>
        <v>SM2</v>
      </c>
    </row>
    <row r="195" spans="1:7" ht="14.5" x14ac:dyDescent="0.35">
      <c r="A195" t="s">
        <v>123</v>
      </c>
      <c r="B195">
        <v>65404</v>
      </c>
      <c r="C195" t="s">
        <v>382</v>
      </c>
      <c r="D195" t="s">
        <v>448</v>
      </c>
      <c r="E195" t="s">
        <v>449</v>
      </c>
      <c r="F195" s="27" t="str">
        <f t="shared" ref="F195:F258" si="3">CONCATENATE(G195,": ",D195,", ",C195)</f>
        <v>SM1: Beckert, Martin</v>
      </c>
      <c r="G195" s="27" t="str">
        <f>VLOOKUP(A195,bangolf_kategorien!$A$2:$B$11,2,FALSE)</f>
        <v>SM1</v>
      </c>
    </row>
    <row r="196" spans="1:7" ht="14.5" x14ac:dyDescent="0.35">
      <c r="A196" t="s">
        <v>123</v>
      </c>
      <c r="B196">
        <v>26620</v>
      </c>
      <c r="C196" t="s">
        <v>124</v>
      </c>
      <c r="D196" t="s">
        <v>450</v>
      </c>
      <c r="E196" t="s">
        <v>401</v>
      </c>
      <c r="F196" s="27" t="str">
        <f t="shared" si="3"/>
        <v>SM1: Beckmann, Thomas</v>
      </c>
      <c r="G196" s="27" t="str">
        <f>VLOOKUP(A196,bangolf_kategorien!$A$2:$B$11,2,FALSE)</f>
        <v>SM1</v>
      </c>
    </row>
    <row r="197" spans="1:7" ht="14.5" x14ac:dyDescent="0.35">
      <c r="A197" t="s">
        <v>123</v>
      </c>
      <c r="B197">
        <v>37899</v>
      </c>
      <c r="C197" t="s">
        <v>451</v>
      </c>
      <c r="D197" t="s">
        <v>452</v>
      </c>
      <c r="E197" t="s">
        <v>444</v>
      </c>
      <c r="F197" s="27" t="str">
        <f t="shared" si="3"/>
        <v>SM1: Bednar, Joachim</v>
      </c>
      <c r="G197" s="27" t="str">
        <f>VLOOKUP(A197,bangolf_kategorien!$A$2:$B$11,2,FALSE)</f>
        <v>SM1</v>
      </c>
    </row>
    <row r="198" spans="1:7" ht="14.5" x14ac:dyDescent="0.35">
      <c r="A198" t="s">
        <v>134</v>
      </c>
      <c r="B198">
        <v>3202284</v>
      </c>
      <c r="C198" t="s">
        <v>1281</v>
      </c>
      <c r="D198" t="s">
        <v>3696</v>
      </c>
      <c r="E198" t="s">
        <v>4</v>
      </c>
      <c r="F198" s="27" t="str">
        <f t="shared" si="3"/>
        <v>SW1: Behnen, Friederike</v>
      </c>
      <c r="G198" s="27" t="str">
        <f>VLOOKUP(A198,bangolf_kategorien!$A$2:$B$11,2,FALSE)</f>
        <v>SW1</v>
      </c>
    </row>
    <row r="199" spans="1:7" ht="14.5" x14ac:dyDescent="0.35">
      <c r="A199" t="s">
        <v>116</v>
      </c>
      <c r="B199">
        <v>65677</v>
      </c>
      <c r="C199" t="s">
        <v>454</v>
      </c>
      <c r="D199" t="s">
        <v>455</v>
      </c>
      <c r="E199" t="s">
        <v>456</v>
      </c>
      <c r="F199" s="27" t="str">
        <f t="shared" si="3"/>
        <v>SW2: Behrens, Christiane</v>
      </c>
      <c r="G199" s="27" t="str">
        <f>VLOOKUP(A199,bangolf_kategorien!$A$2:$B$11,2,FALSE)</f>
        <v>SW2</v>
      </c>
    </row>
    <row r="200" spans="1:7" ht="14.5" x14ac:dyDescent="0.35">
      <c r="A200" t="s">
        <v>112</v>
      </c>
      <c r="B200">
        <v>65678</v>
      </c>
      <c r="C200" t="s">
        <v>484</v>
      </c>
      <c r="D200" t="s">
        <v>455</v>
      </c>
      <c r="E200" t="s">
        <v>456</v>
      </c>
      <c r="F200" s="27" t="str">
        <f t="shared" si="3"/>
        <v>SM2: Behrens, Friedhelm</v>
      </c>
      <c r="G200" s="27" t="str">
        <f>VLOOKUP(A200,bangolf_kategorien!$A$2:$B$11,2,FALSE)</f>
        <v>SM2</v>
      </c>
    </row>
    <row r="201" spans="1:7" ht="14.5" x14ac:dyDescent="0.35">
      <c r="A201" t="s">
        <v>152</v>
      </c>
      <c r="B201">
        <v>67123</v>
      </c>
      <c r="C201" t="s">
        <v>3501</v>
      </c>
      <c r="D201" t="s">
        <v>455</v>
      </c>
      <c r="E201" t="s">
        <v>456</v>
      </c>
      <c r="F201" s="27" t="str">
        <f t="shared" si="3"/>
        <v>SCHM: Behrens, Julien</v>
      </c>
      <c r="G201" s="27" t="str">
        <f>VLOOKUP(A201,bangolf_kategorien!$A$2:$B$11,2,FALSE)</f>
        <v>SCHM</v>
      </c>
    </row>
    <row r="202" spans="1:7" ht="14.5" x14ac:dyDescent="0.35">
      <c r="A202" t="s">
        <v>127</v>
      </c>
      <c r="B202">
        <v>67107</v>
      </c>
      <c r="C202" t="s">
        <v>149</v>
      </c>
      <c r="D202" t="s">
        <v>455</v>
      </c>
      <c r="E202" t="s">
        <v>456</v>
      </c>
      <c r="F202" s="27" t="str">
        <f t="shared" si="3"/>
        <v>H: Behrens, Markus</v>
      </c>
      <c r="G202" s="27" t="str">
        <f>VLOOKUP(A202,bangolf_kategorien!$A$2:$B$11,2,FALSE)</f>
        <v>H</v>
      </c>
    </row>
    <row r="203" spans="1:7" ht="14.5" x14ac:dyDescent="0.35">
      <c r="A203" t="s">
        <v>127</v>
      </c>
      <c r="B203">
        <v>34186</v>
      </c>
      <c r="C203" t="s">
        <v>387</v>
      </c>
      <c r="D203" t="s">
        <v>455</v>
      </c>
      <c r="E203" t="s">
        <v>285</v>
      </c>
      <c r="F203" s="27" t="str">
        <f t="shared" si="3"/>
        <v>H: Behrens, Stephan</v>
      </c>
      <c r="G203" s="27" t="str">
        <f>VLOOKUP(A203,bangolf_kategorien!$A$2:$B$11,2,FALSE)</f>
        <v>H</v>
      </c>
    </row>
    <row r="204" spans="1:7" ht="14.5" x14ac:dyDescent="0.35">
      <c r="A204" t="s">
        <v>134</v>
      </c>
      <c r="B204">
        <v>65679</v>
      </c>
      <c r="C204" t="s">
        <v>350</v>
      </c>
      <c r="D204" t="s">
        <v>455</v>
      </c>
      <c r="E204" t="s">
        <v>456</v>
      </c>
      <c r="F204" s="27" t="str">
        <f t="shared" si="3"/>
        <v>SW1: Behrens, Susanne</v>
      </c>
      <c r="G204" s="27" t="str">
        <f>VLOOKUP(A204,bangolf_kategorien!$A$2:$B$11,2,FALSE)</f>
        <v>SW1</v>
      </c>
    </row>
    <row r="205" spans="1:7" ht="14.5" x14ac:dyDescent="0.35">
      <c r="A205" t="s">
        <v>112</v>
      </c>
      <c r="B205">
        <v>37706</v>
      </c>
      <c r="C205" t="s">
        <v>182</v>
      </c>
      <c r="D205" t="s">
        <v>455</v>
      </c>
      <c r="E205" t="s">
        <v>488</v>
      </c>
      <c r="F205" s="27" t="str">
        <f t="shared" si="3"/>
        <v>SM2: Behrens, Wolfgang</v>
      </c>
      <c r="G205" s="27" t="str">
        <f>VLOOKUP(A205,bangolf_kategorien!$A$2:$B$11,2,FALSE)</f>
        <v>SM2</v>
      </c>
    </row>
    <row r="206" spans="1:7" ht="14.5" x14ac:dyDescent="0.35">
      <c r="A206" t="s">
        <v>112</v>
      </c>
      <c r="B206">
        <v>66569</v>
      </c>
      <c r="C206" t="s">
        <v>269</v>
      </c>
      <c r="D206" t="s">
        <v>458</v>
      </c>
      <c r="E206" t="s">
        <v>459</v>
      </c>
      <c r="F206" s="27" t="str">
        <f t="shared" si="3"/>
        <v>SM2: Beier, Christian</v>
      </c>
      <c r="G206" s="27" t="str">
        <f>VLOOKUP(A206,bangolf_kategorien!$A$2:$B$11,2,FALSE)</f>
        <v>SM2</v>
      </c>
    </row>
    <row r="207" spans="1:7" ht="14.5" x14ac:dyDescent="0.35">
      <c r="A207" t="s">
        <v>123</v>
      </c>
      <c r="B207">
        <v>42529</v>
      </c>
      <c r="C207" t="s">
        <v>299</v>
      </c>
      <c r="D207" t="s">
        <v>458</v>
      </c>
      <c r="E207" t="s">
        <v>377</v>
      </c>
      <c r="F207" s="27" t="str">
        <f t="shared" si="3"/>
        <v>SM1: Beier, Harald</v>
      </c>
      <c r="G207" s="27" t="str">
        <f>VLOOKUP(A207,bangolf_kategorien!$A$2:$B$11,2,FALSE)</f>
        <v>SM1</v>
      </c>
    </row>
    <row r="208" spans="1:7" ht="14.5" x14ac:dyDescent="0.35">
      <c r="A208" t="s">
        <v>112</v>
      </c>
      <c r="B208">
        <v>42528</v>
      </c>
      <c r="C208" t="s">
        <v>146</v>
      </c>
      <c r="D208" t="s">
        <v>458</v>
      </c>
      <c r="E208" t="s">
        <v>377</v>
      </c>
      <c r="F208" s="27" t="str">
        <f t="shared" si="3"/>
        <v>SM2: Beier, Jürgen</v>
      </c>
      <c r="G208" s="27" t="str">
        <f>VLOOKUP(A208,bangolf_kategorien!$A$2:$B$11,2,FALSE)</f>
        <v>SM2</v>
      </c>
    </row>
    <row r="209" spans="1:7" ht="14.5" x14ac:dyDescent="0.35">
      <c r="A209" t="s">
        <v>116</v>
      </c>
      <c r="B209">
        <v>4750</v>
      </c>
      <c r="C209" t="s">
        <v>460</v>
      </c>
      <c r="D209" t="s">
        <v>461</v>
      </c>
      <c r="E209" t="s">
        <v>462</v>
      </c>
      <c r="F209" s="27" t="str">
        <f t="shared" si="3"/>
        <v>SW2: Beierle, Sylvia</v>
      </c>
      <c r="G209" s="27" t="str">
        <f>VLOOKUP(A209,bangolf_kategorien!$A$2:$B$11,2,FALSE)</f>
        <v>SW2</v>
      </c>
    </row>
    <row r="210" spans="1:7" ht="14.5" x14ac:dyDescent="0.35">
      <c r="A210" t="s">
        <v>112</v>
      </c>
      <c r="B210">
        <v>60102</v>
      </c>
      <c r="C210" t="s">
        <v>221</v>
      </c>
      <c r="D210" t="s">
        <v>463</v>
      </c>
      <c r="E210" t="s">
        <v>464</v>
      </c>
      <c r="F210" s="27" t="str">
        <f t="shared" si="3"/>
        <v>SM2: Beißwenger, Helmut</v>
      </c>
      <c r="G210" s="27" t="str">
        <f>VLOOKUP(A210,bangolf_kategorien!$A$2:$B$11,2,FALSE)</f>
        <v>SM2</v>
      </c>
    </row>
    <row r="211" spans="1:7" ht="14.5" x14ac:dyDescent="0.35">
      <c r="A211" t="s">
        <v>112</v>
      </c>
      <c r="B211">
        <v>36192</v>
      </c>
      <c r="C211" t="s">
        <v>465</v>
      </c>
      <c r="D211" t="s">
        <v>466</v>
      </c>
      <c r="E211" t="s">
        <v>444</v>
      </c>
      <c r="F211" s="27" t="str">
        <f t="shared" si="3"/>
        <v>SM2: Bellanger, Hans-Jürgen</v>
      </c>
      <c r="G211" s="27" t="str">
        <f>VLOOKUP(A211,bangolf_kategorien!$A$2:$B$11,2,FALSE)</f>
        <v>SM2</v>
      </c>
    </row>
    <row r="212" spans="1:7" ht="14.5" x14ac:dyDescent="0.35">
      <c r="A212" t="s">
        <v>116</v>
      </c>
      <c r="B212">
        <v>36191</v>
      </c>
      <c r="C212" t="s">
        <v>467</v>
      </c>
      <c r="D212" t="s">
        <v>466</v>
      </c>
      <c r="E212" t="s">
        <v>444</v>
      </c>
      <c r="F212" s="27" t="str">
        <f t="shared" si="3"/>
        <v>SW2: Bellanger, Martina</v>
      </c>
      <c r="G212" s="27" t="str">
        <f>VLOOKUP(A212,bangolf_kategorien!$A$2:$B$11,2,FALSE)</f>
        <v>SW2</v>
      </c>
    </row>
    <row r="213" spans="1:7" ht="14.5" x14ac:dyDescent="0.35">
      <c r="A213" t="s">
        <v>127</v>
      </c>
      <c r="B213">
        <v>37097</v>
      </c>
      <c r="C213" t="s">
        <v>468</v>
      </c>
      <c r="D213" t="s">
        <v>469</v>
      </c>
      <c r="E213" t="s">
        <v>263</v>
      </c>
      <c r="F213" s="27" t="str">
        <f t="shared" si="3"/>
        <v>H: Below, Gerrit</v>
      </c>
      <c r="G213" s="27" t="str">
        <f>VLOOKUP(A213,bangolf_kategorien!$A$2:$B$11,2,FALSE)</f>
        <v>H</v>
      </c>
    </row>
    <row r="214" spans="1:7" ht="14.5" x14ac:dyDescent="0.35">
      <c r="A214" t="s">
        <v>127</v>
      </c>
      <c r="B214">
        <v>33091</v>
      </c>
      <c r="C214" t="s">
        <v>453</v>
      </c>
      <c r="D214" t="s">
        <v>469</v>
      </c>
      <c r="E214" t="s">
        <v>263</v>
      </c>
      <c r="F214" s="27" t="str">
        <f t="shared" si="3"/>
        <v>H: Below, Marvin</v>
      </c>
      <c r="G214" s="27" t="str">
        <f>VLOOKUP(A214,bangolf_kategorien!$A$2:$B$11,2,FALSE)</f>
        <v>H</v>
      </c>
    </row>
    <row r="215" spans="1:7" ht="14.5" x14ac:dyDescent="0.35">
      <c r="A215" t="s">
        <v>123</v>
      </c>
      <c r="B215">
        <v>42124</v>
      </c>
      <c r="C215" t="s">
        <v>359</v>
      </c>
      <c r="D215" t="s">
        <v>470</v>
      </c>
      <c r="E215" t="s">
        <v>471</v>
      </c>
      <c r="F215" s="27" t="str">
        <f t="shared" si="3"/>
        <v>SM1: Belz, Ralf</v>
      </c>
      <c r="G215" s="27" t="str">
        <f>VLOOKUP(A215,bangolf_kategorien!$A$2:$B$11,2,FALSE)</f>
        <v>SM1</v>
      </c>
    </row>
    <row r="216" spans="1:7" ht="14.5" x14ac:dyDescent="0.35">
      <c r="A216" t="s">
        <v>112</v>
      </c>
      <c r="B216">
        <v>35698</v>
      </c>
      <c r="C216" t="s">
        <v>472</v>
      </c>
      <c r="D216" t="s">
        <v>473</v>
      </c>
      <c r="E216" t="s">
        <v>471</v>
      </c>
      <c r="F216" s="27" t="str">
        <f t="shared" si="3"/>
        <v>SM2: Bemelmanns, Wilfried</v>
      </c>
      <c r="G216" s="27" t="str">
        <f>VLOOKUP(A216,bangolf_kategorien!$A$2:$B$11,2,FALSE)</f>
        <v>SM2</v>
      </c>
    </row>
    <row r="217" spans="1:7" ht="14.5" x14ac:dyDescent="0.35">
      <c r="A217" t="s">
        <v>112</v>
      </c>
      <c r="B217">
        <v>6059</v>
      </c>
      <c r="C217" t="s">
        <v>474</v>
      </c>
      <c r="D217" t="s">
        <v>475</v>
      </c>
      <c r="E217" t="s">
        <v>476</v>
      </c>
      <c r="F217" s="27" t="str">
        <f t="shared" si="3"/>
        <v>SM2: Bemmann, Lutz</v>
      </c>
      <c r="G217" s="27" t="str">
        <f>VLOOKUP(A217,bangolf_kategorien!$A$2:$B$11,2,FALSE)</f>
        <v>SM2</v>
      </c>
    </row>
    <row r="218" spans="1:7" ht="14.5" x14ac:dyDescent="0.35">
      <c r="A218" t="s">
        <v>112</v>
      </c>
      <c r="B218">
        <v>183</v>
      </c>
      <c r="C218" t="s">
        <v>787</v>
      </c>
      <c r="D218" t="s">
        <v>477</v>
      </c>
      <c r="E218" t="s">
        <v>3311</v>
      </c>
      <c r="F218" s="27" t="str">
        <f t="shared" si="3"/>
        <v>SM2: Beneking, Erwin</v>
      </c>
      <c r="G218" s="27" t="str">
        <f>VLOOKUP(A218,bangolf_kategorien!$A$2:$B$11,2,FALSE)</f>
        <v>SM2</v>
      </c>
    </row>
    <row r="219" spans="1:7" ht="14.5" x14ac:dyDescent="0.35">
      <c r="A219" t="s">
        <v>138</v>
      </c>
      <c r="B219">
        <v>35539</v>
      </c>
      <c r="C219" t="s">
        <v>139</v>
      </c>
      <c r="D219" t="s">
        <v>477</v>
      </c>
      <c r="E219" t="s">
        <v>401</v>
      </c>
      <c r="F219" s="27" t="str">
        <f t="shared" si="3"/>
        <v>D: Beneking, Jasmin</v>
      </c>
      <c r="G219" s="27" t="str">
        <f>VLOOKUP(A219,bangolf_kategorien!$A$2:$B$11,2,FALSE)</f>
        <v>D</v>
      </c>
    </row>
    <row r="220" spans="1:7" ht="14.5" x14ac:dyDescent="0.35">
      <c r="A220" t="s">
        <v>138</v>
      </c>
      <c r="B220">
        <v>37425</v>
      </c>
      <c r="C220" t="s">
        <v>483</v>
      </c>
      <c r="D220" t="s">
        <v>479</v>
      </c>
      <c r="E220" t="s">
        <v>480</v>
      </c>
      <c r="F220" s="27" t="str">
        <f t="shared" si="3"/>
        <v>D: Benkert, Katharina</v>
      </c>
      <c r="G220" s="27" t="str">
        <f>VLOOKUP(A220,bangolf_kategorien!$A$2:$B$11,2,FALSE)</f>
        <v>D</v>
      </c>
    </row>
    <row r="221" spans="1:7" ht="14.5" x14ac:dyDescent="0.35">
      <c r="A221" t="s">
        <v>127</v>
      </c>
      <c r="B221">
        <v>33623</v>
      </c>
      <c r="C221" t="s">
        <v>478</v>
      </c>
      <c r="D221" t="s">
        <v>479</v>
      </c>
      <c r="E221" t="s">
        <v>480</v>
      </c>
      <c r="F221" s="27" t="str">
        <f t="shared" si="3"/>
        <v>H: Benkert, Marius</v>
      </c>
      <c r="G221" s="27" t="str">
        <f>VLOOKUP(A221,bangolf_kategorien!$A$2:$B$11,2,FALSE)</f>
        <v>H</v>
      </c>
    </row>
    <row r="222" spans="1:7" ht="14.5" x14ac:dyDescent="0.35">
      <c r="A222" t="s">
        <v>112</v>
      </c>
      <c r="B222">
        <v>66790</v>
      </c>
      <c r="C222" t="s">
        <v>481</v>
      </c>
      <c r="D222" t="s">
        <v>482</v>
      </c>
      <c r="E222" t="s">
        <v>226</v>
      </c>
      <c r="F222" s="27" t="str">
        <f t="shared" si="3"/>
        <v>SM2: Benn, Holger</v>
      </c>
      <c r="G222" s="27" t="str">
        <f>VLOOKUP(A222,bangolf_kategorien!$A$2:$B$11,2,FALSE)</f>
        <v>SM2</v>
      </c>
    </row>
    <row r="223" spans="1:7" ht="14.5" x14ac:dyDescent="0.35">
      <c r="A223" t="s">
        <v>112</v>
      </c>
      <c r="B223">
        <v>62722</v>
      </c>
      <c r="C223" t="s">
        <v>484</v>
      </c>
      <c r="D223" t="s">
        <v>485</v>
      </c>
      <c r="E223" t="s">
        <v>151</v>
      </c>
      <c r="F223" s="27" t="str">
        <f t="shared" si="3"/>
        <v>SM2: Benner, Friedhelm</v>
      </c>
      <c r="G223" s="27" t="str">
        <f>VLOOKUP(A223,bangolf_kategorien!$A$2:$B$11,2,FALSE)</f>
        <v>SM2</v>
      </c>
    </row>
    <row r="224" spans="1:7" ht="14.5" x14ac:dyDescent="0.35">
      <c r="A224" t="s">
        <v>112</v>
      </c>
      <c r="B224">
        <v>27563</v>
      </c>
      <c r="C224" t="s">
        <v>299</v>
      </c>
      <c r="D224" t="s">
        <v>485</v>
      </c>
      <c r="E224" t="s">
        <v>151</v>
      </c>
      <c r="F224" s="27" t="str">
        <f t="shared" si="3"/>
        <v>SM2: Benner, Harald</v>
      </c>
      <c r="G224" s="27" t="str">
        <f>VLOOKUP(A224,bangolf_kategorien!$A$2:$B$11,2,FALSE)</f>
        <v>SM2</v>
      </c>
    </row>
    <row r="225" spans="1:7" ht="14.5" x14ac:dyDescent="0.35">
      <c r="A225" t="s">
        <v>127</v>
      </c>
      <c r="B225">
        <v>37894</v>
      </c>
      <c r="C225" t="s">
        <v>131</v>
      </c>
      <c r="D225" t="s">
        <v>486</v>
      </c>
      <c r="E225" t="s">
        <v>488</v>
      </c>
      <c r="F225" s="27" t="str">
        <f t="shared" si="3"/>
        <v>H: Ber, Adam</v>
      </c>
      <c r="G225" s="27" t="str">
        <f>VLOOKUP(A225,bangolf_kategorien!$A$2:$B$11,2,FALSE)</f>
        <v>H</v>
      </c>
    </row>
    <row r="226" spans="1:7" ht="14.5" x14ac:dyDescent="0.35">
      <c r="A226" t="s">
        <v>116</v>
      </c>
      <c r="B226">
        <v>37872</v>
      </c>
      <c r="C226" t="s">
        <v>487</v>
      </c>
      <c r="D226" t="s">
        <v>486</v>
      </c>
      <c r="E226" t="s">
        <v>488</v>
      </c>
      <c r="F226" s="27" t="str">
        <f t="shared" si="3"/>
        <v>SW2: Ber, Elvira</v>
      </c>
      <c r="G226" s="27" t="str">
        <f>VLOOKUP(A226,bangolf_kategorien!$A$2:$B$11,2,FALSE)</f>
        <v>SW2</v>
      </c>
    </row>
    <row r="227" spans="1:7" ht="14.5" x14ac:dyDescent="0.35">
      <c r="A227" t="s">
        <v>138</v>
      </c>
      <c r="B227">
        <v>38210</v>
      </c>
      <c r="C227" t="s">
        <v>3077</v>
      </c>
      <c r="D227" t="s">
        <v>486</v>
      </c>
      <c r="E227" t="s">
        <v>488</v>
      </c>
      <c r="F227" s="27" t="str">
        <f t="shared" si="3"/>
        <v>D: Ber, Jessica</v>
      </c>
      <c r="G227" s="27" t="str">
        <f>VLOOKUP(A227,bangolf_kategorien!$A$2:$B$11,2,FALSE)</f>
        <v>D</v>
      </c>
    </row>
    <row r="228" spans="1:7" ht="14.5" x14ac:dyDescent="0.35">
      <c r="A228" t="s">
        <v>112</v>
      </c>
      <c r="B228">
        <v>37630</v>
      </c>
      <c r="C228" t="s">
        <v>180</v>
      </c>
      <c r="D228" t="s">
        <v>486</v>
      </c>
      <c r="E228" t="s">
        <v>488</v>
      </c>
      <c r="F228" s="27" t="str">
        <f t="shared" si="3"/>
        <v>SM2: Ber, Peter</v>
      </c>
      <c r="G228" s="27" t="str">
        <f>VLOOKUP(A228,bangolf_kategorien!$A$2:$B$11,2,FALSE)</f>
        <v>SM2</v>
      </c>
    </row>
    <row r="229" spans="1:7" ht="14.5" x14ac:dyDescent="0.35">
      <c r="A229" t="s">
        <v>127</v>
      </c>
      <c r="B229">
        <v>2083</v>
      </c>
      <c r="C229" t="s">
        <v>180</v>
      </c>
      <c r="D229" t="s">
        <v>489</v>
      </c>
      <c r="E229" t="s">
        <v>488</v>
      </c>
      <c r="F229" s="27" t="str">
        <f t="shared" si="3"/>
        <v>H: Ber Jun., Peter</v>
      </c>
      <c r="G229" s="27" t="str">
        <f>VLOOKUP(A229,bangolf_kategorien!$A$2:$B$11,2,FALSE)</f>
        <v>H</v>
      </c>
    </row>
    <row r="230" spans="1:7" ht="14.5" x14ac:dyDescent="0.35">
      <c r="A230" t="s">
        <v>123</v>
      </c>
      <c r="B230">
        <v>37997</v>
      </c>
      <c r="C230" t="s">
        <v>224</v>
      </c>
      <c r="D230" t="s">
        <v>490</v>
      </c>
      <c r="E230" t="s">
        <v>491</v>
      </c>
      <c r="F230" s="27" t="str">
        <f t="shared" si="3"/>
        <v>SM1: Bergauer, Gerhard</v>
      </c>
      <c r="G230" s="27" t="str">
        <f>VLOOKUP(A230,bangolf_kategorien!$A$2:$B$11,2,FALSE)</f>
        <v>SM1</v>
      </c>
    </row>
    <row r="231" spans="1:7" ht="14.5" x14ac:dyDescent="0.35">
      <c r="A231" t="s">
        <v>127</v>
      </c>
      <c r="B231">
        <v>46384</v>
      </c>
      <c r="C231" t="s">
        <v>382</v>
      </c>
      <c r="D231" t="s">
        <v>493</v>
      </c>
      <c r="E231" t="s">
        <v>358</v>
      </c>
      <c r="F231" s="27" t="str">
        <f t="shared" si="3"/>
        <v>H: Berger, Martin</v>
      </c>
      <c r="G231" s="27" t="str">
        <f>VLOOKUP(A231,bangolf_kategorien!$A$2:$B$11,2,FALSE)</f>
        <v>H</v>
      </c>
    </row>
    <row r="232" spans="1:7" ht="14.5" x14ac:dyDescent="0.35">
      <c r="A232" t="s">
        <v>127</v>
      </c>
      <c r="B232">
        <v>66786</v>
      </c>
      <c r="C232" t="s">
        <v>494</v>
      </c>
      <c r="D232" t="s">
        <v>495</v>
      </c>
      <c r="E232" t="s">
        <v>496</v>
      </c>
      <c r="F232" s="27" t="str">
        <f t="shared" si="3"/>
        <v>H: Berghof, Dominik</v>
      </c>
      <c r="G232" s="27" t="str">
        <f>VLOOKUP(A232,bangolf_kategorien!$A$2:$B$11,2,FALSE)</f>
        <v>H</v>
      </c>
    </row>
    <row r="233" spans="1:7" ht="14.5" x14ac:dyDescent="0.35">
      <c r="A233" t="s">
        <v>112</v>
      </c>
      <c r="B233">
        <v>38591</v>
      </c>
      <c r="C233" t="s">
        <v>227</v>
      </c>
      <c r="D233" t="s">
        <v>497</v>
      </c>
      <c r="E233" t="s">
        <v>200</v>
      </c>
      <c r="F233" s="27" t="str">
        <f t="shared" si="3"/>
        <v>SM2: Bergmaier, Günter</v>
      </c>
      <c r="G233" s="27" t="str">
        <f>VLOOKUP(A233,bangolf_kategorien!$A$2:$B$11,2,FALSE)</f>
        <v>SM2</v>
      </c>
    </row>
    <row r="234" spans="1:7" ht="14.5" x14ac:dyDescent="0.35">
      <c r="A234" t="s">
        <v>127</v>
      </c>
      <c r="B234">
        <v>34067</v>
      </c>
      <c r="C234" t="s">
        <v>431</v>
      </c>
      <c r="D234" t="s">
        <v>499</v>
      </c>
      <c r="E234" t="s">
        <v>434</v>
      </c>
      <c r="F234" s="27" t="str">
        <f t="shared" si="3"/>
        <v>H: Bergmann, Lars</v>
      </c>
      <c r="G234" s="27" t="str">
        <f>VLOOKUP(A234,bangolf_kategorien!$A$2:$B$11,2,FALSE)</f>
        <v>H</v>
      </c>
    </row>
    <row r="235" spans="1:7" ht="14.5" x14ac:dyDescent="0.35">
      <c r="A235" t="s">
        <v>123</v>
      </c>
      <c r="B235">
        <v>66013</v>
      </c>
      <c r="C235" t="s">
        <v>190</v>
      </c>
      <c r="D235" t="s">
        <v>499</v>
      </c>
      <c r="E235" t="s">
        <v>501</v>
      </c>
      <c r="F235" s="27" t="str">
        <f t="shared" si="3"/>
        <v>SM1: Bergmann, Uwe</v>
      </c>
      <c r="G235" s="27" t="str">
        <f>VLOOKUP(A235,bangolf_kategorien!$A$2:$B$11,2,FALSE)</f>
        <v>SM1</v>
      </c>
    </row>
    <row r="236" spans="1:7" ht="14.5" x14ac:dyDescent="0.35">
      <c r="A236" t="s">
        <v>116</v>
      </c>
      <c r="B236">
        <v>5537</v>
      </c>
      <c r="C236" t="s">
        <v>502</v>
      </c>
      <c r="D236" t="s">
        <v>499</v>
      </c>
      <c r="E236" t="s">
        <v>390</v>
      </c>
      <c r="F236" s="27" t="str">
        <f t="shared" si="3"/>
        <v>SW2: Bergmann, Waltraut</v>
      </c>
      <c r="G236" s="27" t="str">
        <f>VLOOKUP(A236,bangolf_kategorien!$A$2:$B$11,2,FALSE)</f>
        <v>SW2</v>
      </c>
    </row>
    <row r="237" spans="1:7" ht="14.5" x14ac:dyDescent="0.35">
      <c r="A237" t="s">
        <v>123</v>
      </c>
      <c r="B237">
        <v>40559</v>
      </c>
      <c r="C237" t="s">
        <v>258</v>
      </c>
      <c r="D237" t="s">
        <v>503</v>
      </c>
      <c r="E237" t="s">
        <v>504</v>
      </c>
      <c r="F237" s="27" t="str">
        <f t="shared" si="3"/>
        <v>SM1: Bergsmann, Reiner</v>
      </c>
      <c r="G237" s="27" t="str">
        <f>VLOOKUP(A237,bangolf_kategorien!$A$2:$B$11,2,FALSE)</f>
        <v>SM1</v>
      </c>
    </row>
    <row r="238" spans="1:7" ht="14.5" x14ac:dyDescent="0.35">
      <c r="A238" t="s">
        <v>123</v>
      </c>
      <c r="B238">
        <v>29362</v>
      </c>
      <c r="C238" t="s">
        <v>352</v>
      </c>
      <c r="D238" t="s">
        <v>505</v>
      </c>
      <c r="E238" t="s">
        <v>327</v>
      </c>
      <c r="F238" s="27" t="str">
        <f t="shared" si="3"/>
        <v>SM1: Beringhausen, Patrick</v>
      </c>
      <c r="G238" s="27" t="str">
        <f>VLOOKUP(A238,bangolf_kategorien!$A$2:$B$11,2,FALSE)</f>
        <v>SM1</v>
      </c>
    </row>
    <row r="239" spans="1:7" ht="14.5" x14ac:dyDescent="0.35">
      <c r="A239" t="s">
        <v>112</v>
      </c>
      <c r="B239">
        <v>6581</v>
      </c>
      <c r="C239" t="s">
        <v>506</v>
      </c>
      <c r="D239" t="s">
        <v>507</v>
      </c>
      <c r="E239" t="s">
        <v>401</v>
      </c>
      <c r="F239" s="27" t="str">
        <f t="shared" si="3"/>
        <v>SM2: Berkenkopf, Franz-Josef</v>
      </c>
      <c r="G239" s="27" t="str">
        <f>VLOOKUP(A239,bangolf_kategorien!$A$2:$B$11,2,FALSE)</f>
        <v>SM2</v>
      </c>
    </row>
    <row r="240" spans="1:7" ht="14.5" x14ac:dyDescent="0.35">
      <c r="A240" t="s">
        <v>123</v>
      </c>
      <c r="B240">
        <v>3194219</v>
      </c>
      <c r="C240" t="s">
        <v>202</v>
      </c>
      <c r="D240" t="s">
        <v>508</v>
      </c>
      <c r="E240" t="s">
        <v>4</v>
      </c>
      <c r="F240" s="27" t="str">
        <f t="shared" si="3"/>
        <v>SM1: Bernard, Manfred</v>
      </c>
      <c r="G240" s="27" t="str">
        <f>VLOOKUP(A240,bangolf_kategorien!$A$2:$B$11,2,FALSE)</f>
        <v>SM1</v>
      </c>
    </row>
    <row r="241" spans="1:7" ht="14.5" x14ac:dyDescent="0.35">
      <c r="A241" t="s">
        <v>134</v>
      </c>
      <c r="B241">
        <v>48006</v>
      </c>
      <c r="C241" t="s">
        <v>350</v>
      </c>
      <c r="D241" t="s">
        <v>511</v>
      </c>
      <c r="E241" t="s">
        <v>512</v>
      </c>
      <c r="F241" s="27" t="str">
        <f t="shared" si="3"/>
        <v>SW1: Berneit, Susanne</v>
      </c>
      <c r="G241" s="27" t="str">
        <f>VLOOKUP(A241,bangolf_kategorien!$A$2:$B$11,2,FALSE)</f>
        <v>SW1</v>
      </c>
    </row>
    <row r="242" spans="1:7" ht="14.5" x14ac:dyDescent="0.35">
      <c r="A242" t="s">
        <v>152</v>
      </c>
      <c r="B242">
        <v>66893</v>
      </c>
      <c r="C242" t="s">
        <v>1518</v>
      </c>
      <c r="D242" t="s">
        <v>3312</v>
      </c>
      <c r="E242" t="s">
        <v>354</v>
      </c>
      <c r="F242" s="27" t="str">
        <f t="shared" si="3"/>
        <v>SCHM: Berner, Raphael</v>
      </c>
      <c r="G242" s="27" t="str">
        <f>VLOOKUP(A242,bangolf_kategorien!$A$2:$B$11,2,FALSE)</f>
        <v>SCHM</v>
      </c>
    </row>
    <row r="243" spans="1:7" ht="14.5" x14ac:dyDescent="0.35">
      <c r="A243" t="s">
        <v>123</v>
      </c>
      <c r="B243">
        <v>42851</v>
      </c>
      <c r="C243" t="s">
        <v>513</v>
      </c>
      <c r="D243" t="s">
        <v>418</v>
      </c>
      <c r="E243" t="s">
        <v>216</v>
      </c>
      <c r="F243" s="27" t="str">
        <f t="shared" si="3"/>
        <v>SM1: Bernhard, Frank</v>
      </c>
      <c r="G243" s="27" t="str">
        <f>VLOOKUP(A243,bangolf_kategorien!$A$2:$B$11,2,FALSE)</f>
        <v>SM1</v>
      </c>
    </row>
    <row r="244" spans="1:7" ht="14.5" x14ac:dyDescent="0.35">
      <c r="A244" t="s">
        <v>138</v>
      </c>
      <c r="B244">
        <v>66512</v>
      </c>
      <c r="C244" t="s">
        <v>425</v>
      </c>
      <c r="D244" t="s">
        <v>514</v>
      </c>
      <c r="E244" t="s">
        <v>515</v>
      </c>
      <c r="F244" s="27" t="str">
        <f t="shared" si="3"/>
        <v>D: Bernhardt, Erika</v>
      </c>
      <c r="G244" s="27" t="str">
        <f>VLOOKUP(A244,bangolf_kategorien!$A$2:$B$11,2,FALSE)</f>
        <v>D</v>
      </c>
    </row>
    <row r="245" spans="1:7" ht="14.5" x14ac:dyDescent="0.35">
      <c r="A245" t="s">
        <v>112</v>
      </c>
      <c r="B245">
        <v>23895</v>
      </c>
      <c r="C245" t="s">
        <v>465</v>
      </c>
      <c r="D245" t="s">
        <v>516</v>
      </c>
      <c r="E245" t="s">
        <v>393</v>
      </c>
      <c r="F245" s="27" t="str">
        <f t="shared" si="3"/>
        <v>SM2: Berschansky, Hans-Jürgen</v>
      </c>
      <c r="G245" s="27" t="str">
        <f>VLOOKUP(A245,bangolf_kategorien!$A$2:$B$11,2,FALSE)</f>
        <v>SM2</v>
      </c>
    </row>
    <row r="246" spans="1:7" ht="14.5" x14ac:dyDescent="0.35">
      <c r="A246" t="s">
        <v>138</v>
      </c>
      <c r="B246">
        <v>52088</v>
      </c>
      <c r="C246" t="s">
        <v>314</v>
      </c>
      <c r="D246" t="s">
        <v>3697</v>
      </c>
      <c r="E246" t="s">
        <v>354</v>
      </c>
      <c r="F246" s="27" t="str">
        <f t="shared" si="3"/>
        <v>D: Berthel-Kolbe, Yvonne</v>
      </c>
      <c r="G246" s="27" t="str">
        <f>VLOOKUP(A246,bangolf_kategorien!$A$2:$B$11,2,FALSE)</f>
        <v>D</v>
      </c>
    </row>
    <row r="247" spans="1:7" ht="14.5" x14ac:dyDescent="0.35">
      <c r="A247" t="s">
        <v>123</v>
      </c>
      <c r="B247">
        <v>44982</v>
      </c>
      <c r="C247" t="s">
        <v>269</v>
      </c>
      <c r="D247" t="s">
        <v>517</v>
      </c>
      <c r="E247" t="s">
        <v>188</v>
      </c>
      <c r="F247" s="27" t="str">
        <f t="shared" si="3"/>
        <v>SM1: Beschorner, Christian</v>
      </c>
      <c r="G247" s="27" t="str">
        <f>VLOOKUP(A247,bangolf_kategorien!$A$2:$B$11,2,FALSE)</f>
        <v>SM1</v>
      </c>
    </row>
    <row r="248" spans="1:7" ht="14.5" x14ac:dyDescent="0.35">
      <c r="A248" t="s">
        <v>123</v>
      </c>
      <c r="B248">
        <v>30217</v>
      </c>
      <c r="C248" t="s">
        <v>518</v>
      </c>
      <c r="D248" t="s">
        <v>519</v>
      </c>
      <c r="E248" t="s">
        <v>520</v>
      </c>
      <c r="F248" s="27" t="str">
        <f t="shared" si="3"/>
        <v>SM1: Best, Roland</v>
      </c>
      <c r="G248" s="27" t="str">
        <f>VLOOKUP(A248,bangolf_kategorien!$A$2:$B$11,2,FALSE)</f>
        <v>SM1</v>
      </c>
    </row>
    <row r="249" spans="1:7" ht="14.5" x14ac:dyDescent="0.35">
      <c r="A249" t="s">
        <v>123</v>
      </c>
      <c r="B249">
        <v>3202280</v>
      </c>
      <c r="C249" t="s">
        <v>241</v>
      </c>
      <c r="D249" t="s">
        <v>519</v>
      </c>
      <c r="E249" t="s">
        <v>4</v>
      </c>
      <c r="F249" s="27" t="str">
        <f t="shared" si="3"/>
        <v>SM1: Best, Stefan</v>
      </c>
      <c r="G249" s="27" t="str">
        <f>VLOOKUP(A249,bangolf_kategorien!$A$2:$B$11,2,FALSE)</f>
        <v>SM1</v>
      </c>
    </row>
    <row r="250" spans="1:7" ht="14.5" x14ac:dyDescent="0.35">
      <c r="A250" t="s">
        <v>134</v>
      </c>
      <c r="B250">
        <v>67391</v>
      </c>
      <c r="C250" t="s">
        <v>3698</v>
      </c>
      <c r="D250" t="s">
        <v>3699</v>
      </c>
      <c r="E250" t="s">
        <v>432</v>
      </c>
      <c r="F250" s="27" t="str">
        <f t="shared" si="3"/>
        <v>SW1: Betsch, Lucie</v>
      </c>
      <c r="G250" s="27" t="str">
        <f>VLOOKUP(A250,bangolf_kategorien!$A$2:$B$11,2,FALSE)</f>
        <v>SW1</v>
      </c>
    </row>
    <row r="251" spans="1:7" ht="14.5" x14ac:dyDescent="0.35">
      <c r="A251" t="s">
        <v>123</v>
      </c>
      <c r="B251">
        <v>3194207</v>
      </c>
      <c r="C251" t="s">
        <v>124</v>
      </c>
      <c r="D251" t="s">
        <v>3502</v>
      </c>
      <c r="E251" t="s">
        <v>4</v>
      </c>
      <c r="F251" s="27" t="str">
        <f t="shared" si="3"/>
        <v>SM1: Bettenhäuser, Thomas</v>
      </c>
      <c r="G251" s="27" t="str">
        <f>VLOOKUP(A251,bangolf_kategorien!$A$2:$B$11,2,FALSE)</f>
        <v>SM1</v>
      </c>
    </row>
    <row r="252" spans="1:7" ht="14.5" x14ac:dyDescent="0.35">
      <c r="A252" t="s">
        <v>123</v>
      </c>
      <c r="B252">
        <v>29631</v>
      </c>
      <c r="C252" t="s">
        <v>238</v>
      </c>
      <c r="D252" t="s">
        <v>521</v>
      </c>
      <c r="E252" t="s">
        <v>252</v>
      </c>
      <c r="F252" s="27" t="str">
        <f t="shared" si="3"/>
        <v>SM1: Bettger, Marco</v>
      </c>
      <c r="G252" s="27" t="str">
        <f>VLOOKUP(A252,bangolf_kategorien!$A$2:$B$11,2,FALSE)</f>
        <v>SM1</v>
      </c>
    </row>
    <row r="253" spans="1:7" ht="14.5" x14ac:dyDescent="0.35">
      <c r="A253" t="s">
        <v>112</v>
      </c>
      <c r="B253">
        <v>41029</v>
      </c>
      <c r="C253" t="s">
        <v>436</v>
      </c>
      <c r="D253" t="s">
        <v>522</v>
      </c>
      <c r="E253" t="s">
        <v>523</v>
      </c>
      <c r="F253" s="27" t="str">
        <f t="shared" si="3"/>
        <v>SM2: Betz, Norbert</v>
      </c>
      <c r="G253" s="27" t="str">
        <f>VLOOKUP(A253,bangolf_kategorien!$A$2:$B$11,2,FALSE)</f>
        <v>SM2</v>
      </c>
    </row>
    <row r="254" spans="1:7" ht="14.5" x14ac:dyDescent="0.35">
      <c r="A254" t="s">
        <v>112</v>
      </c>
      <c r="B254">
        <v>31966</v>
      </c>
      <c r="C254" t="s">
        <v>498</v>
      </c>
      <c r="D254" t="s">
        <v>524</v>
      </c>
      <c r="E254" t="s">
        <v>525</v>
      </c>
      <c r="F254" s="27" t="str">
        <f t="shared" si="3"/>
        <v>SM2: Betzholz, Horst</v>
      </c>
      <c r="G254" s="27" t="str">
        <f>VLOOKUP(A254,bangolf_kategorien!$A$2:$B$11,2,FALSE)</f>
        <v>SM2</v>
      </c>
    </row>
    <row r="255" spans="1:7" ht="14.5" x14ac:dyDescent="0.35">
      <c r="A255" t="s">
        <v>138</v>
      </c>
      <c r="B255">
        <v>25369</v>
      </c>
      <c r="C255" t="s">
        <v>310</v>
      </c>
      <c r="D255" t="s">
        <v>524</v>
      </c>
      <c r="E255" t="s">
        <v>525</v>
      </c>
      <c r="F255" s="27" t="str">
        <f t="shared" si="3"/>
        <v>D: Betzholz, Nicole</v>
      </c>
      <c r="G255" s="27" t="str">
        <f>VLOOKUP(A255,bangolf_kategorien!$A$2:$B$11,2,FALSE)</f>
        <v>D</v>
      </c>
    </row>
    <row r="256" spans="1:7" ht="14.5" x14ac:dyDescent="0.35">
      <c r="A256" t="s">
        <v>127</v>
      </c>
      <c r="B256">
        <v>32105</v>
      </c>
      <c r="C256" t="s">
        <v>209</v>
      </c>
      <c r="D256" t="s">
        <v>526</v>
      </c>
      <c r="E256" t="s">
        <v>119</v>
      </c>
      <c r="F256" s="27" t="str">
        <f t="shared" si="3"/>
        <v>H: Betzien, André</v>
      </c>
      <c r="G256" s="27" t="str">
        <f>VLOOKUP(A256,bangolf_kategorien!$A$2:$B$11,2,FALSE)</f>
        <v>H</v>
      </c>
    </row>
    <row r="257" spans="1:7" ht="14.5" x14ac:dyDescent="0.35">
      <c r="A257" t="s">
        <v>112</v>
      </c>
      <c r="B257">
        <v>5612</v>
      </c>
      <c r="C257" t="s">
        <v>527</v>
      </c>
      <c r="D257" t="s">
        <v>528</v>
      </c>
      <c r="E257" t="s">
        <v>226</v>
      </c>
      <c r="F257" s="27" t="str">
        <f t="shared" si="3"/>
        <v>SM2: Beuningen, Boto von</v>
      </c>
      <c r="G257" s="27" t="str">
        <f>VLOOKUP(A257,bangolf_kategorien!$A$2:$B$11,2,FALSE)</f>
        <v>SM2</v>
      </c>
    </row>
    <row r="258" spans="1:7" ht="14.5" x14ac:dyDescent="0.35">
      <c r="A258" t="s">
        <v>123</v>
      </c>
      <c r="B258">
        <v>27202</v>
      </c>
      <c r="C258" t="s">
        <v>146</v>
      </c>
      <c r="D258" t="s">
        <v>529</v>
      </c>
      <c r="E258" t="s">
        <v>446</v>
      </c>
      <c r="F258" s="27" t="str">
        <f t="shared" si="3"/>
        <v>SM1: Beutin, Jürgen</v>
      </c>
      <c r="G258" s="27" t="str">
        <f>VLOOKUP(A258,bangolf_kategorien!$A$2:$B$11,2,FALSE)</f>
        <v>SM1</v>
      </c>
    </row>
    <row r="259" spans="1:7" ht="14.5" x14ac:dyDescent="0.35">
      <c r="A259" t="s">
        <v>127</v>
      </c>
      <c r="B259">
        <v>47156</v>
      </c>
      <c r="C259" t="s">
        <v>143</v>
      </c>
      <c r="D259" t="s">
        <v>530</v>
      </c>
      <c r="E259" t="s">
        <v>531</v>
      </c>
      <c r="F259" s="27" t="str">
        <f t="shared" ref="F259:F322" si="4">CONCATENATE(G259,": ",D259,", ",C259)</f>
        <v>H: Beutler, Bernd</v>
      </c>
      <c r="G259" s="27" t="str">
        <f>VLOOKUP(A259,bangolf_kategorien!$A$2:$B$11,2,FALSE)</f>
        <v>H</v>
      </c>
    </row>
    <row r="260" spans="1:7" ht="14.5" x14ac:dyDescent="0.35">
      <c r="A260" t="s">
        <v>116</v>
      </c>
      <c r="B260">
        <v>18418</v>
      </c>
      <c r="C260" t="s">
        <v>532</v>
      </c>
      <c r="D260" t="s">
        <v>533</v>
      </c>
      <c r="E260" t="s">
        <v>3313</v>
      </c>
      <c r="F260" s="27" t="str">
        <f t="shared" si="4"/>
        <v>SW2: Beutner, Cordula</v>
      </c>
      <c r="G260" s="27" t="str">
        <f>VLOOKUP(A260,bangolf_kategorien!$A$2:$B$11,2,FALSE)</f>
        <v>SW2</v>
      </c>
    </row>
    <row r="261" spans="1:7" ht="14.5" x14ac:dyDescent="0.35">
      <c r="A261" t="s">
        <v>112</v>
      </c>
      <c r="B261">
        <v>46243</v>
      </c>
      <c r="C261" t="s">
        <v>535</v>
      </c>
      <c r="D261" t="s">
        <v>536</v>
      </c>
      <c r="E261" t="s">
        <v>192</v>
      </c>
      <c r="F261" s="27" t="str">
        <f t="shared" si="4"/>
        <v>SM2: Bever, Hartmut</v>
      </c>
      <c r="G261" s="27" t="str">
        <f>VLOOKUP(A261,bangolf_kategorien!$A$2:$B$11,2,FALSE)</f>
        <v>SM2</v>
      </c>
    </row>
    <row r="262" spans="1:7" ht="14.5" x14ac:dyDescent="0.35">
      <c r="A262" t="s">
        <v>123</v>
      </c>
      <c r="B262">
        <v>67192</v>
      </c>
      <c r="C262" t="s">
        <v>513</v>
      </c>
      <c r="D262" t="s">
        <v>3700</v>
      </c>
      <c r="E262" t="s">
        <v>354</v>
      </c>
      <c r="F262" s="27" t="str">
        <f t="shared" si="4"/>
        <v>SM1: Beyer, Frank</v>
      </c>
      <c r="G262" s="27" t="str">
        <f>VLOOKUP(A262,bangolf_kategorien!$A$2:$B$11,2,FALSE)</f>
        <v>SM1</v>
      </c>
    </row>
    <row r="263" spans="1:7" ht="14.5" x14ac:dyDescent="0.35">
      <c r="A263" t="s">
        <v>197</v>
      </c>
      <c r="B263">
        <v>67193</v>
      </c>
      <c r="C263" t="s">
        <v>1106</v>
      </c>
      <c r="D263" t="s">
        <v>3700</v>
      </c>
      <c r="E263" t="s">
        <v>354</v>
      </c>
      <c r="F263" s="27" t="str">
        <f t="shared" si="4"/>
        <v>JM: Beyer, Lukas</v>
      </c>
      <c r="G263" s="27" t="str">
        <f>VLOOKUP(A263,bangolf_kategorien!$A$2:$B$11,2,FALSE)</f>
        <v>JM</v>
      </c>
    </row>
    <row r="264" spans="1:7" ht="14.5" x14ac:dyDescent="0.35">
      <c r="A264" t="s">
        <v>116</v>
      </c>
      <c r="B264">
        <v>5647</v>
      </c>
      <c r="C264" t="s">
        <v>385</v>
      </c>
      <c r="D264" t="s">
        <v>537</v>
      </c>
      <c r="E264" t="s">
        <v>223</v>
      </c>
      <c r="F264" s="27" t="str">
        <f t="shared" si="4"/>
        <v>SW2: Bezler, Barbara</v>
      </c>
      <c r="G264" s="27" t="str">
        <f>VLOOKUP(A264,bangolf_kategorien!$A$2:$B$11,2,FALSE)</f>
        <v>SW2</v>
      </c>
    </row>
    <row r="265" spans="1:7" ht="14.5" x14ac:dyDescent="0.35">
      <c r="A265" t="s">
        <v>112</v>
      </c>
      <c r="B265">
        <v>4189</v>
      </c>
      <c r="C265" t="s">
        <v>143</v>
      </c>
      <c r="D265" t="s">
        <v>537</v>
      </c>
      <c r="E265" t="s">
        <v>223</v>
      </c>
      <c r="F265" s="27" t="str">
        <f t="shared" si="4"/>
        <v>SM2: Bezler, Bernd</v>
      </c>
      <c r="G265" s="27" t="str">
        <f>VLOOKUP(A265,bangolf_kategorien!$A$2:$B$11,2,FALSE)</f>
        <v>SM2</v>
      </c>
    </row>
    <row r="266" spans="1:7" ht="14.5" x14ac:dyDescent="0.35">
      <c r="A266" t="s">
        <v>134</v>
      </c>
      <c r="B266">
        <v>3202319</v>
      </c>
      <c r="C266" t="s">
        <v>3701</v>
      </c>
      <c r="D266" t="s">
        <v>3702</v>
      </c>
      <c r="E266" t="s">
        <v>4</v>
      </c>
      <c r="F266" s="27" t="str">
        <f t="shared" si="4"/>
        <v>SW1: Bhandari, Grit</v>
      </c>
      <c r="G266" s="27" t="str">
        <f>VLOOKUP(A266,bangolf_kategorien!$A$2:$B$11,2,FALSE)</f>
        <v>SW1</v>
      </c>
    </row>
    <row r="267" spans="1:7" ht="14.5" x14ac:dyDescent="0.35">
      <c r="A267" t="s">
        <v>123</v>
      </c>
      <c r="B267">
        <v>65844</v>
      </c>
      <c r="C267" t="s">
        <v>538</v>
      </c>
      <c r="D267" t="s">
        <v>539</v>
      </c>
      <c r="E267" t="s">
        <v>540</v>
      </c>
      <c r="F267" s="27" t="str">
        <f t="shared" si="4"/>
        <v>SM1: Biastoch, Siegfried</v>
      </c>
      <c r="G267" s="27" t="str">
        <f>VLOOKUP(A267,bangolf_kategorien!$A$2:$B$11,2,FALSE)</f>
        <v>SM1</v>
      </c>
    </row>
    <row r="268" spans="1:7" ht="14.5" x14ac:dyDescent="0.35">
      <c r="A268" t="s">
        <v>127</v>
      </c>
      <c r="B268">
        <v>67417</v>
      </c>
      <c r="C268" t="s">
        <v>352</v>
      </c>
      <c r="D268" t="s">
        <v>3703</v>
      </c>
      <c r="E268" t="s">
        <v>799</v>
      </c>
      <c r="F268" s="27" t="str">
        <f t="shared" si="4"/>
        <v>H: Bichler, Patrick</v>
      </c>
      <c r="G268" s="27" t="str">
        <f>VLOOKUP(A268,bangolf_kategorien!$A$2:$B$11,2,FALSE)</f>
        <v>H</v>
      </c>
    </row>
    <row r="269" spans="1:7" ht="14.5" x14ac:dyDescent="0.35">
      <c r="A269" t="s">
        <v>112</v>
      </c>
      <c r="B269">
        <v>66914</v>
      </c>
      <c r="C269" t="s">
        <v>1692</v>
      </c>
      <c r="D269" t="s">
        <v>3503</v>
      </c>
      <c r="E269" t="s">
        <v>179</v>
      </c>
      <c r="F269" s="27" t="str">
        <f t="shared" si="4"/>
        <v>SM2: Bieber, Detlef</v>
      </c>
      <c r="G269" s="27" t="str">
        <f>VLOOKUP(A269,bangolf_kategorien!$A$2:$B$11,2,FALSE)</f>
        <v>SM2</v>
      </c>
    </row>
    <row r="270" spans="1:7" ht="14.5" x14ac:dyDescent="0.35">
      <c r="A270" t="s">
        <v>127</v>
      </c>
      <c r="B270">
        <v>40050</v>
      </c>
      <c r="C270" t="s">
        <v>541</v>
      </c>
      <c r="D270" t="s">
        <v>542</v>
      </c>
      <c r="E270" t="s">
        <v>459</v>
      </c>
      <c r="F270" s="27" t="str">
        <f t="shared" si="4"/>
        <v>H: Biedron, Maik</v>
      </c>
      <c r="G270" s="27" t="str">
        <f>VLOOKUP(A270,bangolf_kategorien!$A$2:$B$11,2,FALSE)</f>
        <v>H</v>
      </c>
    </row>
    <row r="271" spans="1:7" ht="14.5" x14ac:dyDescent="0.35">
      <c r="A271" t="s">
        <v>127</v>
      </c>
      <c r="B271">
        <v>65854</v>
      </c>
      <c r="C271" t="s">
        <v>543</v>
      </c>
      <c r="D271" t="s">
        <v>544</v>
      </c>
      <c r="E271" t="s">
        <v>327</v>
      </c>
      <c r="F271" s="27" t="str">
        <f t="shared" si="4"/>
        <v>H: Biegler, Malte</v>
      </c>
      <c r="G271" s="27" t="str">
        <f>VLOOKUP(A271,bangolf_kategorien!$A$2:$B$11,2,FALSE)</f>
        <v>H</v>
      </c>
    </row>
    <row r="272" spans="1:7" ht="14.5" x14ac:dyDescent="0.35">
      <c r="A272" t="s">
        <v>197</v>
      </c>
      <c r="B272">
        <v>65855</v>
      </c>
      <c r="C272" t="s">
        <v>545</v>
      </c>
      <c r="D272" t="s">
        <v>544</v>
      </c>
      <c r="E272" t="s">
        <v>327</v>
      </c>
      <c r="F272" s="27" t="str">
        <f t="shared" si="4"/>
        <v>JM: Biegler, Ole</v>
      </c>
      <c r="G272" s="27" t="str">
        <f>VLOOKUP(A272,bangolf_kategorien!$A$2:$B$11,2,FALSE)</f>
        <v>JM</v>
      </c>
    </row>
    <row r="273" spans="1:7" ht="14.5" x14ac:dyDescent="0.35">
      <c r="A273" t="s">
        <v>123</v>
      </c>
      <c r="B273">
        <v>33681</v>
      </c>
      <c r="C273" t="s">
        <v>124</v>
      </c>
      <c r="D273" t="s">
        <v>546</v>
      </c>
      <c r="E273" t="s">
        <v>547</v>
      </c>
      <c r="F273" s="27" t="str">
        <f t="shared" si="4"/>
        <v>SM1: Biehl, Thomas</v>
      </c>
      <c r="G273" s="27" t="str">
        <f>VLOOKUP(A273,bangolf_kategorien!$A$2:$B$11,2,FALSE)</f>
        <v>SM1</v>
      </c>
    </row>
    <row r="274" spans="1:7" ht="14.5" x14ac:dyDescent="0.35">
      <c r="A274" t="s">
        <v>123</v>
      </c>
      <c r="B274">
        <v>35862</v>
      </c>
      <c r="C274" t="s">
        <v>513</v>
      </c>
      <c r="D274" t="s">
        <v>548</v>
      </c>
      <c r="E274" t="s">
        <v>214</v>
      </c>
      <c r="F274" s="27" t="str">
        <f t="shared" si="4"/>
        <v>SM1: Bielak, Frank</v>
      </c>
      <c r="G274" s="27" t="str">
        <f>VLOOKUP(A274,bangolf_kategorien!$A$2:$B$11,2,FALSE)</f>
        <v>SM1</v>
      </c>
    </row>
    <row r="275" spans="1:7" ht="14.5" x14ac:dyDescent="0.35">
      <c r="A275" t="s">
        <v>127</v>
      </c>
      <c r="B275">
        <v>67244</v>
      </c>
      <c r="C275" t="s">
        <v>3704</v>
      </c>
      <c r="D275" t="s">
        <v>3705</v>
      </c>
      <c r="E275" t="s">
        <v>192</v>
      </c>
      <c r="F275" s="27" t="str">
        <f t="shared" si="4"/>
        <v>H: Bielmann, Swen</v>
      </c>
      <c r="G275" s="27" t="str">
        <f>VLOOKUP(A275,bangolf_kategorien!$A$2:$B$11,2,FALSE)</f>
        <v>H</v>
      </c>
    </row>
    <row r="276" spans="1:7" ht="14.5" x14ac:dyDescent="0.35">
      <c r="A276" t="s">
        <v>112</v>
      </c>
      <c r="B276">
        <v>63302</v>
      </c>
      <c r="C276" t="s">
        <v>233</v>
      </c>
      <c r="D276" t="s">
        <v>549</v>
      </c>
      <c r="E276" t="s">
        <v>446</v>
      </c>
      <c r="F276" s="27" t="str">
        <f t="shared" si="4"/>
        <v>SM2: Bien, Kurt</v>
      </c>
      <c r="G276" s="27" t="str">
        <f>VLOOKUP(A276,bangolf_kategorien!$A$2:$B$11,2,FALSE)</f>
        <v>SM2</v>
      </c>
    </row>
    <row r="277" spans="1:7" ht="14.5" x14ac:dyDescent="0.35">
      <c r="A277" t="s">
        <v>123</v>
      </c>
      <c r="B277">
        <v>28606</v>
      </c>
      <c r="C277" t="s">
        <v>198</v>
      </c>
      <c r="D277" t="s">
        <v>550</v>
      </c>
      <c r="E277" t="s">
        <v>234</v>
      </c>
      <c r="F277" s="27" t="str">
        <f t="shared" si="4"/>
        <v>SM1: Bieringer, Florian</v>
      </c>
      <c r="G277" s="27" t="str">
        <f>VLOOKUP(A277,bangolf_kategorien!$A$2:$B$11,2,FALSE)</f>
        <v>SM1</v>
      </c>
    </row>
    <row r="278" spans="1:7" ht="14.5" x14ac:dyDescent="0.35">
      <c r="A278" t="s">
        <v>127</v>
      </c>
      <c r="B278">
        <v>33608</v>
      </c>
      <c r="C278" t="s">
        <v>217</v>
      </c>
      <c r="D278" t="s">
        <v>551</v>
      </c>
      <c r="E278" t="s">
        <v>552</v>
      </c>
      <c r="F278" s="27" t="str">
        <f t="shared" si="4"/>
        <v>H: Biermann, Christoph</v>
      </c>
      <c r="G278" s="27" t="str">
        <f>VLOOKUP(A278,bangolf_kategorien!$A$2:$B$11,2,FALSE)</f>
        <v>H</v>
      </c>
    </row>
    <row r="279" spans="1:7" ht="14.5" x14ac:dyDescent="0.35">
      <c r="A279" t="s">
        <v>134</v>
      </c>
      <c r="B279">
        <v>66651</v>
      </c>
      <c r="C279" t="s">
        <v>1085</v>
      </c>
      <c r="D279" t="s">
        <v>553</v>
      </c>
      <c r="E279" t="s">
        <v>160</v>
      </c>
      <c r="F279" s="27" t="str">
        <f t="shared" si="4"/>
        <v>SW1: Biller, Christine</v>
      </c>
      <c r="G279" s="27" t="str">
        <f>VLOOKUP(A279,bangolf_kategorien!$A$2:$B$11,2,FALSE)</f>
        <v>SW1</v>
      </c>
    </row>
    <row r="280" spans="1:7" ht="14.5" x14ac:dyDescent="0.35">
      <c r="A280" t="s">
        <v>123</v>
      </c>
      <c r="B280">
        <v>46401</v>
      </c>
      <c r="C280" t="s">
        <v>202</v>
      </c>
      <c r="D280" t="s">
        <v>553</v>
      </c>
      <c r="E280" t="s">
        <v>160</v>
      </c>
      <c r="F280" s="27" t="str">
        <f t="shared" si="4"/>
        <v>SM1: Biller, Manfred</v>
      </c>
      <c r="G280" s="27" t="str">
        <f>VLOOKUP(A280,bangolf_kategorien!$A$2:$B$11,2,FALSE)</f>
        <v>SM1</v>
      </c>
    </row>
    <row r="281" spans="1:7" ht="14.5" x14ac:dyDescent="0.35">
      <c r="A281" t="s">
        <v>112</v>
      </c>
      <c r="B281">
        <v>67098</v>
      </c>
      <c r="C281" t="s">
        <v>202</v>
      </c>
      <c r="D281" t="s">
        <v>3504</v>
      </c>
      <c r="E281" t="s">
        <v>3494</v>
      </c>
      <c r="F281" s="27" t="str">
        <f t="shared" si="4"/>
        <v>SM2: Binder, Manfred</v>
      </c>
      <c r="G281" s="27" t="str">
        <f>VLOOKUP(A281,bangolf_kategorien!$A$2:$B$11,2,FALSE)</f>
        <v>SM2</v>
      </c>
    </row>
    <row r="282" spans="1:7" ht="14.5" x14ac:dyDescent="0.35">
      <c r="A282" t="s">
        <v>138</v>
      </c>
      <c r="B282">
        <v>31142</v>
      </c>
      <c r="C282" t="s">
        <v>310</v>
      </c>
      <c r="D282" t="s">
        <v>555</v>
      </c>
      <c r="E282" t="s">
        <v>172</v>
      </c>
      <c r="F282" s="27" t="str">
        <f t="shared" si="4"/>
        <v>D: Birkelbach, Nicole</v>
      </c>
      <c r="G282" s="27" t="str">
        <f>VLOOKUP(A282,bangolf_kategorien!$A$2:$B$11,2,FALSE)</f>
        <v>D</v>
      </c>
    </row>
    <row r="283" spans="1:7" ht="14.5" x14ac:dyDescent="0.35">
      <c r="A283" t="s">
        <v>123</v>
      </c>
      <c r="B283">
        <v>65516</v>
      </c>
      <c r="C283" t="s">
        <v>513</v>
      </c>
      <c r="D283" t="s">
        <v>556</v>
      </c>
      <c r="E283" t="s">
        <v>447</v>
      </c>
      <c r="F283" s="27" t="str">
        <f t="shared" si="4"/>
        <v>SM1: Bischoff, Frank</v>
      </c>
      <c r="G283" s="27" t="str">
        <f>VLOOKUP(A283,bangolf_kategorien!$A$2:$B$11,2,FALSE)</f>
        <v>SM1</v>
      </c>
    </row>
    <row r="284" spans="1:7" ht="14.5" x14ac:dyDescent="0.35">
      <c r="A284" t="s">
        <v>123</v>
      </c>
      <c r="B284">
        <v>35522</v>
      </c>
      <c r="C284" t="s">
        <v>557</v>
      </c>
      <c r="D284" t="s">
        <v>556</v>
      </c>
      <c r="E284" t="s">
        <v>464</v>
      </c>
      <c r="F284" s="27" t="str">
        <f t="shared" si="4"/>
        <v>SM1: Bischoff, Nicolai</v>
      </c>
      <c r="G284" s="27" t="str">
        <f>VLOOKUP(A284,bangolf_kategorien!$A$2:$B$11,2,FALSE)</f>
        <v>SM1</v>
      </c>
    </row>
    <row r="285" spans="1:7" ht="14.5" x14ac:dyDescent="0.35">
      <c r="A285" t="s">
        <v>123</v>
      </c>
      <c r="B285">
        <v>48247</v>
      </c>
      <c r="C285" t="s">
        <v>513</v>
      </c>
      <c r="D285" t="s">
        <v>558</v>
      </c>
      <c r="E285" t="s">
        <v>559</v>
      </c>
      <c r="F285" s="27" t="str">
        <f t="shared" si="4"/>
        <v>SM1: Bissinger, Frank</v>
      </c>
      <c r="G285" s="27" t="str">
        <f>VLOOKUP(A285,bangolf_kategorien!$A$2:$B$11,2,FALSE)</f>
        <v>SM1</v>
      </c>
    </row>
    <row r="286" spans="1:7" ht="14.5" x14ac:dyDescent="0.35">
      <c r="A286" t="s">
        <v>134</v>
      </c>
      <c r="B286">
        <v>67004</v>
      </c>
      <c r="C286" t="s">
        <v>1683</v>
      </c>
      <c r="D286" t="s">
        <v>558</v>
      </c>
      <c r="E286" t="s">
        <v>559</v>
      </c>
      <c r="F286" s="27" t="str">
        <f t="shared" si="4"/>
        <v>SW1: Bissinger, Vera</v>
      </c>
      <c r="G286" s="27" t="str">
        <f>VLOOKUP(A286,bangolf_kategorien!$A$2:$B$11,2,FALSE)</f>
        <v>SW1</v>
      </c>
    </row>
    <row r="287" spans="1:7" ht="14.5" x14ac:dyDescent="0.35">
      <c r="A287" t="s">
        <v>123</v>
      </c>
      <c r="B287">
        <v>46690</v>
      </c>
      <c r="C287" t="s">
        <v>269</v>
      </c>
      <c r="D287" t="s">
        <v>560</v>
      </c>
      <c r="E287" t="s">
        <v>234</v>
      </c>
      <c r="F287" s="27" t="str">
        <f t="shared" si="4"/>
        <v>SM1: Bittner, Christian</v>
      </c>
      <c r="G287" s="27" t="str">
        <f>VLOOKUP(A287,bangolf_kategorien!$A$2:$B$11,2,FALSE)</f>
        <v>SM1</v>
      </c>
    </row>
    <row r="288" spans="1:7" ht="14.5" x14ac:dyDescent="0.35">
      <c r="A288" t="s">
        <v>127</v>
      </c>
      <c r="B288">
        <v>30713</v>
      </c>
      <c r="C288" t="s">
        <v>382</v>
      </c>
      <c r="D288" t="s">
        <v>560</v>
      </c>
      <c r="E288" t="s">
        <v>234</v>
      </c>
      <c r="F288" s="27" t="str">
        <f t="shared" si="4"/>
        <v>H: Bittner, Martin</v>
      </c>
      <c r="G288" s="27" t="str">
        <f>VLOOKUP(A288,bangolf_kategorien!$A$2:$B$11,2,FALSE)</f>
        <v>H</v>
      </c>
    </row>
    <row r="289" spans="1:7" ht="14.5" x14ac:dyDescent="0.35">
      <c r="A289" t="s">
        <v>123</v>
      </c>
      <c r="B289">
        <v>31649</v>
      </c>
      <c r="C289" t="s">
        <v>561</v>
      </c>
      <c r="D289" t="s">
        <v>560</v>
      </c>
      <c r="E289" t="s">
        <v>231</v>
      </c>
      <c r="F289" s="27" t="str">
        <f t="shared" si="4"/>
        <v>SM1: Bittner, Peter Klaus</v>
      </c>
      <c r="G289" s="27" t="str">
        <f>VLOOKUP(A289,bangolf_kategorien!$A$2:$B$11,2,FALSE)</f>
        <v>SM1</v>
      </c>
    </row>
    <row r="290" spans="1:7" ht="14.5" x14ac:dyDescent="0.35">
      <c r="A290" t="s">
        <v>134</v>
      </c>
      <c r="B290">
        <v>3216774</v>
      </c>
      <c r="C290" t="s">
        <v>1809</v>
      </c>
      <c r="D290" t="s">
        <v>3706</v>
      </c>
      <c r="E290" t="s">
        <v>4</v>
      </c>
      <c r="F290" s="27" t="str">
        <f t="shared" si="4"/>
        <v>SW1: Bläcker, Beate</v>
      </c>
      <c r="G290" s="27" t="str">
        <f>VLOOKUP(A290,bangolf_kategorien!$A$2:$B$11,2,FALSE)</f>
        <v>SW1</v>
      </c>
    </row>
    <row r="291" spans="1:7" ht="14.5" x14ac:dyDescent="0.35">
      <c r="A291" t="s">
        <v>134</v>
      </c>
      <c r="B291">
        <v>35663</v>
      </c>
      <c r="C291" t="s">
        <v>310</v>
      </c>
      <c r="D291" t="s">
        <v>562</v>
      </c>
      <c r="E291" t="s">
        <v>563</v>
      </c>
      <c r="F291" s="27" t="str">
        <f t="shared" si="4"/>
        <v>SW1: Blasek, Nicole</v>
      </c>
      <c r="G291" s="27" t="str">
        <f>VLOOKUP(A291,bangolf_kategorien!$A$2:$B$11,2,FALSE)</f>
        <v>SW1</v>
      </c>
    </row>
    <row r="292" spans="1:7" ht="14.5" x14ac:dyDescent="0.35">
      <c r="A292" t="s">
        <v>152</v>
      </c>
      <c r="B292">
        <v>66906</v>
      </c>
      <c r="C292" t="s">
        <v>3115</v>
      </c>
      <c r="D292" t="s">
        <v>565</v>
      </c>
      <c r="E292" t="s">
        <v>432</v>
      </c>
      <c r="F292" s="27" t="str">
        <f t="shared" si="4"/>
        <v>SCHM: Bläsing, Leon</v>
      </c>
      <c r="G292" s="27" t="str">
        <f>VLOOKUP(A292,bangolf_kategorien!$A$2:$B$11,2,FALSE)</f>
        <v>SCHM</v>
      </c>
    </row>
    <row r="293" spans="1:7" ht="14.5" x14ac:dyDescent="0.35">
      <c r="A293" t="s">
        <v>127</v>
      </c>
      <c r="B293">
        <v>66402</v>
      </c>
      <c r="C293" t="s">
        <v>564</v>
      </c>
      <c r="D293" t="s">
        <v>565</v>
      </c>
      <c r="E293" t="s">
        <v>432</v>
      </c>
      <c r="F293" s="27" t="str">
        <f t="shared" si="4"/>
        <v>H: Bläsing, Marc</v>
      </c>
      <c r="G293" s="27" t="str">
        <f>VLOOKUP(A293,bangolf_kategorien!$A$2:$B$11,2,FALSE)</f>
        <v>H</v>
      </c>
    </row>
    <row r="294" spans="1:7" ht="14.5" x14ac:dyDescent="0.35">
      <c r="A294" t="s">
        <v>138</v>
      </c>
      <c r="B294">
        <v>66403</v>
      </c>
      <c r="C294" t="s">
        <v>566</v>
      </c>
      <c r="D294" t="s">
        <v>567</v>
      </c>
      <c r="E294" t="s">
        <v>432</v>
      </c>
      <c r="F294" s="27" t="str">
        <f t="shared" si="4"/>
        <v>D: Bläsing-Drechsel, Julia</v>
      </c>
      <c r="G294" s="27" t="str">
        <f>VLOOKUP(A294,bangolf_kategorien!$A$2:$B$11,2,FALSE)</f>
        <v>D</v>
      </c>
    </row>
    <row r="295" spans="1:7" ht="14.5" x14ac:dyDescent="0.35">
      <c r="A295" t="s">
        <v>116</v>
      </c>
      <c r="B295">
        <v>52084</v>
      </c>
      <c r="C295" t="s">
        <v>130</v>
      </c>
      <c r="D295" t="s">
        <v>570</v>
      </c>
      <c r="E295" t="s">
        <v>263</v>
      </c>
      <c r="F295" s="27" t="str">
        <f t="shared" si="4"/>
        <v>SW2: Blechert, Gabriele</v>
      </c>
      <c r="G295" s="27" t="str">
        <f>VLOOKUP(A295,bangolf_kategorien!$A$2:$B$11,2,FALSE)</f>
        <v>SW2</v>
      </c>
    </row>
    <row r="296" spans="1:7" ht="14.5" x14ac:dyDescent="0.35">
      <c r="A296" t="s">
        <v>138</v>
      </c>
      <c r="B296">
        <v>33127</v>
      </c>
      <c r="C296" t="s">
        <v>571</v>
      </c>
      <c r="D296" t="s">
        <v>570</v>
      </c>
      <c r="E296" t="s">
        <v>263</v>
      </c>
      <c r="F296" s="27" t="str">
        <f t="shared" si="4"/>
        <v>D: Blechert, Gesa</v>
      </c>
      <c r="G296" s="27" t="str">
        <f>VLOOKUP(A296,bangolf_kategorien!$A$2:$B$11,2,FALSE)</f>
        <v>D</v>
      </c>
    </row>
    <row r="297" spans="1:7" ht="14.5" x14ac:dyDescent="0.35">
      <c r="A297" t="s">
        <v>112</v>
      </c>
      <c r="B297">
        <v>42234</v>
      </c>
      <c r="C297" t="s">
        <v>224</v>
      </c>
      <c r="D297" t="s">
        <v>572</v>
      </c>
      <c r="E297" t="s">
        <v>520</v>
      </c>
      <c r="F297" s="27" t="str">
        <f t="shared" si="4"/>
        <v>SM2: Blechschmidt, Gerhard</v>
      </c>
      <c r="G297" s="27" t="str">
        <f>VLOOKUP(A297,bangolf_kategorien!$A$2:$B$11,2,FALSE)</f>
        <v>SM2</v>
      </c>
    </row>
    <row r="298" spans="1:7" ht="14.5" x14ac:dyDescent="0.35">
      <c r="A298" t="s">
        <v>134</v>
      </c>
      <c r="B298">
        <v>42233</v>
      </c>
      <c r="C298" t="s">
        <v>439</v>
      </c>
      <c r="D298" t="s">
        <v>572</v>
      </c>
      <c r="E298" t="s">
        <v>520</v>
      </c>
      <c r="F298" s="27" t="str">
        <f t="shared" si="4"/>
        <v>SW1: Blechschmidt, Renate</v>
      </c>
      <c r="G298" s="27" t="str">
        <f>VLOOKUP(A298,bangolf_kategorien!$A$2:$B$11,2,FALSE)</f>
        <v>SW1</v>
      </c>
    </row>
    <row r="299" spans="1:7" ht="14.5" x14ac:dyDescent="0.35">
      <c r="A299" t="s">
        <v>116</v>
      </c>
      <c r="B299">
        <v>3211950</v>
      </c>
      <c r="C299" t="s">
        <v>573</v>
      </c>
      <c r="D299" t="s">
        <v>574</v>
      </c>
      <c r="E299" t="s">
        <v>4</v>
      </c>
      <c r="F299" s="27" t="str">
        <f t="shared" si="4"/>
        <v>SW2: Bleibinger, Angelika</v>
      </c>
      <c r="G299" s="27" t="str">
        <f>VLOOKUP(A299,bangolf_kategorien!$A$2:$B$11,2,FALSE)</f>
        <v>SW2</v>
      </c>
    </row>
    <row r="300" spans="1:7" ht="14.5" x14ac:dyDescent="0.35">
      <c r="A300" t="s">
        <v>138</v>
      </c>
      <c r="B300">
        <v>31333</v>
      </c>
      <c r="C300" t="s">
        <v>575</v>
      </c>
      <c r="D300" t="s">
        <v>576</v>
      </c>
      <c r="E300" t="s">
        <v>327</v>
      </c>
      <c r="F300" s="27" t="str">
        <f t="shared" si="4"/>
        <v>D: Blendermann, Stefanie</v>
      </c>
      <c r="G300" s="27" t="str">
        <f>VLOOKUP(A300,bangolf_kategorien!$A$2:$B$11,2,FALSE)</f>
        <v>D</v>
      </c>
    </row>
    <row r="301" spans="1:7" ht="14.5" x14ac:dyDescent="0.35">
      <c r="A301" t="s">
        <v>116</v>
      </c>
      <c r="B301">
        <v>28041</v>
      </c>
      <c r="C301" t="s">
        <v>423</v>
      </c>
      <c r="D301" t="s">
        <v>577</v>
      </c>
      <c r="E301" t="s">
        <v>259</v>
      </c>
      <c r="F301" s="27" t="str">
        <f t="shared" si="4"/>
        <v>SW2: Bless, Daniela</v>
      </c>
      <c r="G301" s="27" t="str">
        <f>VLOOKUP(A301,bangolf_kategorien!$A$2:$B$11,2,FALSE)</f>
        <v>SW2</v>
      </c>
    </row>
    <row r="302" spans="1:7" ht="14.5" x14ac:dyDescent="0.35">
      <c r="A302" t="s">
        <v>112</v>
      </c>
      <c r="B302">
        <v>28040</v>
      </c>
      <c r="C302" t="s">
        <v>328</v>
      </c>
      <c r="D302" t="s">
        <v>577</v>
      </c>
      <c r="E302" t="s">
        <v>259</v>
      </c>
      <c r="F302" s="27" t="str">
        <f t="shared" si="4"/>
        <v>SM2: Bless, Werner</v>
      </c>
      <c r="G302" s="27" t="str">
        <f>VLOOKUP(A302,bangolf_kategorien!$A$2:$B$11,2,FALSE)</f>
        <v>SM2</v>
      </c>
    </row>
    <row r="303" spans="1:7" ht="14.5" x14ac:dyDescent="0.35">
      <c r="A303" t="s">
        <v>112</v>
      </c>
      <c r="B303">
        <v>37796</v>
      </c>
      <c r="C303" t="s">
        <v>299</v>
      </c>
      <c r="D303" t="s">
        <v>581</v>
      </c>
      <c r="E303" t="s">
        <v>401</v>
      </c>
      <c r="F303" s="27" t="str">
        <f t="shared" si="4"/>
        <v>SM2: Blöcker, Harald</v>
      </c>
      <c r="G303" s="27" t="str">
        <f>VLOOKUP(A303,bangolf_kategorien!$A$2:$B$11,2,FALSE)</f>
        <v>SM2</v>
      </c>
    </row>
    <row r="304" spans="1:7" ht="14.5" x14ac:dyDescent="0.35">
      <c r="A304" t="s">
        <v>116</v>
      </c>
      <c r="B304">
        <v>37104</v>
      </c>
      <c r="C304" t="s">
        <v>1288</v>
      </c>
      <c r="D304" t="s">
        <v>581</v>
      </c>
      <c r="E304" t="s">
        <v>401</v>
      </c>
      <c r="F304" s="27" t="str">
        <f t="shared" si="4"/>
        <v>SW2: Blöcker, Rosemarie</v>
      </c>
      <c r="G304" s="27" t="str">
        <f>VLOOKUP(A304,bangolf_kategorien!$A$2:$B$11,2,FALSE)</f>
        <v>SW2</v>
      </c>
    </row>
    <row r="305" spans="1:7" ht="14.5" x14ac:dyDescent="0.35">
      <c r="A305" t="s">
        <v>127</v>
      </c>
      <c r="B305">
        <v>37103</v>
      </c>
      <c r="C305" t="s">
        <v>141</v>
      </c>
      <c r="D305" t="s">
        <v>581</v>
      </c>
      <c r="E305" t="s">
        <v>252</v>
      </c>
      <c r="F305" s="27" t="str">
        <f t="shared" si="4"/>
        <v>H: Blöcker, Tim</v>
      </c>
      <c r="G305" s="27" t="str">
        <f>VLOOKUP(A305,bangolf_kategorien!$A$2:$B$11,2,FALSE)</f>
        <v>H</v>
      </c>
    </row>
    <row r="306" spans="1:7" ht="14.5" x14ac:dyDescent="0.35">
      <c r="A306" t="s">
        <v>123</v>
      </c>
      <c r="B306">
        <v>34063</v>
      </c>
      <c r="C306" t="s">
        <v>418</v>
      </c>
      <c r="D306" t="s">
        <v>582</v>
      </c>
      <c r="E306" t="s">
        <v>381</v>
      </c>
      <c r="F306" s="27" t="str">
        <f t="shared" si="4"/>
        <v>SM1: Blöckl, Bernhard</v>
      </c>
      <c r="G306" s="27" t="str">
        <f>VLOOKUP(A306,bangolf_kategorien!$A$2:$B$11,2,FALSE)</f>
        <v>SM1</v>
      </c>
    </row>
    <row r="307" spans="1:7" ht="14.5" x14ac:dyDescent="0.35">
      <c r="A307" t="s">
        <v>123</v>
      </c>
      <c r="B307">
        <v>2275</v>
      </c>
      <c r="C307" t="s">
        <v>1720</v>
      </c>
      <c r="D307" t="s">
        <v>3314</v>
      </c>
      <c r="E307" t="s">
        <v>122</v>
      </c>
      <c r="F307" s="27" t="str">
        <f t="shared" si="4"/>
        <v>SM1: Blume, Detlev</v>
      </c>
      <c r="G307" s="27" t="str">
        <f>VLOOKUP(A307,bangolf_kategorien!$A$2:$B$11,2,FALSE)</f>
        <v>SM1</v>
      </c>
    </row>
    <row r="308" spans="1:7" ht="14.5" x14ac:dyDescent="0.35">
      <c r="A308" t="s">
        <v>127</v>
      </c>
      <c r="B308">
        <v>66049</v>
      </c>
      <c r="C308" t="s">
        <v>583</v>
      </c>
      <c r="D308" t="s">
        <v>584</v>
      </c>
      <c r="E308" t="s">
        <v>252</v>
      </c>
      <c r="F308" s="27" t="str">
        <f t="shared" si="4"/>
        <v>H: Blümer, Severin</v>
      </c>
      <c r="G308" s="27" t="str">
        <f>VLOOKUP(A308,bangolf_kategorien!$A$2:$B$11,2,FALSE)</f>
        <v>H</v>
      </c>
    </row>
    <row r="309" spans="1:7" ht="14.5" x14ac:dyDescent="0.35">
      <c r="A309" t="s">
        <v>123</v>
      </c>
      <c r="B309">
        <v>66391</v>
      </c>
      <c r="C309" t="s">
        <v>585</v>
      </c>
      <c r="D309" t="s">
        <v>586</v>
      </c>
      <c r="E309" t="s">
        <v>184</v>
      </c>
      <c r="F309" s="27" t="str">
        <f t="shared" si="4"/>
        <v>SM1: Blumhoff, Hardy</v>
      </c>
      <c r="G309" s="27" t="str">
        <f>VLOOKUP(A309,bangolf_kategorien!$A$2:$B$11,2,FALSE)</f>
        <v>SM1</v>
      </c>
    </row>
    <row r="310" spans="1:7" ht="14.5" x14ac:dyDescent="0.35">
      <c r="A310" t="s">
        <v>123</v>
      </c>
      <c r="B310">
        <v>43555</v>
      </c>
      <c r="C310" t="s">
        <v>335</v>
      </c>
      <c r="D310" t="s">
        <v>587</v>
      </c>
      <c r="E310" t="s">
        <v>496</v>
      </c>
      <c r="F310" s="27" t="str">
        <f t="shared" si="4"/>
        <v>SM1: Bock, Jens</v>
      </c>
      <c r="G310" s="27" t="str">
        <f>VLOOKUP(A310,bangolf_kategorien!$A$2:$B$11,2,FALSE)</f>
        <v>SM1</v>
      </c>
    </row>
    <row r="311" spans="1:7" ht="14.5" x14ac:dyDescent="0.35">
      <c r="A311" t="s">
        <v>123</v>
      </c>
      <c r="B311">
        <v>67191</v>
      </c>
      <c r="C311" t="s">
        <v>436</v>
      </c>
      <c r="D311" t="s">
        <v>3707</v>
      </c>
      <c r="E311" t="s">
        <v>142</v>
      </c>
      <c r="F311" s="27" t="str">
        <f t="shared" si="4"/>
        <v>SM1: Böcker, Norbert</v>
      </c>
      <c r="G311" s="27" t="str">
        <f>VLOOKUP(A311,bangolf_kategorien!$A$2:$B$11,2,FALSE)</f>
        <v>SM1</v>
      </c>
    </row>
    <row r="312" spans="1:7" ht="14.5" x14ac:dyDescent="0.35">
      <c r="A312" t="s">
        <v>127</v>
      </c>
      <c r="B312">
        <v>38640</v>
      </c>
      <c r="C312" t="s">
        <v>269</v>
      </c>
      <c r="D312" t="s">
        <v>589</v>
      </c>
      <c r="E312" t="s">
        <v>122</v>
      </c>
      <c r="F312" s="27" t="str">
        <f t="shared" si="4"/>
        <v>H: Bode, Christian</v>
      </c>
      <c r="G312" s="27" t="str">
        <f>VLOOKUP(A312,bangolf_kategorien!$A$2:$B$11,2,FALSE)</f>
        <v>H</v>
      </c>
    </row>
    <row r="313" spans="1:7" ht="14.5" x14ac:dyDescent="0.35">
      <c r="A313" t="s">
        <v>197</v>
      </c>
      <c r="B313">
        <v>3216763</v>
      </c>
      <c r="C313" t="s">
        <v>3309</v>
      </c>
      <c r="D313" t="s">
        <v>589</v>
      </c>
      <c r="E313" t="s">
        <v>4</v>
      </c>
      <c r="F313" s="27" t="str">
        <f t="shared" si="4"/>
        <v>JM: Bode, Pierre</v>
      </c>
      <c r="G313" s="27" t="str">
        <f>VLOOKUP(A313,bangolf_kategorien!$A$2:$B$11,2,FALSE)</f>
        <v>JM</v>
      </c>
    </row>
    <row r="314" spans="1:7" ht="14.5" x14ac:dyDescent="0.35">
      <c r="A314" t="s">
        <v>116</v>
      </c>
      <c r="B314">
        <v>66386</v>
      </c>
      <c r="C314" t="s">
        <v>502</v>
      </c>
      <c r="D314" t="s">
        <v>589</v>
      </c>
      <c r="E314" t="s">
        <v>223</v>
      </c>
      <c r="F314" s="27" t="str">
        <f t="shared" si="4"/>
        <v>SW2: Bode, Waltraut</v>
      </c>
      <c r="G314" s="27" t="str">
        <f>VLOOKUP(A314,bangolf_kategorien!$A$2:$B$11,2,FALSE)</f>
        <v>SW2</v>
      </c>
    </row>
    <row r="315" spans="1:7" ht="14.5" x14ac:dyDescent="0.35">
      <c r="A315" t="s">
        <v>123</v>
      </c>
      <c r="B315">
        <v>43782</v>
      </c>
      <c r="C315" t="s">
        <v>593</v>
      </c>
      <c r="D315" t="s">
        <v>594</v>
      </c>
      <c r="E315" t="s">
        <v>595</v>
      </c>
      <c r="F315" s="27" t="str">
        <f t="shared" si="4"/>
        <v>SM1: Boenisch, Hans-Jochen</v>
      </c>
      <c r="G315" s="27" t="str">
        <f>VLOOKUP(A315,bangolf_kategorien!$A$2:$B$11,2,FALSE)</f>
        <v>SM1</v>
      </c>
    </row>
    <row r="316" spans="1:7" ht="14.5" x14ac:dyDescent="0.35">
      <c r="A316" t="s">
        <v>112</v>
      </c>
      <c r="B316">
        <v>21681</v>
      </c>
      <c r="C316" t="s">
        <v>355</v>
      </c>
      <c r="D316" t="s">
        <v>596</v>
      </c>
      <c r="E316" t="s">
        <v>597</v>
      </c>
      <c r="F316" s="27" t="str">
        <f t="shared" si="4"/>
        <v>SM2: Bogdahn, Volker</v>
      </c>
      <c r="G316" s="27" t="str">
        <f>VLOOKUP(A316,bangolf_kategorien!$A$2:$B$11,2,FALSE)</f>
        <v>SM2</v>
      </c>
    </row>
    <row r="317" spans="1:7" ht="14.5" x14ac:dyDescent="0.35">
      <c r="A317" t="s">
        <v>123</v>
      </c>
      <c r="B317">
        <v>67113</v>
      </c>
      <c r="C317" t="s">
        <v>592</v>
      </c>
      <c r="D317" t="s">
        <v>3505</v>
      </c>
      <c r="E317" t="s">
        <v>192</v>
      </c>
      <c r="F317" s="27" t="str">
        <f t="shared" si="4"/>
        <v>SM1: Bohle, Ulrich</v>
      </c>
      <c r="G317" s="27" t="str">
        <f>VLOOKUP(A317,bangolf_kategorien!$A$2:$B$11,2,FALSE)</f>
        <v>SM1</v>
      </c>
    </row>
    <row r="318" spans="1:7" ht="14.5" x14ac:dyDescent="0.35">
      <c r="A318" t="s">
        <v>112</v>
      </c>
      <c r="B318">
        <v>67172</v>
      </c>
      <c r="C318" t="s">
        <v>360</v>
      </c>
      <c r="D318" t="s">
        <v>3506</v>
      </c>
      <c r="E318" t="s">
        <v>259</v>
      </c>
      <c r="F318" s="27" t="str">
        <f t="shared" si="4"/>
        <v>SM2: Bohleber, Hans-Dieter</v>
      </c>
      <c r="G318" s="27" t="str">
        <f>VLOOKUP(A318,bangolf_kategorien!$A$2:$B$11,2,FALSE)</f>
        <v>SM2</v>
      </c>
    </row>
    <row r="319" spans="1:7" ht="14.5" x14ac:dyDescent="0.35">
      <c r="A319" t="s">
        <v>112</v>
      </c>
      <c r="B319">
        <v>18421</v>
      </c>
      <c r="C319" t="s">
        <v>599</v>
      </c>
      <c r="D319" t="s">
        <v>600</v>
      </c>
      <c r="E319" t="s">
        <v>234</v>
      </c>
      <c r="F319" s="27" t="str">
        <f t="shared" si="4"/>
        <v>SM2: Böhm, Ernst</v>
      </c>
      <c r="G319" s="27" t="str">
        <f>VLOOKUP(A319,bangolf_kategorien!$A$2:$B$11,2,FALSE)</f>
        <v>SM2</v>
      </c>
    </row>
    <row r="320" spans="1:7" ht="14.5" x14ac:dyDescent="0.35">
      <c r="A320" t="s">
        <v>112</v>
      </c>
      <c r="B320">
        <v>4126</v>
      </c>
      <c r="C320" t="s">
        <v>190</v>
      </c>
      <c r="D320" t="s">
        <v>601</v>
      </c>
      <c r="E320" t="s">
        <v>602</v>
      </c>
      <c r="F320" s="27" t="str">
        <f t="shared" si="4"/>
        <v>SM2: Bohnenkämper, Uwe</v>
      </c>
      <c r="G320" s="27" t="str">
        <f>VLOOKUP(A320,bangolf_kategorien!$A$2:$B$11,2,FALSE)</f>
        <v>SM2</v>
      </c>
    </row>
    <row r="321" spans="1:7" ht="14.5" x14ac:dyDescent="0.35">
      <c r="A321" t="s">
        <v>112</v>
      </c>
      <c r="B321">
        <v>5964</v>
      </c>
      <c r="C321" t="s">
        <v>182</v>
      </c>
      <c r="D321" t="s">
        <v>603</v>
      </c>
      <c r="E321" t="s">
        <v>334</v>
      </c>
      <c r="F321" s="27" t="str">
        <f t="shared" si="4"/>
        <v>SM2: Bojack, Wolfgang</v>
      </c>
      <c r="G321" s="27" t="str">
        <f>VLOOKUP(A321,bangolf_kategorien!$A$2:$B$11,2,FALSE)</f>
        <v>SM2</v>
      </c>
    </row>
    <row r="322" spans="1:7" ht="14.5" x14ac:dyDescent="0.35">
      <c r="A322" t="s">
        <v>138</v>
      </c>
      <c r="B322">
        <v>3216766</v>
      </c>
      <c r="C322" t="s">
        <v>3708</v>
      </c>
      <c r="D322" t="s">
        <v>3709</v>
      </c>
      <c r="E322" t="s">
        <v>4</v>
      </c>
      <c r="F322" s="27" t="str">
        <f t="shared" si="4"/>
        <v>D: Bokstaller, Finja</v>
      </c>
      <c r="G322" s="27" t="str">
        <f>VLOOKUP(A322,bangolf_kategorien!$A$2:$B$11,2,FALSE)</f>
        <v>D</v>
      </c>
    </row>
    <row r="323" spans="1:7" ht="14.5" x14ac:dyDescent="0.35">
      <c r="A323" t="s">
        <v>123</v>
      </c>
      <c r="B323">
        <v>66315</v>
      </c>
      <c r="C323" t="s">
        <v>366</v>
      </c>
      <c r="D323" t="s">
        <v>605</v>
      </c>
      <c r="E323" t="s">
        <v>606</v>
      </c>
      <c r="F323" s="27" t="str">
        <f t="shared" ref="F323:F386" si="5">CONCATENATE(G323,": ",D323,", ",C323)</f>
        <v>SM1: Bölle, Richard</v>
      </c>
      <c r="G323" s="27" t="str">
        <f>VLOOKUP(A323,bangolf_kategorien!$A$2:$B$11,2,FALSE)</f>
        <v>SM1</v>
      </c>
    </row>
    <row r="324" spans="1:7" ht="14.5" x14ac:dyDescent="0.35">
      <c r="A324" t="s">
        <v>138</v>
      </c>
      <c r="B324">
        <v>40384</v>
      </c>
      <c r="C324" t="s">
        <v>607</v>
      </c>
      <c r="D324" t="s">
        <v>608</v>
      </c>
      <c r="E324" t="s">
        <v>471</v>
      </c>
      <c r="F324" s="27" t="str">
        <f t="shared" si="5"/>
        <v>D: Bollrich, Anne</v>
      </c>
      <c r="G324" s="27" t="str">
        <f>VLOOKUP(A324,bangolf_kategorien!$A$2:$B$11,2,FALSE)</f>
        <v>D</v>
      </c>
    </row>
    <row r="325" spans="1:7" ht="14.5" x14ac:dyDescent="0.35">
      <c r="A325" t="s">
        <v>123</v>
      </c>
      <c r="B325">
        <v>38537</v>
      </c>
      <c r="C325" t="s">
        <v>335</v>
      </c>
      <c r="D325" t="s">
        <v>608</v>
      </c>
      <c r="E325" t="s">
        <v>348</v>
      </c>
      <c r="F325" s="27" t="str">
        <f t="shared" si="5"/>
        <v>SM1: Bollrich, Jens</v>
      </c>
      <c r="G325" s="27" t="str">
        <f>VLOOKUP(A325,bangolf_kategorien!$A$2:$B$11,2,FALSE)</f>
        <v>SM1</v>
      </c>
    </row>
    <row r="326" spans="1:7" ht="14.5" x14ac:dyDescent="0.35">
      <c r="A326" t="s">
        <v>134</v>
      </c>
      <c r="B326">
        <v>65740</v>
      </c>
      <c r="C326" t="s">
        <v>609</v>
      </c>
      <c r="D326" t="s">
        <v>608</v>
      </c>
      <c r="E326" t="s">
        <v>348</v>
      </c>
      <c r="F326" s="27" t="str">
        <f t="shared" si="5"/>
        <v>SW1: Bollrich, Margit</v>
      </c>
      <c r="G326" s="27" t="str">
        <f>VLOOKUP(A326,bangolf_kategorien!$A$2:$B$11,2,FALSE)</f>
        <v>SW1</v>
      </c>
    </row>
    <row r="327" spans="1:7" ht="14.5" x14ac:dyDescent="0.35">
      <c r="A327" t="s">
        <v>134</v>
      </c>
      <c r="B327">
        <v>25578</v>
      </c>
      <c r="C327" t="s">
        <v>610</v>
      </c>
      <c r="D327" t="s">
        <v>611</v>
      </c>
      <c r="E327" t="s">
        <v>612</v>
      </c>
      <c r="F327" s="27" t="str">
        <f t="shared" si="5"/>
        <v>SW1: Boltze, Kornelia</v>
      </c>
      <c r="G327" s="27" t="str">
        <f>VLOOKUP(A327,bangolf_kategorien!$A$2:$B$11,2,FALSE)</f>
        <v>SW1</v>
      </c>
    </row>
    <row r="328" spans="1:7" ht="14.5" x14ac:dyDescent="0.35">
      <c r="A328" t="s">
        <v>127</v>
      </c>
      <c r="B328">
        <v>36329</v>
      </c>
      <c r="C328" t="s">
        <v>330</v>
      </c>
      <c r="D328" t="s">
        <v>611</v>
      </c>
      <c r="E328" t="s">
        <v>612</v>
      </c>
      <c r="F328" s="27" t="str">
        <f t="shared" si="5"/>
        <v>H: Boltze, Tobias</v>
      </c>
      <c r="G328" s="27" t="str">
        <f>VLOOKUP(A328,bangolf_kategorien!$A$2:$B$11,2,FALSE)</f>
        <v>H</v>
      </c>
    </row>
    <row r="329" spans="1:7" ht="14.5" x14ac:dyDescent="0.35">
      <c r="A329" t="s">
        <v>123</v>
      </c>
      <c r="B329">
        <v>25581</v>
      </c>
      <c r="C329" t="s">
        <v>190</v>
      </c>
      <c r="D329" t="s">
        <v>611</v>
      </c>
      <c r="E329" t="s">
        <v>612</v>
      </c>
      <c r="F329" s="27" t="str">
        <f t="shared" si="5"/>
        <v>SM1: Boltze, Uwe</v>
      </c>
      <c r="G329" s="27" t="str">
        <f>VLOOKUP(A329,bangolf_kategorien!$A$2:$B$11,2,FALSE)</f>
        <v>SM1</v>
      </c>
    </row>
    <row r="330" spans="1:7" ht="14.5" x14ac:dyDescent="0.35">
      <c r="A330" t="s">
        <v>127</v>
      </c>
      <c r="B330">
        <v>38174</v>
      </c>
      <c r="C330" t="s">
        <v>613</v>
      </c>
      <c r="D330" t="s">
        <v>614</v>
      </c>
      <c r="E330" t="s">
        <v>375</v>
      </c>
      <c r="F330" s="27" t="str">
        <f t="shared" si="5"/>
        <v>H: Bomblies, David</v>
      </c>
      <c r="G330" s="27" t="str">
        <f>VLOOKUP(A330,bangolf_kategorien!$A$2:$B$11,2,FALSE)</f>
        <v>H</v>
      </c>
    </row>
    <row r="331" spans="1:7" ht="14.5" x14ac:dyDescent="0.35">
      <c r="A331" t="s">
        <v>127</v>
      </c>
      <c r="B331">
        <v>38175</v>
      </c>
      <c r="C331" t="s">
        <v>441</v>
      </c>
      <c r="D331" t="s">
        <v>614</v>
      </c>
      <c r="E331" t="s">
        <v>375</v>
      </c>
      <c r="F331" s="27" t="str">
        <f t="shared" si="5"/>
        <v>H: Bomblies, Timo</v>
      </c>
      <c r="G331" s="27" t="str">
        <f>VLOOKUP(A331,bangolf_kategorien!$A$2:$B$11,2,FALSE)</f>
        <v>H</v>
      </c>
    </row>
    <row r="332" spans="1:7" ht="14.5" x14ac:dyDescent="0.35">
      <c r="A332" t="s">
        <v>112</v>
      </c>
      <c r="B332">
        <v>38176</v>
      </c>
      <c r="C332" t="s">
        <v>182</v>
      </c>
      <c r="D332" t="s">
        <v>614</v>
      </c>
      <c r="E332" t="s">
        <v>375</v>
      </c>
      <c r="F332" s="27" t="str">
        <f t="shared" si="5"/>
        <v>SM2: Bomblies, Wolfgang</v>
      </c>
      <c r="G332" s="27" t="str">
        <f>VLOOKUP(A332,bangolf_kategorien!$A$2:$B$11,2,FALSE)</f>
        <v>SM2</v>
      </c>
    </row>
    <row r="333" spans="1:7" ht="14.5" x14ac:dyDescent="0.35">
      <c r="A333" t="s">
        <v>127</v>
      </c>
      <c r="B333">
        <v>38473</v>
      </c>
      <c r="C333" t="s">
        <v>616</v>
      </c>
      <c r="D333" t="s">
        <v>617</v>
      </c>
      <c r="E333" t="s">
        <v>540</v>
      </c>
      <c r="F333" s="27" t="str">
        <f t="shared" si="5"/>
        <v>H: Bonacker, Jean-Pierre</v>
      </c>
      <c r="G333" s="27" t="str">
        <f>VLOOKUP(A333,bangolf_kategorien!$A$2:$B$11,2,FALSE)</f>
        <v>H</v>
      </c>
    </row>
    <row r="334" spans="1:7" ht="14.5" x14ac:dyDescent="0.35">
      <c r="A334" t="s">
        <v>127</v>
      </c>
      <c r="B334">
        <v>3216554</v>
      </c>
      <c r="C334" t="s">
        <v>615</v>
      </c>
      <c r="D334" t="s">
        <v>3710</v>
      </c>
      <c r="E334" t="s">
        <v>4</v>
      </c>
      <c r="F334" s="27" t="str">
        <f t="shared" si="5"/>
        <v>H: Bonde, Björn</v>
      </c>
      <c r="G334" s="27" t="str">
        <f>VLOOKUP(A334,bangolf_kategorien!$A$2:$B$11,2,FALSE)</f>
        <v>H</v>
      </c>
    </row>
    <row r="335" spans="1:7" ht="14.5" x14ac:dyDescent="0.35">
      <c r="A335" t="s">
        <v>112</v>
      </c>
      <c r="B335">
        <v>36836</v>
      </c>
      <c r="C335" t="s">
        <v>418</v>
      </c>
      <c r="D335" t="s">
        <v>618</v>
      </c>
      <c r="E335" t="s">
        <v>619</v>
      </c>
      <c r="F335" s="27" t="str">
        <f t="shared" si="5"/>
        <v>SM2: Bonder, Bernhard</v>
      </c>
      <c r="G335" s="27" t="str">
        <f>VLOOKUP(A335,bangolf_kategorien!$A$2:$B$11,2,FALSE)</f>
        <v>SM2</v>
      </c>
    </row>
    <row r="336" spans="1:7" ht="14.5" x14ac:dyDescent="0.35">
      <c r="A336" t="s">
        <v>197</v>
      </c>
      <c r="B336">
        <v>67118</v>
      </c>
      <c r="C336" t="s">
        <v>3507</v>
      </c>
      <c r="D336" t="s">
        <v>618</v>
      </c>
      <c r="E336" t="s">
        <v>619</v>
      </c>
      <c r="F336" s="27" t="str">
        <f t="shared" si="5"/>
        <v>JM: Bonder, Luc</v>
      </c>
      <c r="G336" s="27" t="str">
        <f>VLOOKUP(A336,bangolf_kategorien!$A$2:$B$11,2,FALSE)</f>
        <v>JM</v>
      </c>
    </row>
    <row r="337" spans="1:7" ht="14.5" x14ac:dyDescent="0.35">
      <c r="A337" t="s">
        <v>123</v>
      </c>
      <c r="B337">
        <v>21702</v>
      </c>
      <c r="C337" t="s">
        <v>513</v>
      </c>
      <c r="D337" t="s">
        <v>620</v>
      </c>
      <c r="E337" t="s">
        <v>446</v>
      </c>
      <c r="F337" s="27" t="str">
        <f t="shared" si="5"/>
        <v>SM1: Bonenberger, Frank</v>
      </c>
      <c r="G337" s="27" t="str">
        <f>VLOOKUP(A337,bangolf_kategorien!$A$2:$B$11,2,FALSE)</f>
        <v>SM1</v>
      </c>
    </row>
    <row r="338" spans="1:7" ht="14.5" x14ac:dyDescent="0.35">
      <c r="A338" t="s">
        <v>127</v>
      </c>
      <c r="B338">
        <v>41704</v>
      </c>
      <c r="C338" t="s">
        <v>437</v>
      </c>
      <c r="D338" t="s">
        <v>622</v>
      </c>
      <c r="E338" t="s">
        <v>602</v>
      </c>
      <c r="F338" s="27" t="str">
        <f t="shared" si="5"/>
        <v>H: Bonrath, Pascal</v>
      </c>
      <c r="G338" s="27" t="str">
        <f>VLOOKUP(A338,bangolf_kategorien!$A$2:$B$11,2,FALSE)</f>
        <v>H</v>
      </c>
    </row>
    <row r="339" spans="1:7" ht="14.5" x14ac:dyDescent="0.35">
      <c r="A339" t="s">
        <v>134</v>
      </c>
      <c r="B339">
        <v>41663</v>
      </c>
      <c r="C339" t="s">
        <v>623</v>
      </c>
      <c r="D339" t="s">
        <v>624</v>
      </c>
      <c r="E339" t="s">
        <v>625</v>
      </c>
      <c r="F339" s="27" t="str">
        <f t="shared" si="5"/>
        <v>SW1: Bönsch, Heidi</v>
      </c>
      <c r="G339" s="27" t="str">
        <f>VLOOKUP(A339,bangolf_kategorien!$A$2:$B$11,2,FALSE)</f>
        <v>SW1</v>
      </c>
    </row>
    <row r="340" spans="1:7" ht="14.5" x14ac:dyDescent="0.35">
      <c r="A340" t="s">
        <v>123</v>
      </c>
      <c r="B340">
        <v>41667</v>
      </c>
      <c r="C340" t="s">
        <v>146</v>
      </c>
      <c r="D340" t="s">
        <v>624</v>
      </c>
      <c r="E340" t="s">
        <v>625</v>
      </c>
      <c r="F340" s="27" t="str">
        <f t="shared" si="5"/>
        <v>SM1: Bönsch, Jürgen</v>
      </c>
      <c r="G340" s="27" t="str">
        <f>VLOOKUP(A340,bangolf_kategorien!$A$2:$B$11,2,FALSE)</f>
        <v>SM1</v>
      </c>
    </row>
    <row r="341" spans="1:7" ht="14.5" x14ac:dyDescent="0.35">
      <c r="A341" t="s">
        <v>127</v>
      </c>
      <c r="B341">
        <v>36323</v>
      </c>
      <c r="C341" t="s">
        <v>352</v>
      </c>
      <c r="D341" t="s">
        <v>624</v>
      </c>
      <c r="E341" t="s">
        <v>625</v>
      </c>
      <c r="F341" s="27" t="str">
        <f t="shared" si="5"/>
        <v>H: Bönsch, Patrick</v>
      </c>
      <c r="G341" s="27" t="str">
        <f>VLOOKUP(A341,bangolf_kategorien!$A$2:$B$11,2,FALSE)</f>
        <v>H</v>
      </c>
    </row>
    <row r="342" spans="1:7" ht="14.5" x14ac:dyDescent="0.35">
      <c r="A342" t="s">
        <v>112</v>
      </c>
      <c r="B342">
        <v>41671</v>
      </c>
      <c r="C342" t="s">
        <v>518</v>
      </c>
      <c r="D342" t="s">
        <v>624</v>
      </c>
      <c r="E342" t="s">
        <v>625</v>
      </c>
      <c r="F342" s="27" t="str">
        <f t="shared" si="5"/>
        <v>SM2: Bönsch, Roland</v>
      </c>
      <c r="G342" s="27" t="str">
        <f>VLOOKUP(A342,bangolf_kategorien!$A$2:$B$11,2,FALSE)</f>
        <v>SM2</v>
      </c>
    </row>
    <row r="343" spans="1:7" ht="14.5" x14ac:dyDescent="0.35">
      <c r="A343" t="s">
        <v>116</v>
      </c>
      <c r="B343">
        <v>37249</v>
      </c>
      <c r="C343" t="s">
        <v>568</v>
      </c>
      <c r="D343" t="s">
        <v>626</v>
      </c>
      <c r="E343" t="s">
        <v>512</v>
      </c>
      <c r="F343" s="27" t="str">
        <f t="shared" si="5"/>
        <v>SW2: Boock, Cornelia</v>
      </c>
      <c r="G343" s="27" t="str">
        <f>VLOOKUP(A343,bangolf_kategorien!$A$2:$B$11,2,FALSE)</f>
        <v>SW2</v>
      </c>
    </row>
    <row r="344" spans="1:7" ht="14.5" x14ac:dyDescent="0.35">
      <c r="A344" t="s">
        <v>127</v>
      </c>
      <c r="B344">
        <v>46859</v>
      </c>
      <c r="C344" t="s">
        <v>124</v>
      </c>
      <c r="D344" t="s">
        <v>626</v>
      </c>
      <c r="E344" t="s">
        <v>263</v>
      </c>
      <c r="F344" s="27" t="str">
        <f t="shared" si="5"/>
        <v>H: Boock, Thomas</v>
      </c>
      <c r="G344" s="27" t="str">
        <f>VLOOKUP(A344,bangolf_kategorien!$A$2:$B$11,2,FALSE)</f>
        <v>H</v>
      </c>
    </row>
    <row r="345" spans="1:7" ht="14.5" x14ac:dyDescent="0.35">
      <c r="A345" t="s">
        <v>116</v>
      </c>
      <c r="B345">
        <v>17898</v>
      </c>
      <c r="C345" t="s">
        <v>627</v>
      </c>
      <c r="D345" t="s">
        <v>628</v>
      </c>
      <c r="E345" t="s">
        <v>462</v>
      </c>
      <c r="F345" s="27" t="str">
        <f t="shared" si="5"/>
        <v>SW2: Boos, Charlotte</v>
      </c>
      <c r="G345" s="27" t="str">
        <f>VLOOKUP(A345,bangolf_kategorien!$A$2:$B$11,2,FALSE)</f>
        <v>SW2</v>
      </c>
    </row>
    <row r="346" spans="1:7" ht="14.5" x14ac:dyDescent="0.35">
      <c r="A346" t="s">
        <v>123</v>
      </c>
      <c r="B346">
        <v>42763</v>
      </c>
      <c r="C346" t="s">
        <v>629</v>
      </c>
      <c r="D346" t="s">
        <v>628</v>
      </c>
      <c r="E346" t="s">
        <v>630</v>
      </c>
      <c r="F346" s="27" t="str">
        <f t="shared" si="5"/>
        <v>SM1: Boos, Nils</v>
      </c>
      <c r="G346" s="27" t="str">
        <f>VLOOKUP(A346,bangolf_kategorien!$A$2:$B$11,2,FALSE)</f>
        <v>SM1</v>
      </c>
    </row>
    <row r="347" spans="1:7" ht="14.5" x14ac:dyDescent="0.35">
      <c r="A347" t="s">
        <v>127</v>
      </c>
      <c r="B347">
        <v>66945</v>
      </c>
      <c r="C347" t="s">
        <v>335</v>
      </c>
      <c r="D347" t="s">
        <v>3315</v>
      </c>
      <c r="E347" t="s">
        <v>3311</v>
      </c>
      <c r="F347" s="27" t="str">
        <f t="shared" si="5"/>
        <v>H: Börger, Jens</v>
      </c>
      <c r="G347" s="27" t="str">
        <f>VLOOKUP(A347,bangolf_kategorien!$A$2:$B$11,2,FALSE)</f>
        <v>H</v>
      </c>
    </row>
    <row r="348" spans="1:7" ht="14.5" x14ac:dyDescent="0.35">
      <c r="A348" t="s">
        <v>197</v>
      </c>
      <c r="B348">
        <v>66946</v>
      </c>
      <c r="C348" t="s">
        <v>437</v>
      </c>
      <c r="D348" t="s">
        <v>3315</v>
      </c>
      <c r="E348" t="s">
        <v>3311</v>
      </c>
      <c r="F348" s="27" t="str">
        <f t="shared" si="5"/>
        <v>JM: Börger, Pascal</v>
      </c>
      <c r="G348" s="27" t="str">
        <f>VLOOKUP(A348,bangolf_kategorien!$A$2:$B$11,2,FALSE)</f>
        <v>JM</v>
      </c>
    </row>
    <row r="349" spans="1:7" ht="14.5" x14ac:dyDescent="0.35">
      <c r="A349" t="s">
        <v>127</v>
      </c>
      <c r="B349">
        <v>43756</v>
      </c>
      <c r="C349" t="s">
        <v>335</v>
      </c>
      <c r="D349" t="s">
        <v>632</v>
      </c>
      <c r="E349" t="s">
        <v>446</v>
      </c>
      <c r="F349" s="27" t="str">
        <f t="shared" si="5"/>
        <v>H: Borggraefe, Jens</v>
      </c>
      <c r="G349" s="27" t="str">
        <f>VLOOKUP(A349,bangolf_kategorien!$A$2:$B$11,2,FALSE)</f>
        <v>H</v>
      </c>
    </row>
    <row r="350" spans="1:7" ht="14.5" x14ac:dyDescent="0.35">
      <c r="A350" t="s">
        <v>138</v>
      </c>
      <c r="B350">
        <v>36624</v>
      </c>
      <c r="C350" t="s">
        <v>467</v>
      </c>
      <c r="D350" t="s">
        <v>632</v>
      </c>
      <c r="E350" t="s">
        <v>446</v>
      </c>
      <c r="F350" s="27" t="str">
        <f t="shared" si="5"/>
        <v>D: Borggraefe, Martina</v>
      </c>
      <c r="G350" s="27" t="str">
        <f>VLOOKUP(A350,bangolf_kategorien!$A$2:$B$11,2,FALSE)</f>
        <v>D</v>
      </c>
    </row>
    <row r="351" spans="1:7" ht="14.5" x14ac:dyDescent="0.35">
      <c r="A351" t="s">
        <v>116</v>
      </c>
      <c r="B351">
        <v>34108</v>
      </c>
      <c r="C351" t="s">
        <v>633</v>
      </c>
      <c r="D351" t="s">
        <v>634</v>
      </c>
      <c r="E351" t="s">
        <v>252</v>
      </c>
      <c r="F351" s="27" t="str">
        <f t="shared" si="5"/>
        <v>SW2: Bork, Elisabeth</v>
      </c>
      <c r="G351" s="27" t="str">
        <f>VLOOKUP(A351,bangolf_kategorien!$A$2:$B$11,2,FALSE)</f>
        <v>SW2</v>
      </c>
    </row>
    <row r="352" spans="1:7" ht="14.5" x14ac:dyDescent="0.35">
      <c r="A352" t="s">
        <v>112</v>
      </c>
      <c r="B352">
        <v>10087</v>
      </c>
      <c r="C352" t="s">
        <v>635</v>
      </c>
      <c r="D352" t="s">
        <v>634</v>
      </c>
      <c r="E352" t="s">
        <v>252</v>
      </c>
      <c r="F352" s="27" t="str">
        <f t="shared" si="5"/>
        <v>SM2: Bork, Gert</v>
      </c>
      <c r="G352" s="27" t="str">
        <f>VLOOKUP(A352,bangolf_kategorien!$A$2:$B$11,2,FALSE)</f>
        <v>SM2</v>
      </c>
    </row>
    <row r="353" spans="1:7" ht="14.5" x14ac:dyDescent="0.35">
      <c r="A353" t="s">
        <v>127</v>
      </c>
      <c r="B353">
        <v>33880</v>
      </c>
      <c r="C353" t="s">
        <v>140</v>
      </c>
      <c r="D353" t="s">
        <v>636</v>
      </c>
      <c r="E353" t="s">
        <v>343</v>
      </c>
      <c r="F353" s="27" t="str">
        <f t="shared" si="5"/>
        <v>H: Born, Michael</v>
      </c>
      <c r="G353" s="27" t="str">
        <f>VLOOKUP(A353,bangolf_kategorien!$A$2:$B$11,2,FALSE)</f>
        <v>H</v>
      </c>
    </row>
    <row r="354" spans="1:7" ht="14.5" x14ac:dyDescent="0.35">
      <c r="A354" t="s">
        <v>123</v>
      </c>
      <c r="B354">
        <v>25918</v>
      </c>
      <c r="C354" t="s">
        <v>124</v>
      </c>
      <c r="D354" t="s">
        <v>636</v>
      </c>
      <c r="E354" t="s">
        <v>214</v>
      </c>
      <c r="F354" s="27" t="str">
        <f t="shared" si="5"/>
        <v>SM1: Born, Thomas</v>
      </c>
      <c r="G354" s="27" t="str">
        <f>VLOOKUP(A354,bangolf_kategorien!$A$2:$B$11,2,FALSE)</f>
        <v>SM1</v>
      </c>
    </row>
    <row r="355" spans="1:7" ht="14.5" x14ac:dyDescent="0.35">
      <c r="A355" t="s">
        <v>138</v>
      </c>
      <c r="B355">
        <v>27803</v>
      </c>
      <c r="C355" t="s">
        <v>176</v>
      </c>
      <c r="D355" t="s">
        <v>637</v>
      </c>
      <c r="E355" t="s">
        <v>263</v>
      </c>
      <c r="F355" s="27" t="str">
        <f t="shared" si="5"/>
        <v>D: Bornhöft, Bianca</v>
      </c>
      <c r="G355" s="27" t="str">
        <f>VLOOKUP(A355,bangolf_kategorien!$A$2:$B$11,2,FALSE)</f>
        <v>D</v>
      </c>
    </row>
    <row r="356" spans="1:7" ht="14.5" x14ac:dyDescent="0.35">
      <c r="A356" t="s">
        <v>112</v>
      </c>
      <c r="B356">
        <v>38240</v>
      </c>
      <c r="C356" t="s">
        <v>638</v>
      </c>
      <c r="D356" t="s">
        <v>639</v>
      </c>
      <c r="E356" t="s">
        <v>496</v>
      </c>
      <c r="F356" s="27" t="str">
        <f t="shared" si="5"/>
        <v>SM2: Bornkessel, Karl Heinz</v>
      </c>
      <c r="G356" s="27" t="str">
        <f>VLOOKUP(A356,bangolf_kategorien!$A$2:$B$11,2,FALSE)</f>
        <v>SM2</v>
      </c>
    </row>
    <row r="357" spans="1:7" ht="14.5" x14ac:dyDescent="0.35">
      <c r="A357" t="s">
        <v>116</v>
      </c>
      <c r="B357">
        <v>38241</v>
      </c>
      <c r="C357" t="s">
        <v>609</v>
      </c>
      <c r="D357" t="s">
        <v>639</v>
      </c>
      <c r="E357" t="s">
        <v>496</v>
      </c>
      <c r="F357" s="27" t="str">
        <f t="shared" si="5"/>
        <v>SW2: Bornkessel, Margit</v>
      </c>
      <c r="G357" s="27" t="str">
        <f>VLOOKUP(A357,bangolf_kategorien!$A$2:$B$11,2,FALSE)</f>
        <v>SW2</v>
      </c>
    </row>
    <row r="358" spans="1:7" ht="14.5" x14ac:dyDescent="0.35">
      <c r="A358" t="s">
        <v>134</v>
      </c>
      <c r="B358">
        <v>49092</v>
      </c>
      <c r="C358" t="s">
        <v>640</v>
      </c>
      <c r="D358" t="s">
        <v>641</v>
      </c>
      <c r="E358" t="s">
        <v>390</v>
      </c>
      <c r="F358" s="27" t="str">
        <f t="shared" si="5"/>
        <v>SW1: Bort, Elke</v>
      </c>
      <c r="G358" s="27" t="str">
        <f>VLOOKUP(A358,bangolf_kategorien!$A$2:$B$11,2,FALSE)</f>
        <v>SW1</v>
      </c>
    </row>
    <row r="359" spans="1:7" ht="14.5" x14ac:dyDescent="0.35">
      <c r="A359" t="s">
        <v>127</v>
      </c>
      <c r="B359">
        <v>23605</v>
      </c>
      <c r="C359" t="s">
        <v>642</v>
      </c>
      <c r="D359" t="s">
        <v>641</v>
      </c>
      <c r="E359" t="s">
        <v>390</v>
      </c>
      <c r="F359" s="27" t="str">
        <f t="shared" si="5"/>
        <v>H: Bort, Marcel</v>
      </c>
      <c r="G359" s="27" t="str">
        <f>VLOOKUP(A359,bangolf_kategorien!$A$2:$B$11,2,FALSE)</f>
        <v>H</v>
      </c>
    </row>
    <row r="360" spans="1:7" ht="14.5" x14ac:dyDescent="0.35">
      <c r="A360" t="s">
        <v>123</v>
      </c>
      <c r="B360">
        <v>49091</v>
      </c>
      <c r="C360" t="s">
        <v>124</v>
      </c>
      <c r="D360" t="s">
        <v>641</v>
      </c>
      <c r="E360" t="s">
        <v>390</v>
      </c>
      <c r="F360" s="27" t="str">
        <f t="shared" si="5"/>
        <v>SM1: Bort, Thomas</v>
      </c>
      <c r="G360" s="27" t="str">
        <f>VLOOKUP(A360,bangolf_kategorien!$A$2:$B$11,2,FALSE)</f>
        <v>SM1</v>
      </c>
    </row>
    <row r="361" spans="1:7" ht="14.5" x14ac:dyDescent="0.35">
      <c r="A361" t="s">
        <v>112</v>
      </c>
      <c r="B361">
        <v>38178</v>
      </c>
      <c r="C361" t="s">
        <v>472</v>
      </c>
      <c r="D361" t="s">
        <v>645</v>
      </c>
      <c r="E361" t="s">
        <v>646</v>
      </c>
      <c r="F361" s="27" t="str">
        <f t="shared" si="5"/>
        <v>SM2: Bosen, Wilfried</v>
      </c>
      <c r="G361" s="27" t="str">
        <f>VLOOKUP(A361,bangolf_kategorien!$A$2:$B$11,2,FALSE)</f>
        <v>SM2</v>
      </c>
    </row>
    <row r="362" spans="1:7" ht="14.5" x14ac:dyDescent="0.35">
      <c r="A362" t="s">
        <v>112</v>
      </c>
      <c r="B362">
        <v>66066</v>
      </c>
      <c r="C362" t="s">
        <v>451</v>
      </c>
      <c r="D362" t="s">
        <v>647</v>
      </c>
      <c r="E362" t="s">
        <v>403</v>
      </c>
      <c r="F362" s="27" t="str">
        <f t="shared" si="5"/>
        <v>SM2: Bosse, Joachim</v>
      </c>
      <c r="G362" s="27" t="str">
        <f>VLOOKUP(A362,bangolf_kategorien!$A$2:$B$11,2,FALSE)</f>
        <v>SM2</v>
      </c>
    </row>
    <row r="363" spans="1:7" ht="14.5" x14ac:dyDescent="0.35">
      <c r="A363" t="s">
        <v>112</v>
      </c>
      <c r="B363">
        <v>36834</v>
      </c>
      <c r="C363" t="s">
        <v>207</v>
      </c>
      <c r="D363" t="s">
        <v>648</v>
      </c>
      <c r="E363" t="s">
        <v>223</v>
      </c>
      <c r="F363" s="27" t="str">
        <f t="shared" si="5"/>
        <v>SM2: Bothe, Dieter</v>
      </c>
      <c r="G363" s="27" t="str">
        <f>VLOOKUP(A363,bangolf_kategorien!$A$2:$B$11,2,FALSE)</f>
        <v>SM2</v>
      </c>
    </row>
    <row r="364" spans="1:7" ht="14.5" x14ac:dyDescent="0.35">
      <c r="A364" t="s">
        <v>127</v>
      </c>
      <c r="B364">
        <v>45560</v>
      </c>
      <c r="C364" t="s">
        <v>352</v>
      </c>
      <c r="D364" t="s">
        <v>650</v>
      </c>
      <c r="E364" t="s">
        <v>471</v>
      </c>
      <c r="F364" s="27" t="str">
        <f t="shared" si="5"/>
        <v>H: Bothmann, Patrick</v>
      </c>
      <c r="G364" s="27" t="str">
        <f>VLOOKUP(A364,bangolf_kategorien!$A$2:$B$11,2,FALSE)</f>
        <v>H</v>
      </c>
    </row>
    <row r="365" spans="1:7" ht="14.5" x14ac:dyDescent="0.35">
      <c r="A365" t="s">
        <v>127</v>
      </c>
      <c r="B365">
        <v>46348</v>
      </c>
      <c r="C365" t="s">
        <v>315</v>
      </c>
      <c r="D365" t="s">
        <v>651</v>
      </c>
      <c r="E365" t="s">
        <v>504</v>
      </c>
      <c r="F365" s="27" t="str">
        <f t="shared" si="5"/>
        <v>H: Bott, Andreas</v>
      </c>
      <c r="G365" s="27" t="str">
        <f>VLOOKUP(A365,bangolf_kategorien!$A$2:$B$11,2,FALSE)</f>
        <v>H</v>
      </c>
    </row>
    <row r="366" spans="1:7" ht="14.5" x14ac:dyDescent="0.35">
      <c r="A366" t="s">
        <v>127</v>
      </c>
      <c r="B366">
        <v>32231</v>
      </c>
      <c r="C366" t="s">
        <v>652</v>
      </c>
      <c r="D366" t="s">
        <v>653</v>
      </c>
      <c r="E366" t="s">
        <v>172</v>
      </c>
      <c r="F366" s="27" t="str">
        <f t="shared" si="5"/>
        <v>H: Böttcher, Steven</v>
      </c>
      <c r="G366" s="27" t="str">
        <f>VLOOKUP(A366,bangolf_kategorien!$A$2:$B$11,2,FALSE)</f>
        <v>H</v>
      </c>
    </row>
    <row r="367" spans="1:7" ht="14.5" x14ac:dyDescent="0.35">
      <c r="A367" t="s">
        <v>112</v>
      </c>
      <c r="B367">
        <v>3602</v>
      </c>
      <c r="C367" t="s">
        <v>654</v>
      </c>
      <c r="D367" t="s">
        <v>653</v>
      </c>
      <c r="E367" t="s">
        <v>655</v>
      </c>
      <c r="F367" s="27" t="str">
        <f t="shared" si="5"/>
        <v>SM2: Böttcher, Wilhelm</v>
      </c>
      <c r="G367" s="27" t="str">
        <f>VLOOKUP(A367,bangolf_kategorien!$A$2:$B$11,2,FALSE)</f>
        <v>SM2</v>
      </c>
    </row>
    <row r="368" spans="1:7" ht="14.5" x14ac:dyDescent="0.35">
      <c r="A368" t="s">
        <v>112</v>
      </c>
      <c r="B368">
        <v>67134</v>
      </c>
      <c r="C368" t="s">
        <v>3508</v>
      </c>
      <c r="D368" t="s">
        <v>3509</v>
      </c>
      <c r="E368" t="s">
        <v>1147</v>
      </c>
      <c r="F368" s="27" t="str">
        <f t="shared" si="5"/>
        <v>SM2: Bozkurt, Saban</v>
      </c>
      <c r="G368" s="27" t="str">
        <f>VLOOKUP(A368,bangolf_kategorien!$A$2:$B$11,2,FALSE)</f>
        <v>SM2</v>
      </c>
    </row>
    <row r="369" spans="1:7" ht="14.5" x14ac:dyDescent="0.35">
      <c r="A369" t="s">
        <v>123</v>
      </c>
      <c r="B369">
        <v>47419</v>
      </c>
      <c r="C369" t="s">
        <v>518</v>
      </c>
      <c r="D369" t="s">
        <v>656</v>
      </c>
      <c r="E369" t="s">
        <v>259</v>
      </c>
      <c r="F369" s="27" t="str">
        <f t="shared" si="5"/>
        <v>SM1: Brack, Roland</v>
      </c>
      <c r="G369" s="27" t="str">
        <f>VLOOKUP(A369,bangolf_kategorien!$A$2:$B$11,2,FALSE)</f>
        <v>SM1</v>
      </c>
    </row>
    <row r="370" spans="1:7" ht="14.5" x14ac:dyDescent="0.35">
      <c r="A370" t="s">
        <v>197</v>
      </c>
      <c r="B370">
        <v>66229</v>
      </c>
      <c r="C370" t="s">
        <v>657</v>
      </c>
      <c r="D370" t="s">
        <v>658</v>
      </c>
      <c r="E370" t="s">
        <v>237</v>
      </c>
      <c r="F370" s="27" t="str">
        <f t="shared" si="5"/>
        <v>JM: Bracken, Jannick</v>
      </c>
      <c r="G370" s="27" t="str">
        <f>VLOOKUP(A370,bangolf_kategorien!$A$2:$B$11,2,FALSE)</f>
        <v>JM</v>
      </c>
    </row>
    <row r="371" spans="1:7" ht="14.5" x14ac:dyDescent="0.35">
      <c r="A371" t="s">
        <v>127</v>
      </c>
      <c r="B371">
        <v>38110</v>
      </c>
      <c r="C371" t="s">
        <v>3316</v>
      </c>
      <c r="D371" t="s">
        <v>3317</v>
      </c>
      <c r="E371" t="s">
        <v>415</v>
      </c>
      <c r="F371" s="27" t="str">
        <f t="shared" si="5"/>
        <v>H: Brakhage, Cedric</v>
      </c>
      <c r="G371" s="27" t="str">
        <f>VLOOKUP(A371,bangolf_kategorien!$A$2:$B$11,2,FALSE)</f>
        <v>H</v>
      </c>
    </row>
    <row r="372" spans="1:7" ht="14.5" x14ac:dyDescent="0.35">
      <c r="A372" t="s">
        <v>127</v>
      </c>
      <c r="B372">
        <v>45769</v>
      </c>
      <c r="C372" t="s">
        <v>149</v>
      </c>
      <c r="D372" t="s">
        <v>659</v>
      </c>
      <c r="E372" t="s">
        <v>786</v>
      </c>
      <c r="F372" s="27" t="str">
        <f t="shared" si="5"/>
        <v>H: Brand, Markus</v>
      </c>
      <c r="G372" s="27" t="str">
        <f>VLOOKUP(A372,bangolf_kategorien!$A$2:$B$11,2,FALSE)</f>
        <v>H</v>
      </c>
    </row>
    <row r="373" spans="1:7" ht="14.5" x14ac:dyDescent="0.35">
      <c r="A373" t="s">
        <v>116</v>
      </c>
      <c r="B373">
        <v>4611</v>
      </c>
      <c r="C373" t="s">
        <v>443</v>
      </c>
      <c r="D373" t="s">
        <v>659</v>
      </c>
      <c r="E373" t="s">
        <v>619</v>
      </c>
      <c r="F373" s="27" t="str">
        <f t="shared" si="5"/>
        <v>SW2: Brand, Ursula</v>
      </c>
      <c r="G373" s="27" t="str">
        <f>VLOOKUP(A373,bangolf_kategorien!$A$2:$B$11,2,FALSE)</f>
        <v>SW2</v>
      </c>
    </row>
    <row r="374" spans="1:7" ht="14.5" x14ac:dyDescent="0.35">
      <c r="A374" t="s">
        <v>112</v>
      </c>
      <c r="B374">
        <v>62193</v>
      </c>
      <c r="C374" t="s">
        <v>654</v>
      </c>
      <c r="D374" t="s">
        <v>659</v>
      </c>
      <c r="E374" t="s">
        <v>619</v>
      </c>
      <c r="F374" s="27" t="str">
        <f t="shared" si="5"/>
        <v>SM2: Brand, Wilhelm</v>
      </c>
      <c r="G374" s="27" t="str">
        <f>VLOOKUP(A374,bangolf_kategorien!$A$2:$B$11,2,FALSE)</f>
        <v>SM2</v>
      </c>
    </row>
    <row r="375" spans="1:7" ht="14.5" x14ac:dyDescent="0.35">
      <c r="A375" t="s">
        <v>123</v>
      </c>
      <c r="B375">
        <v>40419</v>
      </c>
      <c r="C375" t="s">
        <v>182</v>
      </c>
      <c r="D375" t="s">
        <v>660</v>
      </c>
      <c r="E375" t="s">
        <v>438</v>
      </c>
      <c r="F375" s="27" t="str">
        <f t="shared" si="5"/>
        <v>SM1: Brandes, Wolfgang</v>
      </c>
      <c r="G375" s="27" t="str">
        <f>VLOOKUP(A375,bangolf_kategorien!$A$2:$B$11,2,FALSE)</f>
        <v>SM1</v>
      </c>
    </row>
    <row r="376" spans="1:7" ht="14.5" x14ac:dyDescent="0.35">
      <c r="A376" t="s">
        <v>112</v>
      </c>
      <c r="B376">
        <v>29046</v>
      </c>
      <c r="C376" t="s">
        <v>180</v>
      </c>
      <c r="D376" t="s">
        <v>3711</v>
      </c>
      <c r="E376" t="s">
        <v>1558</v>
      </c>
      <c r="F376" s="27" t="str">
        <f t="shared" si="5"/>
        <v>SM2: Brandis, Peter</v>
      </c>
      <c r="G376" s="27" t="str">
        <f>VLOOKUP(A376,bangolf_kategorien!$A$2:$B$11,2,FALSE)</f>
        <v>SM2</v>
      </c>
    </row>
    <row r="377" spans="1:7" ht="14.5" x14ac:dyDescent="0.35">
      <c r="A377" t="s">
        <v>112</v>
      </c>
      <c r="B377">
        <v>605</v>
      </c>
      <c r="C377" t="s">
        <v>140</v>
      </c>
      <c r="D377" t="s">
        <v>661</v>
      </c>
      <c r="E377" t="s">
        <v>390</v>
      </c>
      <c r="F377" s="27" t="str">
        <f t="shared" si="5"/>
        <v>SM2: Brandl, Michael</v>
      </c>
      <c r="G377" s="27" t="str">
        <f>VLOOKUP(A377,bangolf_kategorien!$A$2:$B$11,2,FALSE)</f>
        <v>SM2</v>
      </c>
    </row>
    <row r="378" spans="1:7" ht="14.5" x14ac:dyDescent="0.35">
      <c r="A378" t="s">
        <v>123</v>
      </c>
      <c r="B378">
        <v>29239</v>
      </c>
      <c r="C378" t="s">
        <v>140</v>
      </c>
      <c r="D378" t="s">
        <v>662</v>
      </c>
      <c r="E378" t="s">
        <v>261</v>
      </c>
      <c r="F378" s="27" t="str">
        <f t="shared" si="5"/>
        <v>SM1: Brandner, Michael</v>
      </c>
      <c r="G378" s="27" t="str">
        <f>VLOOKUP(A378,bangolf_kategorien!$A$2:$B$11,2,FALSE)</f>
        <v>SM1</v>
      </c>
    </row>
    <row r="379" spans="1:7" ht="14.5" x14ac:dyDescent="0.35">
      <c r="A379" t="s">
        <v>123</v>
      </c>
      <c r="B379">
        <v>65833</v>
      </c>
      <c r="C379" t="s">
        <v>190</v>
      </c>
      <c r="D379" t="s">
        <v>663</v>
      </c>
      <c r="E379" t="s">
        <v>223</v>
      </c>
      <c r="F379" s="27" t="str">
        <f t="shared" si="5"/>
        <v>SM1: Brandstettner, Uwe</v>
      </c>
      <c r="G379" s="27" t="str">
        <f>VLOOKUP(A379,bangolf_kategorien!$A$2:$B$11,2,FALSE)</f>
        <v>SM1</v>
      </c>
    </row>
    <row r="380" spans="1:7" ht="14.5" x14ac:dyDescent="0.35">
      <c r="A380" t="s">
        <v>112</v>
      </c>
      <c r="B380">
        <v>5165</v>
      </c>
      <c r="C380" t="s">
        <v>465</v>
      </c>
      <c r="D380" t="s">
        <v>664</v>
      </c>
      <c r="E380" t="s">
        <v>256</v>
      </c>
      <c r="F380" s="27" t="str">
        <f t="shared" si="5"/>
        <v>SM2: Brandt, Hans-Jürgen</v>
      </c>
      <c r="G380" s="27" t="str">
        <f>VLOOKUP(A380,bangolf_kategorien!$A$2:$B$11,2,FALSE)</f>
        <v>SM2</v>
      </c>
    </row>
    <row r="381" spans="1:7" ht="14.5" x14ac:dyDescent="0.35">
      <c r="A381" t="s">
        <v>134</v>
      </c>
      <c r="B381">
        <v>489</v>
      </c>
      <c r="C381" t="s">
        <v>665</v>
      </c>
      <c r="D381" t="s">
        <v>664</v>
      </c>
      <c r="E381" t="s">
        <v>666</v>
      </c>
      <c r="F381" s="27" t="str">
        <f t="shared" si="5"/>
        <v>SW1: Brandt, Judith</v>
      </c>
      <c r="G381" s="27" t="str">
        <f>VLOOKUP(A381,bangolf_kategorien!$A$2:$B$11,2,FALSE)</f>
        <v>SW1</v>
      </c>
    </row>
    <row r="382" spans="1:7" ht="14.5" x14ac:dyDescent="0.35">
      <c r="A382" t="s">
        <v>123</v>
      </c>
      <c r="B382">
        <v>28747</v>
      </c>
      <c r="C382" t="s">
        <v>667</v>
      </c>
      <c r="D382" t="s">
        <v>664</v>
      </c>
      <c r="E382" t="s">
        <v>668</v>
      </c>
      <c r="F382" s="27" t="str">
        <f t="shared" si="5"/>
        <v>SM1: Brandt, Ralph</v>
      </c>
      <c r="G382" s="27" t="str">
        <f>VLOOKUP(A382,bangolf_kategorien!$A$2:$B$11,2,FALSE)</f>
        <v>SM1</v>
      </c>
    </row>
    <row r="383" spans="1:7" ht="14.5" x14ac:dyDescent="0.35">
      <c r="A383" t="s">
        <v>112</v>
      </c>
      <c r="B383">
        <v>24151</v>
      </c>
      <c r="C383" t="s">
        <v>330</v>
      </c>
      <c r="D383" t="s">
        <v>664</v>
      </c>
      <c r="E383" t="s">
        <v>666</v>
      </c>
      <c r="F383" s="27" t="str">
        <f t="shared" si="5"/>
        <v>SM2: Brandt, Tobias</v>
      </c>
      <c r="G383" s="27" t="str">
        <f>VLOOKUP(A383,bangolf_kategorien!$A$2:$B$11,2,FALSE)</f>
        <v>SM2</v>
      </c>
    </row>
    <row r="384" spans="1:7" ht="14.5" x14ac:dyDescent="0.35">
      <c r="A384" t="s">
        <v>134</v>
      </c>
      <c r="B384">
        <v>65644</v>
      </c>
      <c r="C384" t="s">
        <v>669</v>
      </c>
      <c r="D384" t="s">
        <v>670</v>
      </c>
      <c r="E384" t="s">
        <v>671</v>
      </c>
      <c r="F384" s="27" t="str">
        <f t="shared" si="5"/>
        <v>SW1: Braschler, Carola</v>
      </c>
      <c r="G384" s="27" t="str">
        <f>VLOOKUP(A384,bangolf_kategorien!$A$2:$B$11,2,FALSE)</f>
        <v>SW1</v>
      </c>
    </row>
    <row r="385" spans="1:7" ht="14.5" x14ac:dyDescent="0.35">
      <c r="A385" t="s">
        <v>127</v>
      </c>
      <c r="B385">
        <v>65645</v>
      </c>
      <c r="C385" t="s">
        <v>672</v>
      </c>
      <c r="D385" t="s">
        <v>670</v>
      </c>
      <c r="E385" t="s">
        <v>671</v>
      </c>
      <c r="F385" s="27" t="str">
        <f t="shared" si="5"/>
        <v>H: Braschler, Felix</v>
      </c>
      <c r="G385" s="27" t="str">
        <f>VLOOKUP(A385,bangolf_kategorien!$A$2:$B$11,2,FALSE)</f>
        <v>H</v>
      </c>
    </row>
    <row r="386" spans="1:7" ht="14.5" x14ac:dyDescent="0.35">
      <c r="A386" t="s">
        <v>123</v>
      </c>
      <c r="B386">
        <v>33954</v>
      </c>
      <c r="C386" t="s">
        <v>315</v>
      </c>
      <c r="D386" t="s">
        <v>673</v>
      </c>
      <c r="E386" t="s">
        <v>674</v>
      </c>
      <c r="F386" s="27" t="str">
        <f t="shared" si="5"/>
        <v>SM1: Brassait, Andreas</v>
      </c>
      <c r="G386" s="27" t="str">
        <f>VLOOKUP(A386,bangolf_kategorien!$A$2:$B$11,2,FALSE)</f>
        <v>SM1</v>
      </c>
    </row>
    <row r="387" spans="1:7" ht="14.5" x14ac:dyDescent="0.35">
      <c r="A387" t="s">
        <v>112</v>
      </c>
      <c r="B387">
        <v>67410</v>
      </c>
      <c r="C387" t="s">
        <v>3712</v>
      </c>
      <c r="D387" t="s">
        <v>3713</v>
      </c>
      <c r="E387" t="s">
        <v>280</v>
      </c>
      <c r="F387" s="27" t="str">
        <f t="shared" ref="F387:F450" si="6">CONCATENATE(G387,": ",D387,", ",C387)</f>
        <v>SM2: Braucks, Dankmar</v>
      </c>
      <c r="G387" s="27" t="str">
        <f>VLOOKUP(A387,bangolf_kategorien!$A$2:$B$11,2,FALSE)</f>
        <v>SM2</v>
      </c>
    </row>
    <row r="388" spans="1:7" ht="14.5" x14ac:dyDescent="0.35">
      <c r="A388" t="s">
        <v>127</v>
      </c>
      <c r="B388">
        <v>32390</v>
      </c>
      <c r="C388" t="s">
        <v>301</v>
      </c>
      <c r="D388" t="s">
        <v>675</v>
      </c>
      <c r="E388" t="s">
        <v>676</v>
      </c>
      <c r="F388" s="27" t="str">
        <f t="shared" si="6"/>
        <v>H: Bräuer, Daniel</v>
      </c>
      <c r="G388" s="27" t="str">
        <f>VLOOKUP(A388,bangolf_kategorien!$A$2:$B$11,2,FALSE)</f>
        <v>H</v>
      </c>
    </row>
    <row r="389" spans="1:7" ht="14.5" x14ac:dyDescent="0.35">
      <c r="A389" t="s">
        <v>138</v>
      </c>
      <c r="B389">
        <v>51380</v>
      </c>
      <c r="C389" t="s">
        <v>677</v>
      </c>
      <c r="D389" t="s">
        <v>675</v>
      </c>
      <c r="E389" t="s">
        <v>676</v>
      </c>
      <c r="F389" s="27" t="str">
        <f t="shared" si="6"/>
        <v>D: Bräuer, Diana</v>
      </c>
      <c r="G389" s="27" t="str">
        <f>VLOOKUP(A389,bangolf_kategorien!$A$2:$B$11,2,FALSE)</f>
        <v>D</v>
      </c>
    </row>
    <row r="390" spans="1:7" ht="14.5" x14ac:dyDescent="0.35">
      <c r="A390" t="s">
        <v>127</v>
      </c>
      <c r="B390">
        <v>37085</v>
      </c>
      <c r="C390" t="s">
        <v>198</v>
      </c>
      <c r="D390" t="s">
        <v>675</v>
      </c>
      <c r="E390" t="s">
        <v>676</v>
      </c>
      <c r="F390" s="27" t="str">
        <f t="shared" si="6"/>
        <v>H: Bräuer, Florian</v>
      </c>
      <c r="G390" s="27" t="str">
        <f>VLOOKUP(A390,bangolf_kategorien!$A$2:$B$11,2,FALSE)</f>
        <v>H</v>
      </c>
    </row>
    <row r="391" spans="1:7" ht="14.5" x14ac:dyDescent="0.35">
      <c r="A391" t="s">
        <v>127</v>
      </c>
      <c r="B391">
        <v>30395</v>
      </c>
      <c r="C391" t="s">
        <v>149</v>
      </c>
      <c r="D391" t="s">
        <v>675</v>
      </c>
      <c r="E391" t="s">
        <v>676</v>
      </c>
      <c r="F391" s="27" t="str">
        <f t="shared" si="6"/>
        <v>H: Bräuer, Markus</v>
      </c>
      <c r="G391" s="27" t="str">
        <f>VLOOKUP(A391,bangolf_kategorien!$A$2:$B$11,2,FALSE)</f>
        <v>H</v>
      </c>
    </row>
    <row r="392" spans="1:7" ht="14.5" x14ac:dyDescent="0.35">
      <c r="A392" t="s">
        <v>116</v>
      </c>
      <c r="B392">
        <v>37557</v>
      </c>
      <c r="C392" t="s">
        <v>679</v>
      </c>
      <c r="D392" t="s">
        <v>675</v>
      </c>
      <c r="E392" t="s">
        <v>676</v>
      </c>
      <c r="F392" s="27" t="str">
        <f t="shared" si="6"/>
        <v>SW2: Bräuer, Ute</v>
      </c>
      <c r="G392" s="27" t="str">
        <f>VLOOKUP(A392,bangolf_kategorien!$A$2:$B$11,2,FALSE)</f>
        <v>SW2</v>
      </c>
    </row>
    <row r="393" spans="1:7" ht="14.5" x14ac:dyDescent="0.35">
      <c r="A393" t="s">
        <v>116</v>
      </c>
      <c r="B393">
        <v>44704</v>
      </c>
      <c r="C393" t="s">
        <v>680</v>
      </c>
      <c r="D393" t="s">
        <v>681</v>
      </c>
      <c r="E393" t="s">
        <v>682</v>
      </c>
      <c r="F393" s="27" t="str">
        <f t="shared" si="6"/>
        <v>SW2: Braun, Brigitte</v>
      </c>
      <c r="G393" s="27" t="str">
        <f>VLOOKUP(A393,bangolf_kategorien!$A$2:$B$11,2,FALSE)</f>
        <v>SW2</v>
      </c>
    </row>
    <row r="394" spans="1:7" ht="14.5" x14ac:dyDescent="0.35">
      <c r="A394" t="s">
        <v>123</v>
      </c>
      <c r="B394">
        <v>3119718</v>
      </c>
      <c r="C394" t="s">
        <v>3510</v>
      </c>
      <c r="D394" t="s">
        <v>681</v>
      </c>
      <c r="E394" t="s">
        <v>4</v>
      </c>
      <c r="F394" s="27" t="str">
        <f t="shared" si="6"/>
        <v>SM1: Braun, Dierk</v>
      </c>
      <c r="G394" s="27" t="str">
        <f>VLOOKUP(A394,bangolf_kategorien!$A$2:$B$11,2,FALSE)</f>
        <v>SM1</v>
      </c>
    </row>
    <row r="395" spans="1:7" ht="14.5" x14ac:dyDescent="0.35">
      <c r="A395" t="s">
        <v>123</v>
      </c>
      <c r="B395">
        <v>67188</v>
      </c>
      <c r="C395" t="s">
        <v>3510</v>
      </c>
      <c r="D395" t="s">
        <v>681</v>
      </c>
      <c r="E395" t="s">
        <v>531</v>
      </c>
      <c r="F395" s="27" t="str">
        <f t="shared" si="6"/>
        <v>SM1: Braun, Dierk</v>
      </c>
      <c r="G395" s="27" t="str">
        <f>VLOOKUP(A395,bangolf_kategorien!$A$2:$B$11,2,FALSE)</f>
        <v>SM1</v>
      </c>
    </row>
    <row r="396" spans="1:7" ht="14.5" x14ac:dyDescent="0.35">
      <c r="A396" t="s">
        <v>134</v>
      </c>
      <c r="B396">
        <v>35365</v>
      </c>
      <c r="C396" t="s">
        <v>633</v>
      </c>
      <c r="D396" t="s">
        <v>681</v>
      </c>
      <c r="E396" t="s">
        <v>444</v>
      </c>
      <c r="F396" s="27" t="str">
        <f t="shared" si="6"/>
        <v>SW1: Braun, Elisabeth</v>
      </c>
      <c r="G396" s="27" t="str">
        <f>VLOOKUP(A396,bangolf_kategorien!$A$2:$B$11,2,FALSE)</f>
        <v>SW1</v>
      </c>
    </row>
    <row r="397" spans="1:7" ht="14.5" x14ac:dyDescent="0.35">
      <c r="A397" t="s">
        <v>112</v>
      </c>
      <c r="B397">
        <v>20894</v>
      </c>
      <c r="C397" t="s">
        <v>683</v>
      </c>
      <c r="D397" t="s">
        <v>681</v>
      </c>
      <c r="E397" t="s">
        <v>682</v>
      </c>
      <c r="F397" s="27" t="str">
        <f t="shared" si="6"/>
        <v>SM2: Braun, Friedrich</v>
      </c>
      <c r="G397" s="27" t="str">
        <f>VLOOKUP(A397,bangolf_kategorien!$A$2:$B$11,2,FALSE)</f>
        <v>SM2</v>
      </c>
    </row>
    <row r="398" spans="1:7" ht="14.5" x14ac:dyDescent="0.35">
      <c r="A398" t="s">
        <v>134</v>
      </c>
      <c r="B398">
        <v>65752</v>
      </c>
      <c r="C398" t="s">
        <v>130</v>
      </c>
      <c r="D398" t="s">
        <v>681</v>
      </c>
      <c r="E398" t="s">
        <v>417</v>
      </c>
      <c r="F398" s="27" t="str">
        <f t="shared" si="6"/>
        <v>SW1: Braun, Gabriele</v>
      </c>
      <c r="G398" s="27" t="str">
        <f>VLOOKUP(A398,bangolf_kategorien!$A$2:$B$11,2,FALSE)</f>
        <v>SW1</v>
      </c>
    </row>
    <row r="399" spans="1:7" ht="14.5" x14ac:dyDescent="0.35">
      <c r="A399" t="s">
        <v>123</v>
      </c>
      <c r="B399">
        <v>66847</v>
      </c>
      <c r="C399" t="s">
        <v>427</v>
      </c>
      <c r="D399" t="s">
        <v>681</v>
      </c>
      <c r="E399" t="s">
        <v>306</v>
      </c>
      <c r="F399" s="27" t="str">
        <f t="shared" si="6"/>
        <v>SM1: Braun, Gerd</v>
      </c>
      <c r="G399" s="27" t="str">
        <f>VLOOKUP(A399,bangolf_kategorien!$A$2:$B$11,2,FALSE)</f>
        <v>SM1</v>
      </c>
    </row>
    <row r="400" spans="1:7" ht="14.5" x14ac:dyDescent="0.35">
      <c r="A400" t="s">
        <v>164</v>
      </c>
      <c r="B400">
        <v>65866</v>
      </c>
      <c r="C400" t="s">
        <v>684</v>
      </c>
      <c r="D400" t="s">
        <v>681</v>
      </c>
      <c r="E400" t="s">
        <v>263</v>
      </c>
      <c r="F400" s="27" t="str">
        <f t="shared" si="6"/>
        <v>JW: Braun, Jette</v>
      </c>
      <c r="G400" s="27" t="str">
        <f>VLOOKUP(A400,bangolf_kategorien!$A$2:$B$11,2,FALSE)</f>
        <v>JW</v>
      </c>
    </row>
    <row r="401" spans="1:7" ht="14.5" x14ac:dyDescent="0.35">
      <c r="A401" t="s">
        <v>123</v>
      </c>
      <c r="B401">
        <v>29547</v>
      </c>
      <c r="C401" t="s">
        <v>685</v>
      </c>
      <c r="D401" t="s">
        <v>681</v>
      </c>
      <c r="E401" t="s">
        <v>263</v>
      </c>
      <c r="F401" s="27" t="str">
        <f t="shared" si="6"/>
        <v>SM1: Braun, Thorsten</v>
      </c>
      <c r="G401" s="27" t="str">
        <f>VLOOKUP(A401,bangolf_kategorien!$A$2:$B$11,2,FALSE)</f>
        <v>SM1</v>
      </c>
    </row>
    <row r="402" spans="1:7" ht="14.5" x14ac:dyDescent="0.35">
      <c r="A402" t="s">
        <v>123</v>
      </c>
      <c r="B402">
        <v>41465</v>
      </c>
      <c r="C402" t="s">
        <v>686</v>
      </c>
      <c r="D402" t="s">
        <v>681</v>
      </c>
      <c r="E402" t="s">
        <v>172</v>
      </c>
      <c r="F402" s="27" t="str">
        <f t="shared" si="6"/>
        <v>SM1: Braun, Wolfram</v>
      </c>
      <c r="G402" s="27" t="str">
        <f>VLOOKUP(A402,bangolf_kategorien!$A$2:$B$11,2,FALSE)</f>
        <v>SM1</v>
      </c>
    </row>
    <row r="403" spans="1:7" ht="14.5" x14ac:dyDescent="0.35">
      <c r="A403" t="s">
        <v>127</v>
      </c>
      <c r="B403">
        <v>16823</v>
      </c>
      <c r="C403" t="s">
        <v>579</v>
      </c>
      <c r="D403" t="s">
        <v>687</v>
      </c>
      <c r="E403" t="s">
        <v>142</v>
      </c>
      <c r="F403" s="27" t="str">
        <f t="shared" si="6"/>
        <v>H: Braungart Zink, Achim</v>
      </c>
      <c r="G403" s="27" t="str">
        <f>VLOOKUP(A403,bangolf_kategorien!$A$2:$B$11,2,FALSE)</f>
        <v>H</v>
      </c>
    </row>
    <row r="404" spans="1:7" ht="14.5" x14ac:dyDescent="0.35">
      <c r="A404" t="s">
        <v>116</v>
      </c>
      <c r="B404">
        <v>50717</v>
      </c>
      <c r="C404" t="s">
        <v>443</v>
      </c>
      <c r="D404" t="s">
        <v>687</v>
      </c>
      <c r="E404" t="s">
        <v>688</v>
      </c>
      <c r="F404" s="27" t="str">
        <f t="shared" si="6"/>
        <v>SW2: Braungart Zink, Ursula</v>
      </c>
      <c r="G404" s="27" t="str">
        <f>VLOOKUP(A404,bangolf_kategorien!$A$2:$B$11,2,FALSE)</f>
        <v>SW2</v>
      </c>
    </row>
    <row r="405" spans="1:7" ht="14.5" x14ac:dyDescent="0.35">
      <c r="A405" t="s">
        <v>123</v>
      </c>
      <c r="B405">
        <v>66418</v>
      </c>
      <c r="C405" t="s">
        <v>689</v>
      </c>
      <c r="D405" t="s">
        <v>690</v>
      </c>
      <c r="E405" t="s">
        <v>846</v>
      </c>
      <c r="F405" s="27" t="str">
        <f t="shared" si="6"/>
        <v>SM1: Brause, Bert</v>
      </c>
      <c r="G405" s="27" t="str">
        <f>VLOOKUP(A405,bangolf_kategorien!$A$2:$B$11,2,FALSE)</f>
        <v>SM1</v>
      </c>
    </row>
    <row r="406" spans="1:7" ht="14.5" x14ac:dyDescent="0.35">
      <c r="A406" t="s">
        <v>127</v>
      </c>
      <c r="B406">
        <v>66419</v>
      </c>
      <c r="C406" t="s">
        <v>691</v>
      </c>
      <c r="D406" t="s">
        <v>690</v>
      </c>
      <c r="E406" t="s">
        <v>846</v>
      </c>
      <c r="F406" s="27" t="str">
        <f t="shared" si="6"/>
        <v>H: Brause, Julian</v>
      </c>
      <c r="G406" s="27" t="str">
        <f>VLOOKUP(A406,bangolf_kategorien!$A$2:$B$11,2,FALSE)</f>
        <v>H</v>
      </c>
    </row>
    <row r="407" spans="1:7" ht="14.5" x14ac:dyDescent="0.35">
      <c r="A407" t="s">
        <v>123</v>
      </c>
      <c r="B407">
        <v>46813</v>
      </c>
      <c r="C407" t="s">
        <v>202</v>
      </c>
      <c r="D407" t="s">
        <v>692</v>
      </c>
      <c r="E407" t="s">
        <v>172</v>
      </c>
      <c r="F407" s="27" t="str">
        <f t="shared" si="6"/>
        <v>SM1: Brechelt, Manfred</v>
      </c>
      <c r="G407" s="27" t="str">
        <f>VLOOKUP(A407,bangolf_kategorien!$A$2:$B$11,2,FALSE)</f>
        <v>SM1</v>
      </c>
    </row>
    <row r="408" spans="1:7" ht="14.5" x14ac:dyDescent="0.35">
      <c r="A408" t="s">
        <v>127</v>
      </c>
      <c r="B408">
        <v>34812</v>
      </c>
      <c r="C408" t="s">
        <v>694</v>
      </c>
      <c r="D408" t="s">
        <v>695</v>
      </c>
      <c r="E408" t="s">
        <v>598</v>
      </c>
      <c r="F408" s="27" t="str">
        <f t="shared" si="6"/>
        <v>H: Brechtel, Benjamin</v>
      </c>
      <c r="G408" s="27" t="str">
        <f>VLOOKUP(A408,bangolf_kategorien!$A$2:$B$11,2,FALSE)</f>
        <v>H</v>
      </c>
    </row>
    <row r="409" spans="1:7" ht="14.5" x14ac:dyDescent="0.35">
      <c r="A409" t="s">
        <v>123</v>
      </c>
      <c r="B409">
        <v>26565</v>
      </c>
      <c r="C409" t="s">
        <v>233</v>
      </c>
      <c r="D409" t="s">
        <v>696</v>
      </c>
      <c r="E409" t="s">
        <v>552</v>
      </c>
      <c r="F409" s="27" t="str">
        <f t="shared" si="6"/>
        <v>SM1: Breckenkamp, Kurt</v>
      </c>
      <c r="G409" s="27" t="str">
        <f>VLOOKUP(A409,bangolf_kategorien!$A$2:$B$11,2,FALSE)</f>
        <v>SM1</v>
      </c>
    </row>
    <row r="410" spans="1:7" ht="14.5" x14ac:dyDescent="0.35">
      <c r="A410" t="s">
        <v>123</v>
      </c>
      <c r="B410">
        <v>44743</v>
      </c>
      <c r="C410" t="s">
        <v>241</v>
      </c>
      <c r="D410" t="s">
        <v>697</v>
      </c>
      <c r="E410" t="s">
        <v>334</v>
      </c>
      <c r="F410" s="27" t="str">
        <f t="shared" si="6"/>
        <v>SM1: Bredel, Stefan</v>
      </c>
      <c r="G410" s="27" t="str">
        <f>VLOOKUP(A410,bangolf_kategorien!$A$2:$B$11,2,FALSE)</f>
        <v>SM1</v>
      </c>
    </row>
    <row r="411" spans="1:7" ht="14.5" x14ac:dyDescent="0.35">
      <c r="A411" t="s">
        <v>138</v>
      </c>
      <c r="B411">
        <v>38567</v>
      </c>
      <c r="C411" t="s">
        <v>698</v>
      </c>
      <c r="D411" t="s">
        <v>699</v>
      </c>
      <c r="E411" t="s">
        <v>700</v>
      </c>
      <c r="F411" s="27" t="str">
        <f t="shared" si="6"/>
        <v>D: Breidenbach, Anika</v>
      </c>
      <c r="G411" s="27" t="str">
        <f>VLOOKUP(A411,bangolf_kategorien!$A$2:$B$11,2,FALSE)</f>
        <v>D</v>
      </c>
    </row>
    <row r="412" spans="1:7" ht="14.5" x14ac:dyDescent="0.35">
      <c r="A412" t="s">
        <v>116</v>
      </c>
      <c r="B412">
        <v>50409</v>
      </c>
      <c r="C412" t="s">
        <v>3714</v>
      </c>
      <c r="D412" t="s">
        <v>3715</v>
      </c>
      <c r="E412" t="s">
        <v>931</v>
      </c>
      <c r="F412" s="27" t="str">
        <f t="shared" si="6"/>
        <v>SW2: Breier, Maritta</v>
      </c>
      <c r="G412" s="27" t="str">
        <f>VLOOKUP(A412,bangolf_kategorien!$A$2:$B$11,2,FALSE)</f>
        <v>SW2</v>
      </c>
    </row>
    <row r="413" spans="1:7" ht="14.5" x14ac:dyDescent="0.35">
      <c r="A413" t="s">
        <v>112</v>
      </c>
      <c r="B413">
        <v>37260</v>
      </c>
      <c r="C413" t="s">
        <v>146</v>
      </c>
      <c r="D413" t="s">
        <v>3511</v>
      </c>
      <c r="E413" t="s">
        <v>228</v>
      </c>
      <c r="F413" s="27" t="str">
        <f t="shared" si="6"/>
        <v>SM2: Breitbach, Jürgen</v>
      </c>
      <c r="G413" s="27" t="str">
        <f>VLOOKUP(A413,bangolf_kategorien!$A$2:$B$11,2,FALSE)</f>
        <v>SM2</v>
      </c>
    </row>
    <row r="414" spans="1:7" ht="14.5" x14ac:dyDescent="0.35">
      <c r="A414" t="s">
        <v>134</v>
      </c>
      <c r="B414">
        <v>37867</v>
      </c>
      <c r="C414" t="s">
        <v>3172</v>
      </c>
      <c r="D414" t="s">
        <v>3511</v>
      </c>
      <c r="E414" t="s">
        <v>228</v>
      </c>
      <c r="F414" s="27" t="str">
        <f t="shared" si="6"/>
        <v>SW1: Breitbach, Lydia</v>
      </c>
      <c r="G414" s="27" t="str">
        <f>VLOOKUP(A414,bangolf_kategorien!$A$2:$B$11,2,FALSE)</f>
        <v>SW1</v>
      </c>
    </row>
    <row r="415" spans="1:7" ht="14.5" x14ac:dyDescent="0.35">
      <c r="A415" t="s">
        <v>123</v>
      </c>
      <c r="B415">
        <v>67219</v>
      </c>
      <c r="C415" t="s">
        <v>513</v>
      </c>
      <c r="D415" t="s">
        <v>3660</v>
      </c>
      <c r="E415" t="s">
        <v>846</v>
      </c>
      <c r="F415" s="27" t="str">
        <f t="shared" si="6"/>
        <v>SM1: Breitbarth, Frank</v>
      </c>
      <c r="G415" s="27" t="str">
        <f>VLOOKUP(A415,bangolf_kategorien!$A$2:$B$11,2,FALSE)</f>
        <v>SM1</v>
      </c>
    </row>
    <row r="416" spans="1:7" ht="14.5" x14ac:dyDescent="0.35">
      <c r="A416" t="s">
        <v>123</v>
      </c>
      <c r="B416">
        <v>67185</v>
      </c>
      <c r="C416" t="s">
        <v>901</v>
      </c>
      <c r="D416" t="s">
        <v>3512</v>
      </c>
      <c r="E416" t="s">
        <v>534</v>
      </c>
      <c r="F416" s="27" t="str">
        <f t="shared" si="6"/>
        <v>SM1: Breitfeld, Johannes</v>
      </c>
      <c r="G416" s="27" t="str">
        <f>VLOOKUP(A416,bangolf_kategorien!$A$2:$B$11,2,FALSE)</f>
        <v>SM1</v>
      </c>
    </row>
    <row r="417" spans="1:7" ht="14.5" x14ac:dyDescent="0.35">
      <c r="A417" t="s">
        <v>123</v>
      </c>
      <c r="B417">
        <v>36420</v>
      </c>
      <c r="C417" t="s">
        <v>124</v>
      </c>
      <c r="D417" t="s">
        <v>701</v>
      </c>
      <c r="E417" t="s">
        <v>702</v>
      </c>
      <c r="F417" s="27" t="str">
        <f t="shared" si="6"/>
        <v>SM1: Breitkopf, Thomas</v>
      </c>
      <c r="G417" s="27" t="str">
        <f>VLOOKUP(A417,bangolf_kategorien!$A$2:$B$11,2,FALSE)</f>
        <v>SM1</v>
      </c>
    </row>
    <row r="418" spans="1:7" ht="14.5" x14ac:dyDescent="0.35">
      <c r="A418" t="s">
        <v>127</v>
      </c>
      <c r="B418">
        <v>36939</v>
      </c>
      <c r="C418" t="s">
        <v>186</v>
      </c>
      <c r="D418" t="s">
        <v>703</v>
      </c>
      <c r="E418" t="s">
        <v>523</v>
      </c>
      <c r="F418" s="27" t="str">
        <f t="shared" si="6"/>
        <v>H: Breitling, Alexander</v>
      </c>
      <c r="G418" s="27" t="str">
        <f>VLOOKUP(A418,bangolf_kategorien!$A$2:$B$11,2,FALSE)</f>
        <v>H</v>
      </c>
    </row>
    <row r="419" spans="1:7" ht="14.5" x14ac:dyDescent="0.35">
      <c r="A419" t="s">
        <v>123</v>
      </c>
      <c r="B419">
        <v>31619</v>
      </c>
      <c r="C419" t="s">
        <v>207</v>
      </c>
      <c r="D419" t="s">
        <v>703</v>
      </c>
      <c r="E419" t="s">
        <v>523</v>
      </c>
      <c r="F419" s="27" t="str">
        <f t="shared" si="6"/>
        <v>SM1: Breitling, Dieter</v>
      </c>
      <c r="G419" s="27" t="str">
        <f>VLOOKUP(A419,bangolf_kategorien!$A$2:$B$11,2,FALSE)</f>
        <v>SM1</v>
      </c>
    </row>
    <row r="420" spans="1:7" ht="14.5" x14ac:dyDescent="0.35">
      <c r="A420" t="s">
        <v>197</v>
      </c>
      <c r="B420">
        <v>66723</v>
      </c>
      <c r="C420" t="s">
        <v>704</v>
      </c>
      <c r="D420" t="s">
        <v>705</v>
      </c>
      <c r="E420" t="s">
        <v>160</v>
      </c>
      <c r="F420" s="27" t="str">
        <f t="shared" si="6"/>
        <v>JM: Breme, Luca</v>
      </c>
      <c r="G420" s="27" t="str">
        <f>VLOOKUP(A420,bangolf_kategorien!$A$2:$B$11,2,FALSE)</f>
        <v>JM</v>
      </c>
    </row>
    <row r="421" spans="1:7" ht="14.5" x14ac:dyDescent="0.35">
      <c r="A421" t="s">
        <v>197</v>
      </c>
      <c r="B421">
        <v>66722</v>
      </c>
      <c r="C421" t="s">
        <v>706</v>
      </c>
      <c r="D421" t="s">
        <v>705</v>
      </c>
      <c r="E421" t="s">
        <v>160</v>
      </c>
      <c r="F421" s="27" t="str">
        <f t="shared" si="6"/>
        <v>JM: Breme, Sami</v>
      </c>
      <c r="G421" s="27" t="str">
        <f>VLOOKUP(A421,bangolf_kategorien!$A$2:$B$11,2,FALSE)</f>
        <v>JM</v>
      </c>
    </row>
    <row r="422" spans="1:7" ht="14.5" x14ac:dyDescent="0.35">
      <c r="A422" t="s">
        <v>123</v>
      </c>
      <c r="B422">
        <v>36697</v>
      </c>
      <c r="C422" t="s">
        <v>707</v>
      </c>
      <c r="D422" t="s">
        <v>708</v>
      </c>
      <c r="E422" t="s">
        <v>432</v>
      </c>
      <c r="F422" s="27" t="str">
        <f t="shared" si="6"/>
        <v>SM1: Bremer, H. Bernd</v>
      </c>
      <c r="G422" s="27" t="str">
        <f>VLOOKUP(A422,bangolf_kategorien!$A$2:$B$11,2,FALSE)</f>
        <v>SM1</v>
      </c>
    </row>
    <row r="423" spans="1:7" ht="14.5" x14ac:dyDescent="0.35">
      <c r="A423" t="s">
        <v>152</v>
      </c>
      <c r="B423">
        <v>66903</v>
      </c>
      <c r="C423" t="s">
        <v>3318</v>
      </c>
      <c r="D423" t="s">
        <v>708</v>
      </c>
      <c r="E423" t="s">
        <v>432</v>
      </c>
      <c r="F423" s="27" t="str">
        <f t="shared" si="6"/>
        <v>SCHM: Bremer, H. Paul</v>
      </c>
      <c r="G423" s="27" t="str">
        <f>VLOOKUP(A423,bangolf_kategorien!$A$2:$B$11,2,FALSE)</f>
        <v>SCHM</v>
      </c>
    </row>
    <row r="424" spans="1:7" ht="14.5" x14ac:dyDescent="0.35">
      <c r="A424" t="s">
        <v>123</v>
      </c>
      <c r="B424">
        <v>31074</v>
      </c>
      <c r="C424" t="s">
        <v>387</v>
      </c>
      <c r="D424" t="s">
        <v>709</v>
      </c>
      <c r="E424" t="s">
        <v>471</v>
      </c>
      <c r="F424" s="27" t="str">
        <f t="shared" si="6"/>
        <v>SM1: Bremicker, Stephan</v>
      </c>
      <c r="G424" s="27" t="str">
        <f>VLOOKUP(A424,bangolf_kategorien!$A$2:$B$11,2,FALSE)</f>
        <v>SM1</v>
      </c>
    </row>
    <row r="425" spans="1:7" ht="14.5" x14ac:dyDescent="0.35">
      <c r="A425" t="s">
        <v>134</v>
      </c>
      <c r="B425">
        <v>42970</v>
      </c>
      <c r="C425" t="s">
        <v>350</v>
      </c>
      <c r="D425" t="s">
        <v>709</v>
      </c>
      <c r="E425" t="s">
        <v>471</v>
      </c>
      <c r="F425" s="27" t="str">
        <f t="shared" si="6"/>
        <v>SW1: Bremicker, Susanne</v>
      </c>
      <c r="G425" s="27" t="str">
        <f>VLOOKUP(A425,bangolf_kategorien!$A$2:$B$11,2,FALSE)</f>
        <v>SW1</v>
      </c>
    </row>
    <row r="426" spans="1:7" ht="14.5" x14ac:dyDescent="0.35">
      <c r="A426" t="s">
        <v>123</v>
      </c>
      <c r="B426">
        <v>66531</v>
      </c>
      <c r="C426" t="s">
        <v>274</v>
      </c>
      <c r="D426" t="s">
        <v>710</v>
      </c>
      <c r="E426" t="s">
        <v>308</v>
      </c>
      <c r="F426" s="27" t="str">
        <f t="shared" si="6"/>
        <v>SM1: Brendel, Robert</v>
      </c>
      <c r="G426" s="27" t="str">
        <f>VLOOKUP(A426,bangolf_kategorien!$A$2:$B$11,2,FALSE)</f>
        <v>SM1</v>
      </c>
    </row>
    <row r="427" spans="1:7" ht="14.5" x14ac:dyDescent="0.35">
      <c r="A427" t="s">
        <v>116</v>
      </c>
      <c r="B427">
        <v>49753</v>
      </c>
      <c r="C427" t="s">
        <v>277</v>
      </c>
      <c r="D427" t="s">
        <v>711</v>
      </c>
      <c r="E427" t="s">
        <v>195</v>
      </c>
      <c r="F427" s="27" t="str">
        <f t="shared" si="6"/>
        <v>SW2: Brethack, Monika</v>
      </c>
      <c r="G427" s="27" t="str">
        <f>VLOOKUP(A427,bangolf_kategorien!$A$2:$B$11,2,FALSE)</f>
        <v>SW2</v>
      </c>
    </row>
    <row r="428" spans="1:7" ht="14.5" x14ac:dyDescent="0.35">
      <c r="A428" t="s">
        <v>112</v>
      </c>
      <c r="B428">
        <v>38454</v>
      </c>
      <c r="C428" t="s">
        <v>113</v>
      </c>
      <c r="D428" t="s">
        <v>712</v>
      </c>
      <c r="E428" t="s">
        <v>580</v>
      </c>
      <c r="F428" s="27" t="str">
        <f t="shared" si="6"/>
        <v>SM2: Brieger, Lothar</v>
      </c>
      <c r="G428" s="27" t="str">
        <f>VLOOKUP(A428,bangolf_kategorien!$A$2:$B$11,2,FALSE)</f>
        <v>SM2</v>
      </c>
    </row>
    <row r="429" spans="1:7" ht="14.5" x14ac:dyDescent="0.35">
      <c r="A429" t="s">
        <v>112</v>
      </c>
      <c r="B429">
        <v>28511</v>
      </c>
      <c r="C429" t="s">
        <v>182</v>
      </c>
      <c r="D429" t="s">
        <v>713</v>
      </c>
      <c r="E429" t="s">
        <v>820</v>
      </c>
      <c r="F429" s="27" t="str">
        <f t="shared" si="6"/>
        <v>SM2: Briele, Wolfgang</v>
      </c>
      <c r="G429" s="27" t="str">
        <f>VLOOKUP(A429,bangolf_kategorien!$A$2:$B$11,2,FALSE)</f>
        <v>SM2</v>
      </c>
    </row>
    <row r="430" spans="1:7" ht="14.5" x14ac:dyDescent="0.35">
      <c r="A430" t="s">
        <v>123</v>
      </c>
      <c r="B430">
        <v>37121</v>
      </c>
      <c r="C430" t="s">
        <v>328</v>
      </c>
      <c r="D430" t="s">
        <v>714</v>
      </c>
      <c r="E430" t="s">
        <v>145</v>
      </c>
      <c r="F430" s="27" t="str">
        <f t="shared" si="6"/>
        <v>SM1: Briese, Werner</v>
      </c>
      <c r="G430" s="27" t="str">
        <f>VLOOKUP(A430,bangolf_kategorien!$A$2:$B$11,2,FALSE)</f>
        <v>SM1</v>
      </c>
    </row>
    <row r="431" spans="1:7" ht="14.5" x14ac:dyDescent="0.35">
      <c r="A431" t="s">
        <v>127</v>
      </c>
      <c r="B431">
        <v>3194205</v>
      </c>
      <c r="C431" t="s">
        <v>301</v>
      </c>
      <c r="D431" t="s">
        <v>715</v>
      </c>
      <c r="E431" t="s">
        <v>4</v>
      </c>
      <c r="F431" s="27" t="str">
        <f t="shared" si="6"/>
        <v>H: Brille, Daniel</v>
      </c>
      <c r="G431" s="27" t="str">
        <f>VLOOKUP(A431,bangolf_kategorien!$A$2:$B$11,2,FALSE)</f>
        <v>H</v>
      </c>
    </row>
    <row r="432" spans="1:7" ht="14.5" x14ac:dyDescent="0.35">
      <c r="A432" t="s">
        <v>127</v>
      </c>
      <c r="B432">
        <v>35751</v>
      </c>
      <c r="C432" t="s">
        <v>685</v>
      </c>
      <c r="D432" t="s">
        <v>715</v>
      </c>
      <c r="E432" t="s">
        <v>540</v>
      </c>
      <c r="F432" s="27" t="str">
        <f t="shared" si="6"/>
        <v>H: Brille, Thorsten</v>
      </c>
      <c r="G432" s="27" t="str">
        <f>VLOOKUP(A432,bangolf_kategorien!$A$2:$B$11,2,FALSE)</f>
        <v>H</v>
      </c>
    </row>
    <row r="433" spans="1:7" ht="14.5" x14ac:dyDescent="0.35">
      <c r="A433" t="s">
        <v>127</v>
      </c>
      <c r="B433">
        <v>3216783</v>
      </c>
      <c r="C433" t="s">
        <v>642</v>
      </c>
      <c r="D433" t="s">
        <v>3716</v>
      </c>
      <c r="E433" t="s">
        <v>4</v>
      </c>
      <c r="F433" s="27" t="str">
        <f t="shared" si="6"/>
        <v>H: Brinkmann, Marcel</v>
      </c>
      <c r="G433" s="27" t="str">
        <f>VLOOKUP(A433,bangolf_kategorien!$A$2:$B$11,2,FALSE)</f>
        <v>H</v>
      </c>
    </row>
    <row r="434" spans="1:7" ht="14.5" x14ac:dyDescent="0.35">
      <c r="A434" t="s">
        <v>112</v>
      </c>
      <c r="B434">
        <v>44142</v>
      </c>
      <c r="C434" t="s">
        <v>296</v>
      </c>
      <c r="D434" t="s">
        <v>716</v>
      </c>
      <c r="E434" t="s">
        <v>424</v>
      </c>
      <c r="F434" s="27" t="str">
        <f t="shared" si="6"/>
        <v>SM2: Britte, Karl-Heinz</v>
      </c>
      <c r="G434" s="27" t="str">
        <f>VLOOKUP(A434,bangolf_kategorien!$A$2:$B$11,2,FALSE)</f>
        <v>SM2</v>
      </c>
    </row>
    <row r="435" spans="1:7" ht="14.5" x14ac:dyDescent="0.35">
      <c r="A435" t="s">
        <v>127</v>
      </c>
      <c r="B435">
        <v>36204</v>
      </c>
      <c r="C435" t="s">
        <v>468</v>
      </c>
      <c r="D435" t="s">
        <v>717</v>
      </c>
      <c r="E435" t="s">
        <v>383</v>
      </c>
      <c r="F435" s="27" t="str">
        <f t="shared" si="6"/>
        <v>H: Britz, Gerrit</v>
      </c>
      <c r="G435" s="27" t="str">
        <f>VLOOKUP(A435,bangolf_kategorien!$A$2:$B$11,2,FALSE)</f>
        <v>H</v>
      </c>
    </row>
    <row r="436" spans="1:7" ht="14.5" x14ac:dyDescent="0.35">
      <c r="A436" t="s">
        <v>123</v>
      </c>
      <c r="B436">
        <v>38336</v>
      </c>
      <c r="C436" t="s">
        <v>718</v>
      </c>
      <c r="D436" t="s">
        <v>719</v>
      </c>
      <c r="E436" t="s">
        <v>163</v>
      </c>
      <c r="F436" s="27" t="str">
        <f t="shared" si="6"/>
        <v>SM1: Brocks, Carsten</v>
      </c>
      <c r="G436" s="27" t="str">
        <f>VLOOKUP(A436,bangolf_kategorien!$A$2:$B$11,2,FALSE)</f>
        <v>SM1</v>
      </c>
    </row>
    <row r="437" spans="1:7" ht="14.5" x14ac:dyDescent="0.35">
      <c r="A437" t="s">
        <v>127</v>
      </c>
      <c r="B437">
        <v>38492</v>
      </c>
      <c r="C437" t="s">
        <v>642</v>
      </c>
      <c r="D437" t="s">
        <v>719</v>
      </c>
      <c r="E437" t="s">
        <v>163</v>
      </c>
      <c r="F437" s="27" t="str">
        <f t="shared" si="6"/>
        <v>H: Brocks, Marcel</v>
      </c>
      <c r="G437" s="27" t="str">
        <f>VLOOKUP(A437,bangolf_kategorien!$A$2:$B$11,2,FALSE)</f>
        <v>H</v>
      </c>
    </row>
    <row r="438" spans="1:7" ht="14.5" x14ac:dyDescent="0.35">
      <c r="A438" t="s">
        <v>123</v>
      </c>
      <c r="B438">
        <v>38316</v>
      </c>
      <c r="C438" t="s">
        <v>359</v>
      </c>
      <c r="D438" t="s">
        <v>719</v>
      </c>
      <c r="E438" t="s">
        <v>163</v>
      </c>
      <c r="F438" s="27" t="str">
        <f t="shared" si="6"/>
        <v>SM1: Brocks, Ralf</v>
      </c>
      <c r="G438" s="27" t="str">
        <f>VLOOKUP(A438,bangolf_kategorien!$A$2:$B$11,2,FALSE)</f>
        <v>SM1</v>
      </c>
    </row>
    <row r="439" spans="1:7" ht="14.5" x14ac:dyDescent="0.35">
      <c r="A439" t="s">
        <v>123</v>
      </c>
      <c r="B439">
        <v>66518</v>
      </c>
      <c r="C439" t="s">
        <v>720</v>
      </c>
      <c r="D439" t="s">
        <v>721</v>
      </c>
      <c r="E439" t="s">
        <v>246</v>
      </c>
      <c r="F439" s="27" t="str">
        <f t="shared" si="6"/>
        <v>SM1: Brodersen, Knut</v>
      </c>
      <c r="G439" s="27" t="str">
        <f>VLOOKUP(A439,bangolf_kategorien!$A$2:$B$11,2,FALSE)</f>
        <v>SM1</v>
      </c>
    </row>
    <row r="440" spans="1:7" ht="14.5" x14ac:dyDescent="0.35">
      <c r="A440" t="s">
        <v>112</v>
      </c>
      <c r="B440">
        <v>3185</v>
      </c>
      <c r="C440" t="s">
        <v>722</v>
      </c>
      <c r="D440" t="s">
        <v>723</v>
      </c>
      <c r="E440" t="s">
        <v>606</v>
      </c>
      <c r="F440" s="27" t="str">
        <f t="shared" si="6"/>
        <v>SM2: Brodesser, Josef</v>
      </c>
      <c r="G440" s="27" t="str">
        <f>VLOOKUP(A440,bangolf_kategorien!$A$2:$B$11,2,FALSE)</f>
        <v>SM2</v>
      </c>
    </row>
    <row r="441" spans="1:7" ht="14.5" x14ac:dyDescent="0.35">
      <c r="A441" t="s">
        <v>134</v>
      </c>
      <c r="B441">
        <v>66101</v>
      </c>
      <c r="C441" t="s">
        <v>724</v>
      </c>
      <c r="D441" t="s">
        <v>725</v>
      </c>
      <c r="E441" t="s">
        <v>403</v>
      </c>
      <c r="F441" s="27" t="str">
        <f t="shared" si="6"/>
        <v>SW1: Brökemeier, Bettina</v>
      </c>
      <c r="G441" s="27" t="str">
        <f>VLOOKUP(A441,bangolf_kategorien!$A$2:$B$11,2,FALSE)</f>
        <v>SW1</v>
      </c>
    </row>
    <row r="442" spans="1:7" ht="14.5" x14ac:dyDescent="0.35">
      <c r="A442" t="s">
        <v>127</v>
      </c>
      <c r="B442">
        <v>33081</v>
      </c>
      <c r="C442" t="s">
        <v>140</v>
      </c>
      <c r="D442" t="s">
        <v>726</v>
      </c>
      <c r="E442" t="s">
        <v>1154</v>
      </c>
      <c r="F442" s="27" t="str">
        <f t="shared" si="6"/>
        <v>H: Bromberger, Michael</v>
      </c>
      <c r="G442" s="27" t="str">
        <f>VLOOKUP(A442,bangolf_kategorien!$A$2:$B$11,2,FALSE)</f>
        <v>H</v>
      </c>
    </row>
    <row r="443" spans="1:7" ht="14.5" x14ac:dyDescent="0.35">
      <c r="A443" t="s">
        <v>123</v>
      </c>
      <c r="B443">
        <v>29739</v>
      </c>
      <c r="C443" t="s">
        <v>244</v>
      </c>
      <c r="D443" t="s">
        <v>727</v>
      </c>
      <c r="E443" t="s">
        <v>728</v>
      </c>
      <c r="F443" s="27" t="str">
        <f t="shared" si="6"/>
        <v>SM1: Brommer, Jörg</v>
      </c>
      <c r="G443" s="27" t="str">
        <f>VLOOKUP(A443,bangolf_kategorien!$A$2:$B$11,2,FALSE)</f>
        <v>SM1</v>
      </c>
    </row>
    <row r="444" spans="1:7" ht="14.5" x14ac:dyDescent="0.35">
      <c r="A444" t="s">
        <v>134</v>
      </c>
      <c r="B444">
        <v>37051</v>
      </c>
      <c r="C444" t="s">
        <v>729</v>
      </c>
      <c r="D444" t="s">
        <v>730</v>
      </c>
      <c r="E444" t="s">
        <v>731</v>
      </c>
      <c r="F444" s="27" t="str">
        <f t="shared" si="6"/>
        <v>SW1: Bronsart, Viola</v>
      </c>
      <c r="G444" s="27" t="str">
        <f>VLOOKUP(A444,bangolf_kategorien!$A$2:$B$11,2,FALSE)</f>
        <v>SW1</v>
      </c>
    </row>
    <row r="445" spans="1:7" ht="14.5" x14ac:dyDescent="0.35">
      <c r="A445" t="s">
        <v>127</v>
      </c>
      <c r="B445">
        <v>36780</v>
      </c>
      <c r="C445" t="s">
        <v>732</v>
      </c>
      <c r="D445" t="s">
        <v>733</v>
      </c>
      <c r="E445" t="s">
        <v>361</v>
      </c>
      <c r="F445" s="27" t="str">
        <f t="shared" si="6"/>
        <v>H: Brown, Christopher</v>
      </c>
      <c r="G445" s="27" t="str">
        <f>VLOOKUP(A445,bangolf_kategorien!$A$2:$B$11,2,FALSE)</f>
        <v>H</v>
      </c>
    </row>
    <row r="446" spans="1:7" ht="14.5" x14ac:dyDescent="0.35">
      <c r="A446" t="s">
        <v>134</v>
      </c>
      <c r="B446">
        <v>3106819</v>
      </c>
      <c r="C446" t="s">
        <v>734</v>
      </c>
      <c r="D446" t="s">
        <v>735</v>
      </c>
      <c r="E446" t="s">
        <v>4</v>
      </c>
      <c r="F446" s="27" t="str">
        <f t="shared" si="6"/>
        <v>SW1: Brozek, Fleur</v>
      </c>
      <c r="G446" s="27" t="str">
        <f>VLOOKUP(A446,bangolf_kategorien!$A$2:$B$11,2,FALSE)</f>
        <v>SW1</v>
      </c>
    </row>
    <row r="447" spans="1:7" ht="14.5" x14ac:dyDescent="0.35">
      <c r="A447" t="s">
        <v>123</v>
      </c>
      <c r="B447">
        <v>29085</v>
      </c>
      <c r="C447" t="s">
        <v>431</v>
      </c>
      <c r="D447" t="s">
        <v>736</v>
      </c>
      <c r="E447" t="s">
        <v>327</v>
      </c>
      <c r="F447" s="27" t="str">
        <f t="shared" si="6"/>
        <v>SM1: Brüchert, Lars</v>
      </c>
      <c r="G447" s="27" t="str">
        <f>VLOOKUP(A447,bangolf_kategorien!$A$2:$B$11,2,FALSE)</f>
        <v>SM1</v>
      </c>
    </row>
    <row r="448" spans="1:7" ht="14.5" x14ac:dyDescent="0.35">
      <c r="A448" t="s">
        <v>116</v>
      </c>
      <c r="B448">
        <v>67301</v>
      </c>
      <c r="C448" t="s">
        <v>1438</v>
      </c>
      <c r="D448" t="s">
        <v>3717</v>
      </c>
      <c r="E448" t="s">
        <v>377</v>
      </c>
      <c r="F448" s="27" t="str">
        <f t="shared" si="6"/>
        <v>SW2: Brüchner, Doris</v>
      </c>
      <c r="G448" s="27" t="str">
        <f>VLOOKUP(A448,bangolf_kategorien!$A$2:$B$11,2,FALSE)</f>
        <v>SW2</v>
      </c>
    </row>
    <row r="449" spans="1:7" ht="14.5" x14ac:dyDescent="0.35">
      <c r="A449" t="s">
        <v>112</v>
      </c>
      <c r="B449">
        <v>67300</v>
      </c>
      <c r="C449" t="s">
        <v>180</v>
      </c>
      <c r="D449" t="s">
        <v>3717</v>
      </c>
      <c r="E449" t="s">
        <v>377</v>
      </c>
      <c r="F449" s="27" t="str">
        <f t="shared" si="6"/>
        <v>SM2: Brüchner, Peter</v>
      </c>
      <c r="G449" s="27" t="str">
        <f>VLOOKUP(A449,bangolf_kategorien!$A$2:$B$11,2,FALSE)</f>
        <v>SM2</v>
      </c>
    </row>
    <row r="450" spans="1:7" ht="14.5" x14ac:dyDescent="0.35">
      <c r="A450" t="s">
        <v>127</v>
      </c>
      <c r="B450">
        <v>67303</v>
      </c>
      <c r="C450" t="s">
        <v>3718</v>
      </c>
      <c r="D450" t="s">
        <v>3719</v>
      </c>
      <c r="E450" t="s">
        <v>403</v>
      </c>
      <c r="F450" s="27" t="str">
        <f t="shared" si="6"/>
        <v>H: Bruelheide, Rouven</v>
      </c>
      <c r="G450" s="27" t="str">
        <f>VLOOKUP(A450,bangolf_kategorien!$A$2:$B$11,2,FALSE)</f>
        <v>H</v>
      </c>
    </row>
    <row r="451" spans="1:7" ht="14.5" x14ac:dyDescent="0.35">
      <c r="A451" t="s">
        <v>127</v>
      </c>
      <c r="B451">
        <v>38227</v>
      </c>
      <c r="C451" t="s">
        <v>685</v>
      </c>
      <c r="D451" t="s">
        <v>737</v>
      </c>
      <c r="E451" t="s">
        <v>304</v>
      </c>
      <c r="F451" s="27" t="str">
        <f t="shared" ref="F451:F514" si="7">CONCATENATE(G451,": ",D451,", ",C451)</f>
        <v>H: Brunckhorst, Thorsten</v>
      </c>
      <c r="G451" s="27" t="str">
        <f>VLOOKUP(A451,bangolf_kategorien!$A$2:$B$11,2,FALSE)</f>
        <v>H</v>
      </c>
    </row>
    <row r="452" spans="1:7" ht="14.5" x14ac:dyDescent="0.35">
      <c r="A452" t="s">
        <v>123</v>
      </c>
      <c r="B452">
        <v>31524</v>
      </c>
      <c r="C452" t="s">
        <v>217</v>
      </c>
      <c r="D452" t="s">
        <v>738</v>
      </c>
      <c r="E452" t="s">
        <v>426</v>
      </c>
      <c r="F452" s="27" t="str">
        <f t="shared" si="7"/>
        <v>SM1: Brune, Christoph</v>
      </c>
      <c r="G452" s="27" t="str">
        <f>VLOOKUP(A452,bangolf_kategorien!$A$2:$B$11,2,FALSE)</f>
        <v>SM1</v>
      </c>
    </row>
    <row r="453" spans="1:7" ht="14.5" x14ac:dyDescent="0.35">
      <c r="A453" t="s">
        <v>127</v>
      </c>
      <c r="B453">
        <v>66534</v>
      </c>
      <c r="C453" t="s">
        <v>691</v>
      </c>
      <c r="D453" t="s">
        <v>738</v>
      </c>
      <c r="E453" t="s">
        <v>426</v>
      </c>
      <c r="F453" s="27" t="str">
        <f t="shared" si="7"/>
        <v>H: Brune, Julian</v>
      </c>
      <c r="G453" s="27" t="str">
        <f>VLOOKUP(A453,bangolf_kategorien!$A$2:$B$11,2,FALSE)</f>
        <v>H</v>
      </c>
    </row>
    <row r="454" spans="1:7" ht="14.5" x14ac:dyDescent="0.35">
      <c r="A454" t="s">
        <v>123</v>
      </c>
      <c r="B454">
        <v>26815</v>
      </c>
      <c r="C454" t="s">
        <v>474</v>
      </c>
      <c r="D454" t="s">
        <v>738</v>
      </c>
      <c r="E454" t="s">
        <v>446</v>
      </c>
      <c r="F454" s="27" t="str">
        <f t="shared" si="7"/>
        <v>SM1: Brune, Lutz</v>
      </c>
      <c r="G454" s="27" t="str">
        <f>VLOOKUP(A454,bangolf_kategorien!$A$2:$B$11,2,FALSE)</f>
        <v>SM1</v>
      </c>
    </row>
    <row r="455" spans="1:7" ht="14.5" x14ac:dyDescent="0.35">
      <c r="A455" t="s">
        <v>112</v>
      </c>
      <c r="B455">
        <v>61504</v>
      </c>
      <c r="C455" t="s">
        <v>739</v>
      </c>
      <c r="D455" t="s">
        <v>740</v>
      </c>
      <c r="E455" t="s">
        <v>741</v>
      </c>
      <c r="F455" s="27" t="str">
        <f t="shared" si="7"/>
        <v>SM2: Brunner, Günther</v>
      </c>
      <c r="G455" s="27" t="str">
        <f>VLOOKUP(A455,bangolf_kategorien!$A$2:$B$11,2,FALSE)</f>
        <v>SM2</v>
      </c>
    </row>
    <row r="456" spans="1:7" ht="14.5" x14ac:dyDescent="0.35">
      <c r="A456" t="s">
        <v>123</v>
      </c>
      <c r="B456">
        <v>46236</v>
      </c>
      <c r="C456" t="s">
        <v>359</v>
      </c>
      <c r="D456" t="s">
        <v>740</v>
      </c>
      <c r="E456" t="s">
        <v>219</v>
      </c>
      <c r="F456" s="27" t="str">
        <f t="shared" si="7"/>
        <v>SM1: Brunner, Ralf</v>
      </c>
      <c r="G456" s="27" t="str">
        <f>VLOOKUP(A456,bangolf_kategorien!$A$2:$B$11,2,FALSE)</f>
        <v>SM1</v>
      </c>
    </row>
    <row r="457" spans="1:7" ht="14.5" x14ac:dyDescent="0.35">
      <c r="A457" t="s">
        <v>112</v>
      </c>
      <c r="B457">
        <v>17490</v>
      </c>
      <c r="C457" t="s">
        <v>742</v>
      </c>
      <c r="D457" t="s">
        <v>743</v>
      </c>
      <c r="E457" t="s">
        <v>446</v>
      </c>
      <c r="F457" s="27" t="str">
        <f t="shared" si="7"/>
        <v>SM2: Brust, Otto</v>
      </c>
      <c r="G457" s="27" t="str">
        <f>VLOOKUP(A457,bangolf_kategorien!$A$2:$B$11,2,FALSE)</f>
        <v>SM2</v>
      </c>
    </row>
    <row r="458" spans="1:7" ht="14.5" x14ac:dyDescent="0.35">
      <c r="A458" t="s">
        <v>138</v>
      </c>
      <c r="B458">
        <v>67103</v>
      </c>
      <c r="C458" t="s">
        <v>566</v>
      </c>
      <c r="D458" t="s">
        <v>744</v>
      </c>
      <c r="E458" t="s">
        <v>491</v>
      </c>
      <c r="F458" s="27" t="str">
        <f t="shared" si="7"/>
        <v>D: Bublitz, Julia</v>
      </c>
      <c r="G458" s="27" t="str">
        <f>VLOOKUP(A458,bangolf_kategorien!$A$2:$B$11,2,FALSE)</f>
        <v>D</v>
      </c>
    </row>
    <row r="459" spans="1:7" ht="14.5" x14ac:dyDescent="0.35">
      <c r="A459" t="s">
        <v>123</v>
      </c>
      <c r="B459">
        <v>42777</v>
      </c>
      <c r="C459" t="s">
        <v>388</v>
      </c>
      <c r="D459" t="s">
        <v>744</v>
      </c>
      <c r="E459" t="s">
        <v>446</v>
      </c>
      <c r="F459" s="27" t="str">
        <f t="shared" si="7"/>
        <v>SM1: Bublitz, Marcus</v>
      </c>
      <c r="G459" s="27" t="str">
        <f>VLOOKUP(A459,bangolf_kategorien!$A$2:$B$11,2,FALSE)</f>
        <v>SM1</v>
      </c>
    </row>
    <row r="460" spans="1:7" ht="14.5" x14ac:dyDescent="0.35">
      <c r="A460" t="s">
        <v>127</v>
      </c>
      <c r="B460">
        <v>34566</v>
      </c>
      <c r="C460" t="s">
        <v>745</v>
      </c>
      <c r="D460" t="s">
        <v>744</v>
      </c>
      <c r="E460" t="s">
        <v>491</v>
      </c>
      <c r="F460" s="27" t="str">
        <f t="shared" si="7"/>
        <v>H: Bublitz, Wolf</v>
      </c>
      <c r="G460" s="27" t="str">
        <f>VLOOKUP(A460,bangolf_kategorien!$A$2:$B$11,2,FALSE)</f>
        <v>H</v>
      </c>
    </row>
    <row r="461" spans="1:7" ht="14.5" x14ac:dyDescent="0.35">
      <c r="A461" t="s">
        <v>127</v>
      </c>
      <c r="B461">
        <v>36012</v>
      </c>
      <c r="C461" t="s">
        <v>171</v>
      </c>
      <c r="D461" t="s">
        <v>746</v>
      </c>
      <c r="E461" t="s">
        <v>442</v>
      </c>
      <c r="F461" s="27" t="str">
        <f t="shared" si="7"/>
        <v>H: Büchele, Sascha</v>
      </c>
      <c r="G461" s="27" t="str">
        <f>VLOOKUP(A461,bangolf_kategorien!$A$2:$B$11,2,FALSE)</f>
        <v>H</v>
      </c>
    </row>
    <row r="462" spans="1:7" ht="14.5" x14ac:dyDescent="0.35">
      <c r="A462" t="s">
        <v>112</v>
      </c>
      <c r="B462">
        <v>22165</v>
      </c>
      <c r="C462" t="s">
        <v>299</v>
      </c>
      <c r="D462" t="s">
        <v>747</v>
      </c>
      <c r="E462" t="s">
        <v>512</v>
      </c>
      <c r="F462" s="27" t="str">
        <f t="shared" si="7"/>
        <v>SM2: Buchert, Harald</v>
      </c>
      <c r="G462" s="27" t="str">
        <f>VLOOKUP(A462,bangolf_kategorien!$A$2:$B$11,2,FALSE)</f>
        <v>SM2</v>
      </c>
    </row>
    <row r="463" spans="1:7" ht="14.5" x14ac:dyDescent="0.35">
      <c r="A463" t="s">
        <v>138</v>
      </c>
      <c r="B463">
        <v>51756</v>
      </c>
      <c r="C463" t="s">
        <v>972</v>
      </c>
      <c r="D463" t="s">
        <v>747</v>
      </c>
      <c r="E463" t="s">
        <v>512</v>
      </c>
      <c r="F463" s="27" t="str">
        <f t="shared" si="7"/>
        <v>D: Buchert, Sandra</v>
      </c>
      <c r="G463" s="27" t="str">
        <f>VLOOKUP(A463,bangolf_kategorien!$A$2:$B$11,2,FALSE)</f>
        <v>D</v>
      </c>
    </row>
    <row r="464" spans="1:7" ht="14.5" x14ac:dyDescent="0.35">
      <c r="A464" t="s">
        <v>134</v>
      </c>
      <c r="B464">
        <v>33955</v>
      </c>
      <c r="C464" t="s">
        <v>573</v>
      </c>
      <c r="D464" t="s">
        <v>749</v>
      </c>
      <c r="E464" t="s">
        <v>668</v>
      </c>
      <c r="F464" s="27" t="str">
        <f t="shared" si="7"/>
        <v>SW1: Buchholz, Angelika</v>
      </c>
      <c r="G464" s="27" t="str">
        <f>VLOOKUP(A464,bangolf_kategorien!$A$2:$B$11,2,FALSE)</f>
        <v>SW1</v>
      </c>
    </row>
    <row r="465" spans="1:7" ht="14.5" x14ac:dyDescent="0.35">
      <c r="A465" t="s">
        <v>123</v>
      </c>
      <c r="B465">
        <v>31513</v>
      </c>
      <c r="C465" t="s">
        <v>748</v>
      </c>
      <c r="D465" t="s">
        <v>749</v>
      </c>
      <c r="E465" t="s">
        <v>375</v>
      </c>
      <c r="F465" s="27" t="str">
        <f t="shared" si="7"/>
        <v>SM1: Buchholz, Ansgar</v>
      </c>
      <c r="G465" s="27" t="str">
        <f>VLOOKUP(A465,bangolf_kategorien!$A$2:$B$11,2,FALSE)</f>
        <v>SM1</v>
      </c>
    </row>
    <row r="466" spans="1:7" ht="14.5" x14ac:dyDescent="0.35">
      <c r="A466" t="s">
        <v>138</v>
      </c>
      <c r="B466">
        <v>31317</v>
      </c>
      <c r="C466" t="s">
        <v>750</v>
      </c>
      <c r="D466" t="s">
        <v>749</v>
      </c>
      <c r="E466" t="s">
        <v>731</v>
      </c>
      <c r="F466" s="27" t="str">
        <f t="shared" si="7"/>
        <v>D: Buchholz, Jennifer</v>
      </c>
      <c r="G466" s="27" t="str">
        <f>VLOOKUP(A466,bangolf_kategorien!$A$2:$B$11,2,FALSE)</f>
        <v>D</v>
      </c>
    </row>
    <row r="467" spans="1:7" ht="14.5" x14ac:dyDescent="0.35">
      <c r="A467" t="s">
        <v>112</v>
      </c>
      <c r="B467">
        <v>41296</v>
      </c>
      <c r="C467" t="s">
        <v>190</v>
      </c>
      <c r="D467" t="s">
        <v>749</v>
      </c>
      <c r="E467" t="s">
        <v>668</v>
      </c>
      <c r="F467" s="27" t="str">
        <f t="shared" si="7"/>
        <v>SM2: Buchholz, Uwe</v>
      </c>
      <c r="G467" s="27" t="str">
        <f>VLOOKUP(A467,bangolf_kategorien!$A$2:$B$11,2,FALSE)</f>
        <v>SM2</v>
      </c>
    </row>
    <row r="468" spans="1:7" ht="14.5" x14ac:dyDescent="0.35">
      <c r="A468" t="s">
        <v>112</v>
      </c>
      <c r="B468">
        <v>41297</v>
      </c>
      <c r="C468" t="s">
        <v>328</v>
      </c>
      <c r="D468" t="s">
        <v>749</v>
      </c>
      <c r="E468" t="s">
        <v>731</v>
      </c>
      <c r="F468" s="27" t="str">
        <f t="shared" si="7"/>
        <v>SM2: Buchholz, Werner</v>
      </c>
      <c r="G468" s="27" t="str">
        <f>VLOOKUP(A468,bangolf_kategorien!$A$2:$B$11,2,FALSE)</f>
        <v>SM2</v>
      </c>
    </row>
    <row r="469" spans="1:7" ht="14.5" x14ac:dyDescent="0.35">
      <c r="A469" t="s">
        <v>112</v>
      </c>
      <c r="B469">
        <v>65819</v>
      </c>
      <c r="C469" t="s">
        <v>498</v>
      </c>
      <c r="D469" t="s">
        <v>751</v>
      </c>
      <c r="E469" t="s">
        <v>214</v>
      </c>
      <c r="F469" s="27" t="str">
        <f t="shared" si="7"/>
        <v>SM2: Buchner, Horst</v>
      </c>
      <c r="G469" s="27" t="str">
        <f>VLOOKUP(A469,bangolf_kategorien!$A$2:$B$11,2,FALSE)</f>
        <v>SM2</v>
      </c>
    </row>
    <row r="470" spans="1:7" ht="14.5" x14ac:dyDescent="0.35">
      <c r="A470" t="s">
        <v>152</v>
      </c>
      <c r="B470">
        <v>67399</v>
      </c>
      <c r="C470" t="s">
        <v>3720</v>
      </c>
      <c r="D470" t="s">
        <v>3721</v>
      </c>
      <c r="E470" t="s">
        <v>417</v>
      </c>
      <c r="F470" s="27" t="str">
        <f t="shared" si="7"/>
        <v>SCHM: Buchwieser, Carl</v>
      </c>
      <c r="G470" s="27" t="str">
        <f>VLOOKUP(A470,bangolf_kategorien!$A$2:$B$11,2,FALSE)</f>
        <v>SCHM</v>
      </c>
    </row>
    <row r="471" spans="1:7" ht="14.5" x14ac:dyDescent="0.35">
      <c r="A471" t="s">
        <v>152</v>
      </c>
      <c r="B471">
        <v>67229</v>
      </c>
      <c r="C471" t="s">
        <v>3722</v>
      </c>
      <c r="D471" t="s">
        <v>3721</v>
      </c>
      <c r="E471" t="s">
        <v>417</v>
      </c>
      <c r="F471" s="27" t="str">
        <f t="shared" si="7"/>
        <v>SCHM: Buchwieser, Luis</v>
      </c>
      <c r="G471" s="27" t="str">
        <f>VLOOKUP(A471,bangolf_kategorien!$A$2:$B$11,2,FALSE)</f>
        <v>SCHM</v>
      </c>
    </row>
    <row r="472" spans="1:7" ht="14.5" x14ac:dyDescent="0.35">
      <c r="A472" t="s">
        <v>112</v>
      </c>
      <c r="B472">
        <v>38056</v>
      </c>
      <c r="C472" t="s">
        <v>672</v>
      </c>
      <c r="D472" t="s">
        <v>752</v>
      </c>
      <c r="E472" t="s">
        <v>292</v>
      </c>
      <c r="F472" s="27" t="str">
        <f t="shared" si="7"/>
        <v>SM2: Buckentin, Felix</v>
      </c>
      <c r="G472" s="27" t="str">
        <f>VLOOKUP(A472,bangolf_kategorien!$A$2:$B$11,2,FALSE)</f>
        <v>SM2</v>
      </c>
    </row>
    <row r="473" spans="1:7" ht="14.5" x14ac:dyDescent="0.35">
      <c r="A473" t="s">
        <v>123</v>
      </c>
      <c r="B473">
        <v>29327</v>
      </c>
      <c r="C473" t="s">
        <v>149</v>
      </c>
      <c r="D473" t="s">
        <v>753</v>
      </c>
      <c r="E473" t="s">
        <v>252</v>
      </c>
      <c r="F473" s="27" t="str">
        <f t="shared" si="7"/>
        <v>SM1: Büdenbender, Markus</v>
      </c>
      <c r="G473" s="27" t="str">
        <f>VLOOKUP(A473,bangolf_kategorien!$A$2:$B$11,2,FALSE)</f>
        <v>SM1</v>
      </c>
    </row>
    <row r="474" spans="1:7" ht="14.5" x14ac:dyDescent="0.35">
      <c r="A474" t="s">
        <v>127</v>
      </c>
      <c r="B474">
        <v>3221912</v>
      </c>
      <c r="C474" t="s">
        <v>1156</v>
      </c>
      <c r="D474" t="s">
        <v>753</v>
      </c>
      <c r="E474" t="s">
        <v>4</v>
      </c>
      <c r="F474" s="27" t="str">
        <f t="shared" si="7"/>
        <v>H: Büdenbender, Simon</v>
      </c>
      <c r="G474" s="27" t="str">
        <f>VLOOKUP(A474,bangolf_kategorien!$A$2:$B$11,2,FALSE)</f>
        <v>H</v>
      </c>
    </row>
    <row r="475" spans="1:7" ht="14.5" x14ac:dyDescent="0.35">
      <c r="A475" t="s">
        <v>112</v>
      </c>
      <c r="B475">
        <v>34106</v>
      </c>
      <c r="C475" t="s">
        <v>909</v>
      </c>
      <c r="D475" t="s">
        <v>3723</v>
      </c>
      <c r="E475" t="s">
        <v>3724</v>
      </c>
      <c r="F475" s="27" t="str">
        <f t="shared" si="7"/>
        <v>SM2: Bühner, Dietmar</v>
      </c>
      <c r="G475" s="27" t="str">
        <f>VLOOKUP(A475,bangolf_kategorien!$A$2:$B$11,2,FALSE)</f>
        <v>SM2</v>
      </c>
    </row>
    <row r="476" spans="1:7" ht="14.5" x14ac:dyDescent="0.35">
      <c r="A476" t="s">
        <v>127</v>
      </c>
      <c r="B476">
        <v>29448</v>
      </c>
      <c r="C476" t="s">
        <v>149</v>
      </c>
      <c r="D476" t="s">
        <v>755</v>
      </c>
      <c r="E476" t="s">
        <v>756</v>
      </c>
      <c r="F476" s="27" t="str">
        <f t="shared" si="7"/>
        <v>H: Buknakowski, Markus</v>
      </c>
      <c r="G476" s="27" t="str">
        <f>VLOOKUP(A476,bangolf_kategorien!$A$2:$B$11,2,FALSE)</f>
        <v>H</v>
      </c>
    </row>
    <row r="477" spans="1:7" ht="14.5" x14ac:dyDescent="0.35">
      <c r="A477" t="s">
        <v>127</v>
      </c>
      <c r="B477">
        <v>34974</v>
      </c>
      <c r="C477" t="s">
        <v>757</v>
      </c>
      <c r="D477" t="s">
        <v>758</v>
      </c>
      <c r="E477" t="s">
        <v>619</v>
      </c>
      <c r="F477" s="27" t="str">
        <f t="shared" si="7"/>
        <v>H: Bunse, Paul</v>
      </c>
      <c r="G477" s="27" t="str">
        <f>VLOOKUP(A477,bangolf_kategorien!$A$2:$B$11,2,FALSE)</f>
        <v>H</v>
      </c>
    </row>
    <row r="478" spans="1:7" ht="14.5" x14ac:dyDescent="0.35">
      <c r="A478" t="s">
        <v>123</v>
      </c>
      <c r="B478">
        <v>44445</v>
      </c>
      <c r="C478" t="s">
        <v>391</v>
      </c>
      <c r="D478" t="s">
        <v>3725</v>
      </c>
      <c r="E478" t="s">
        <v>211</v>
      </c>
      <c r="F478" s="27" t="str">
        <f t="shared" si="7"/>
        <v>SM1: Burde, Oliver</v>
      </c>
      <c r="G478" s="27" t="str">
        <f>VLOOKUP(A478,bangolf_kategorien!$A$2:$B$11,2,FALSE)</f>
        <v>SM1</v>
      </c>
    </row>
    <row r="479" spans="1:7" ht="14.5" x14ac:dyDescent="0.35">
      <c r="A479" t="s">
        <v>127</v>
      </c>
      <c r="B479">
        <v>38584</v>
      </c>
      <c r="C479" t="s">
        <v>759</v>
      </c>
      <c r="D479" t="s">
        <v>760</v>
      </c>
      <c r="E479" t="s">
        <v>552</v>
      </c>
      <c r="F479" s="27" t="str">
        <f t="shared" si="7"/>
        <v>H: Burdorf, Yannick</v>
      </c>
      <c r="G479" s="27" t="str">
        <f>VLOOKUP(A479,bangolf_kategorien!$A$2:$B$11,2,FALSE)</f>
        <v>H</v>
      </c>
    </row>
    <row r="480" spans="1:7" ht="14.5" x14ac:dyDescent="0.35">
      <c r="A480" t="s">
        <v>112</v>
      </c>
      <c r="B480">
        <v>5758</v>
      </c>
      <c r="C480" t="s">
        <v>146</v>
      </c>
      <c r="D480" t="s">
        <v>761</v>
      </c>
      <c r="E480" t="s">
        <v>243</v>
      </c>
      <c r="F480" s="27" t="str">
        <f t="shared" si="7"/>
        <v>SM2: Burgard, Jürgen</v>
      </c>
      <c r="G480" s="27" t="str">
        <f>VLOOKUP(A480,bangolf_kategorien!$A$2:$B$11,2,FALSE)</f>
        <v>SM2</v>
      </c>
    </row>
    <row r="481" spans="1:7" ht="14.5" x14ac:dyDescent="0.35">
      <c r="A481" t="s">
        <v>197</v>
      </c>
      <c r="B481">
        <v>38436</v>
      </c>
      <c r="C481" t="s">
        <v>762</v>
      </c>
      <c r="D481" t="s">
        <v>763</v>
      </c>
      <c r="E481" t="s">
        <v>438</v>
      </c>
      <c r="F481" s="27" t="str">
        <f t="shared" si="7"/>
        <v>JM: Burgdorf, Norman</v>
      </c>
      <c r="G481" s="27" t="str">
        <f>VLOOKUP(A481,bangolf_kategorien!$A$2:$B$11,2,FALSE)</f>
        <v>JM</v>
      </c>
    </row>
    <row r="482" spans="1:7" ht="14.5" x14ac:dyDescent="0.35">
      <c r="A482" t="s">
        <v>134</v>
      </c>
      <c r="B482">
        <v>37227</v>
      </c>
      <c r="C482" t="s">
        <v>130</v>
      </c>
      <c r="D482" t="s">
        <v>764</v>
      </c>
      <c r="E482" t="s">
        <v>446</v>
      </c>
      <c r="F482" s="27" t="str">
        <f t="shared" si="7"/>
        <v>SW1: Burger, Gabriele</v>
      </c>
      <c r="G482" s="27" t="str">
        <f>VLOOKUP(A482,bangolf_kategorien!$A$2:$B$11,2,FALSE)</f>
        <v>SW1</v>
      </c>
    </row>
    <row r="483" spans="1:7" ht="14.5" x14ac:dyDescent="0.35">
      <c r="A483" t="s">
        <v>123</v>
      </c>
      <c r="B483">
        <v>40281</v>
      </c>
      <c r="C483" t="s">
        <v>299</v>
      </c>
      <c r="D483" t="s">
        <v>764</v>
      </c>
      <c r="E483" t="s">
        <v>446</v>
      </c>
      <c r="F483" s="27" t="str">
        <f t="shared" si="7"/>
        <v>SM1: Burger, Harald</v>
      </c>
      <c r="G483" s="27" t="str">
        <f>VLOOKUP(A483,bangolf_kategorien!$A$2:$B$11,2,FALSE)</f>
        <v>SM1</v>
      </c>
    </row>
    <row r="484" spans="1:7" ht="14.5" x14ac:dyDescent="0.35">
      <c r="A484" t="s">
        <v>123</v>
      </c>
      <c r="B484">
        <v>45219</v>
      </c>
      <c r="C484" t="s">
        <v>140</v>
      </c>
      <c r="D484" t="s">
        <v>765</v>
      </c>
      <c r="E484" t="s">
        <v>501</v>
      </c>
      <c r="F484" s="27" t="str">
        <f t="shared" si="7"/>
        <v>SM1: Burk, Michael</v>
      </c>
      <c r="G484" s="27" t="str">
        <f>VLOOKUP(A484,bangolf_kategorien!$A$2:$B$11,2,FALSE)</f>
        <v>SM1</v>
      </c>
    </row>
    <row r="485" spans="1:7" ht="14.5" x14ac:dyDescent="0.35">
      <c r="A485" t="s">
        <v>123</v>
      </c>
      <c r="B485">
        <v>1951</v>
      </c>
      <c r="C485" t="s">
        <v>140</v>
      </c>
      <c r="D485" t="s">
        <v>766</v>
      </c>
      <c r="E485" t="s">
        <v>767</v>
      </c>
      <c r="F485" s="27" t="str">
        <f t="shared" si="7"/>
        <v>SM1: Burkert, Michael</v>
      </c>
      <c r="G485" s="27" t="str">
        <f>VLOOKUP(A485,bangolf_kategorien!$A$2:$B$11,2,FALSE)</f>
        <v>SM1</v>
      </c>
    </row>
    <row r="486" spans="1:7" ht="14.5" x14ac:dyDescent="0.35">
      <c r="A486" t="s">
        <v>116</v>
      </c>
      <c r="B486">
        <v>34305</v>
      </c>
      <c r="C486" t="s">
        <v>439</v>
      </c>
      <c r="D486" t="s">
        <v>766</v>
      </c>
      <c r="E486" t="s">
        <v>1041</v>
      </c>
      <c r="F486" s="27" t="str">
        <f t="shared" si="7"/>
        <v>SW2: Burkert, Renate</v>
      </c>
      <c r="G486" s="27" t="str">
        <f>VLOOKUP(A486,bangolf_kategorien!$A$2:$B$11,2,FALSE)</f>
        <v>SW2</v>
      </c>
    </row>
    <row r="487" spans="1:7" ht="14.5" x14ac:dyDescent="0.35">
      <c r="A487" t="s">
        <v>134</v>
      </c>
      <c r="B487">
        <v>38135</v>
      </c>
      <c r="C487" t="s">
        <v>768</v>
      </c>
      <c r="D487" t="s">
        <v>766</v>
      </c>
      <c r="E487" t="s">
        <v>767</v>
      </c>
      <c r="F487" s="27" t="str">
        <f t="shared" si="7"/>
        <v>SW1: Burkert, Sabine Monika</v>
      </c>
      <c r="G487" s="27" t="str">
        <f>VLOOKUP(A487,bangolf_kategorien!$A$2:$B$11,2,FALSE)</f>
        <v>SW1</v>
      </c>
    </row>
    <row r="488" spans="1:7" ht="14.5" x14ac:dyDescent="0.35">
      <c r="A488" t="s">
        <v>112</v>
      </c>
      <c r="B488">
        <v>43821</v>
      </c>
      <c r="C488" t="s">
        <v>180</v>
      </c>
      <c r="D488" t="s">
        <v>769</v>
      </c>
      <c r="E488" t="s">
        <v>770</v>
      </c>
      <c r="F488" s="27" t="str">
        <f t="shared" si="7"/>
        <v>SM2: Burkhart, Peter</v>
      </c>
      <c r="G488" s="27" t="str">
        <f>VLOOKUP(A488,bangolf_kategorien!$A$2:$B$11,2,FALSE)</f>
        <v>SM2</v>
      </c>
    </row>
    <row r="489" spans="1:7" ht="14.5" x14ac:dyDescent="0.35">
      <c r="A489" t="s">
        <v>116</v>
      </c>
      <c r="B489">
        <v>44916</v>
      </c>
      <c r="C489" t="s">
        <v>771</v>
      </c>
      <c r="D489" t="s">
        <v>769</v>
      </c>
      <c r="E489" t="s">
        <v>770</v>
      </c>
      <c r="F489" s="27" t="str">
        <f t="shared" si="7"/>
        <v>SW2: Burkhart, Roswitha</v>
      </c>
      <c r="G489" s="27" t="str">
        <f>VLOOKUP(A489,bangolf_kategorien!$A$2:$B$11,2,FALSE)</f>
        <v>SW2</v>
      </c>
    </row>
    <row r="490" spans="1:7" ht="14.5" x14ac:dyDescent="0.35">
      <c r="A490" t="s">
        <v>123</v>
      </c>
      <c r="B490">
        <v>29268</v>
      </c>
      <c r="C490" t="s">
        <v>202</v>
      </c>
      <c r="D490" t="s">
        <v>772</v>
      </c>
      <c r="E490" t="s">
        <v>246</v>
      </c>
      <c r="F490" s="27" t="str">
        <f t="shared" si="7"/>
        <v>SM1: Burmeister, Manfred</v>
      </c>
      <c r="G490" s="27" t="str">
        <f>VLOOKUP(A490,bangolf_kategorien!$A$2:$B$11,2,FALSE)</f>
        <v>SM1</v>
      </c>
    </row>
    <row r="491" spans="1:7" ht="14.5" x14ac:dyDescent="0.35">
      <c r="A491" t="s">
        <v>112</v>
      </c>
      <c r="B491">
        <v>19315</v>
      </c>
      <c r="C491" t="s">
        <v>182</v>
      </c>
      <c r="D491" t="s">
        <v>773</v>
      </c>
      <c r="E491" t="s">
        <v>156</v>
      </c>
      <c r="F491" s="27" t="str">
        <f t="shared" si="7"/>
        <v>SM2: Burmester, Wolfgang</v>
      </c>
      <c r="G491" s="27" t="str">
        <f>VLOOKUP(A491,bangolf_kategorien!$A$2:$B$11,2,FALSE)</f>
        <v>SM2</v>
      </c>
    </row>
    <row r="492" spans="1:7" ht="14.5" x14ac:dyDescent="0.35">
      <c r="A492" t="s">
        <v>164</v>
      </c>
      <c r="B492">
        <v>913</v>
      </c>
      <c r="C492" t="s">
        <v>774</v>
      </c>
      <c r="D492" t="s">
        <v>775</v>
      </c>
      <c r="E492" t="s">
        <v>456</v>
      </c>
      <c r="F492" s="27" t="str">
        <f t="shared" si="7"/>
        <v>JW: Busch, Christin Sophie</v>
      </c>
      <c r="G492" s="27" t="str">
        <f>VLOOKUP(A492,bangolf_kategorien!$A$2:$B$11,2,FALSE)</f>
        <v>JW</v>
      </c>
    </row>
    <row r="493" spans="1:7" ht="14.5" x14ac:dyDescent="0.35">
      <c r="A493" t="s">
        <v>123</v>
      </c>
      <c r="B493">
        <v>46026</v>
      </c>
      <c r="C493" t="s">
        <v>140</v>
      </c>
      <c r="D493" t="s">
        <v>775</v>
      </c>
      <c r="E493" t="s">
        <v>438</v>
      </c>
      <c r="F493" s="27" t="str">
        <f t="shared" si="7"/>
        <v>SM1: Busch, Michael</v>
      </c>
      <c r="G493" s="27" t="str">
        <f>VLOOKUP(A493,bangolf_kategorien!$A$2:$B$11,2,FALSE)</f>
        <v>SM1</v>
      </c>
    </row>
    <row r="494" spans="1:7" ht="14.5" x14ac:dyDescent="0.35">
      <c r="A494" t="s">
        <v>138</v>
      </c>
      <c r="B494">
        <v>45253</v>
      </c>
      <c r="C494" t="s">
        <v>777</v>
      </c>
      <c r="D494" t="s">
        <v>775</v>
      </c>
      <c r="E494" t="s">
        <v>456</v>
      </c>
      <c r="F494" s="27" t="str">
        <f t="shared" si="7"/>
        <v>D: Busch, Simona</v>
      </c>
      <c r="G494" s="27" t="str">
        <f>VLOOKUP(A494,bangolf_kategorien!$A$2:$B$11,2,FALSE)</f>
        <v>D</v>
      </c>
    </row>
    <row r="495" spans="1:7" ht="14.5" x14ac:dyDescent="0.35">
      <c r="A495" t="s">
        <v>112</v>
      </c>
      <c r="B495">
        <v>10586</v>
      </c>
      <c r="C495" t="s">
        <v>779</v>
      </c>
      <c r="D495" t="s">
        <v>780</v>
      </c>
      <c r="E495" t="s">
        <v>172</v>
      </c>
      <c r="F495" s="27" t="str">
        <f t="shared" si="7"/>
        <v>SM2: Busche, Philip</v>
      </c>
      <c r="G495" s="27" t="str">
        <f>VLOOKUP(A495,bangolf_kategorien!$A$2:$B$11,2,FALSE)</f>
        <v>SM2</v>
      </c>
    </row>
    <row r="496" spans="1:7" ht="14.5" x14ac:dyDescent="0.35">
      <c r="A496" t="s">
        <v>112</v>
      </c>
      <c r="B496">
        <v>3990</v>
      </c>
      <c r="C496" t="s">
        <v>440</v>
      </c>
      <c r="D496" t="s">
        <v>781</v>
      </c>
      <c r="E496" t="s">
        <v>424</v>
      </c>
      <c r="F496" s="27" t="str">
        <f t="shared" si="7"/>
        <v>SM2: Büscher, Rolf</v>
      </c>
      <c r="G496" s="27" t="str">
        <f>VLOOKUP(A496,bangolf_kategorien!$A$2:$B$11,2,FALSE)</f>
        <v>SM2</v>
      </c>
    </row>
    <row r="497" spans="1:7" ht="14.5" x14ac:dyDescent="0.35">
      <c r="A497" t="s">
        <v>127</v>
      </c>
      <c r="B497">
        <v>66814</v>
      </c>
      <c r="C497" t="s">
        <v>301</v>
      </c>
      <c r="D497" t="s">
        <v>782</v>
      </c>
      <c r="E497" t="s">
        <v>304</v>
      </c>
      <c r="F497" s="27" t="str">
        <f t="shared" si="7"/>
        <v>H: Buser, Daniel</v>
      </c>
      <c r="G497" s="27" t="str">
        <f>VLOOKUP(A497,bangolf_kategorien!$A$2:$B$11,2,FALSE)</f>
        <v>H</v>
      </c>
    </row>
    <row r="498" spans="1:7" ht="14.5" x14ac:dyDescent="0.35">
      <c r="A498" t="s">
        <v>123</v>
      </c>
      <c r="B498">
        <v>66328</v>
      </c>
      <c r="C498" t="s">
        <v>180</v>
      </c>
      <c r="D498" t="s">
        <v>783</v>
      </c>
      <c r="E498" t="s">
        <v>606</v>
      </c>
      <c r="F498" s="27" t="str">
        <f t="shared" si="7"/>
        <v>SM1: Büsgen, Peter</v>
      </c>
      <c r="G498" s="27" t="str">
        <f>VLOOKUP(A498,bangolf_kategorien!$A$2:$B$11,2,FALSE)</f>
        <v>SM1</v>
      </c>
    </row>
    <row r="499" spans="1:7" ht="14.5" x14ac:dyDescent="0.35">
      <c r="A499" t="s">
        <v>127</v>
      </c>
      <c r="B499">
        <v>33860</v>
      </c>
      <c r="C499" t="s">
        <v>437</v>
      </c>
      <c r="D499" t="s">
        <v>784</v>
      </c>
      <c r="E499" t="s">
        <v>552</v>
      </c>
      <c r="F499" s="27" t="str">
        <f t="shared" si="7"/>
        <v>H: Buske, Pascal</v>
      </c>
      <c r="G499" s="27" t="str">
        <f>VLOOKUP(A499,bangolf_kategorien!$A$2:$B$11,2,FALSE)</f>
        <v>H</v>
      </c>
    </row>
    <row r="500" spans="1:7" ht="14.5" x14ac:dyDescent="0.35">
      <c r="A500" t="s">
        <v>127</v>
      </c>
      <c r="B500">
        <v>33859</v>
      </c>
      <c r="C500" t="s">
        <v>352</v>
      </c>
      <c r="D500" t="s">
        <v>784</v>
      </c>
      <c r="E500" t="s">
        <v>552</v>
      </c>
      <c r="F500" s="27" t="str">
        <f t="shared" si="7"/>
        <v>H: Buske, Patrick</v>
      </c>
      <c r="G500" s="27" t="str">
        <f>VLOOKUP(A500,bangolf_kategorien!$A$2:$B$11,2,FALSE)</f>
        <v>H</v>
      </c>
    </row>
    <row r="501" spans="1:7" ht="14.5" x14ac:dyDescent="0.35">
      <c r="A501" t="s">
        <v>123</v>
      </c>
      <c r="B501">
        <v>35144</v>
      </c>
      <c r="C501" t="s">
        <v>146</v>
      </c>
      <c r="D501" t="s">
        <v>785</v>
      </c>
      <c r="E501" t="s">
        <v>786</v>
      </c>
      <c r="F501" s="27" t="str">
        <f t="shared" si="7"/>
        <v>SM1: Butkereit, Jürgen</v>
      </c>
      <c r="G501" s="27" t="str">
        <f>VLOOKUP(A501,bangolf_kategorien!$A$2:$B$11,2,FALSE)</f>
        <v>SM1</v>
      </c>
    </row>
    <row r="502" spans="1:7" ht="14.5" x14ac:dyDescent="0.35">
      <c r="A502" t="s">
        <v>112</v>
      </c>
      <c r="B502">
        <v>37600</v>
      </c>
      <c r="C502" t="s">
        <v>787</v>
      </c>
      <c r="D502" t="s">
        <v>788</v>
      </c>
      <c r="E502" t="s">
        <v>228</v>
      </c>
      <c r="F502" s="27" t="str">
        <f t="shared" si="7"/>
        <v>SM2: Butscher, Erwin</v>
      </c>
      <c r="G502" s="27" t="str">
        <f>VLOOKUP(A502,bangolf_kategorien!$A$2:$B$11,2,FALSE)</f>
        <v>SM2</v>
      </c>
    </row>
    <row r="503" spans="1:7" ht="14.5" x14ac:dyDescent="0.35">
      <c r="A503" t="s">
        <v>134</v>
      </c>
      <c r="B503">
        <v>47424</v>
      </c>
      <c r="C503" t="s">
        <v>3319</v>
      </c>
      <c r="D503" t="s">
        <v>789</v>
      </c>
      <c r="E503" t="s">
        <v>790</v>
      </c>
      <c r="F503" s="27" t="str">
        <f t="shared" si="7"/>
        <v>SW1: Butter, Heidrun</v>
      </c>
      <c r="G503" s="27" t="str">
        <f>VLOOKUP(A503,bangolf_kategorien!$A$2:$B$11,2,FALSE)</f>
        <v>SW1</v>
      </c>
    </row>
    <row r="504" spans="1:7" ht="14.5" x14ac:dyDescent="0.35">
      <c r="A504" t="s">
        <v>112</v>
      </c>
      <c r="B504">
        <v>47421</v>
      </c>
      <c r="C504" t="s">
        <v>440</v>
      </c>
      <c r="D504" t="s">
        <v>789</v>
      </c>
      <c r="E504" t="s">
        <v>790</v>
      </c>
      <c r="F504" s="27" t="str">
        <f t="shared" si="7"/>
        <v>SM2: Butter, Rolf</v>
      </c>
      <c r="G504" s="27" t="str">
        <f>VLOOKUP(A504,bangolf_kategorien!$A$2:$B$11,2,FALSE)</f>
        <v>SM2</v>
      </c>
    </row>
    <row r="505" spans="1:7" ht="14.5" x14ac:dyDescent="0.35">
      <c r="A505" t="s">
        <v>127</v>
      </c>
      <c r="B505">
        <v>23731</v>
      </c>
      <c r="C505" t="s">
        <v>791</v>
      </c>
      <c r="D505" t="s">
        <v>789</v>
      </c>
      <c r="E505" t="s">
        <v>790</v>
      </c>
      <c r="F505" s="27" t="str">
        <f t="shared" si="7"/>
        <v>H: Butter, Sebastian</v>
      </c>
      <c r="G505" s="27" t="str">
        <f>VLOOKUP(A505,bangolf_kategorien!$A$2:$B$11,2,FALSE)</f>
        <v>H</v>
      </c>
    </row>
    <row r="506" spans="1:7" ht="14.5" x14ac:dyDescent="0.35">
      <c r="A506" t="s">
        <v>127</v>
      </c>
      <c r="B506">
        <v>33659</v>
      </c>
      <c r="C506" t="s">
        <v>186</v>
      </c>
      <c r="D506" t="s">
        <v>792</v>
      </c>
      <c r="E506" t="s">
        <v>793</v>
      </c>
      <c r="F506" s="27" t="str">
        <f t="shared" si="7"/>
        <v>H: Büttner, Alexander</v>
      </c>
      <c r="G506" s="27" t="str">
        <f>VLOOKUP(A506,bangolf_kategorien!$A$2:$B$11,2,FALSE)</f>
        <v>H</v>
      </c>
    </row>
    <row r="507" spans="1:7" ht="14.5" x14ac:dyDescent="0.35">
      <c r="A507" t="s">
        <v>127</v>
      </c>
      <c r="B507">
        <v>40888</v>
      </c>
      <c r="C507" t="s">
        <v>1137</v>
      </c>
      <c r="D507" t="s">
        <v>3513</v>
      </c>
      <c r="E507" t="s">
        <v>3494</v>
      </c>
      <c r="F507" s="27" t="str">
        <f t="shared" si="7"/>
        <v>H: Bychowski, Torben</v>
      </c>
      <c r="G507" s="27" t="str">
        <f>VLOOKUP(A507,bangolf_kategorien!$A$2:$B$11,2,FALSE)</f>
        <v>H</v>
      </c>
    </row>
    <row r="508" spans="1:7" ht="14.5" x14ac:dyDescent="0.35">
      <c r="A508" t="s">
        <v>112</v>
      </c>
      <c r="B508">
        <v>5015</v>
      </c>
      <c r="C508" t="s">
        <v>794</v>
      </c>
      <c r="D508" t="s">
        <v>795</v>
      </c>
      <c r="E508" t="s">
        <v>175</v>
      </c>
      <c r="F508" s="27" t="str">
        <f t="shared" si="7"/>
        <v>SM2: Canceniella, Raffaele</v>
      </c>
      <c r="G508" s="27" t="str">
        <f>VLOOKUP(A508,bangolf_kategorien!$A$2:$B$11,2,FALSE)</f>
        <v>SM2</v>
      </c>
    </row>
    <row r="509" spans="1:7" ht="14.5" x14ac:dyDescent="0.35">
      <c r="A509" t="s">
        <v>123</v>
      </c>
      <c r="B509">
        <v>3234841</v>
      </c>
      <c r="C509" t="s">
        <v>3726</v>
      </c>
      <c r="D509" t="s">
        <v>3727</v>
      </c>
      <c r="E509" t="s">
        <v>4</v>
      </c>
      <c r="F509" s="27" t="str">
        <f t="shared" si="7"/>
        <v>SM1: Cappelletti, Franco</v>
      </c>
      <c r="G509" s="27" t="str">
        <f>VLOOKUP(A509,bangolf_kategorien!$A$2:$B$11,2,FALSE)</f>
        <v>SM1</v>
      </c>
    </row>
    <row r="510" spans="1:7" ht="14.5" x14ac:dyDescent="0.35">
      <c r="A510" t="s">
        <v>138</v>
      </c>
      <c r="B510">
        <v>3216785</v>
      </c>
      <c r="C510" t="s">
        <v>289</v>
      </c>
      <c r="D510" t="s">
        <v>3728</v>
      </c>
      <c r="E510" t="s">
        <v>4</v>
      </c>
      <c r="F510" s="27" t="str">
        <f t="shared" si="7"/>
        <v>D: Caren, Sabrina</v>
      </c>
      <c r="G510" s="27" t="str">
        <f>VLOOKUP(A510,bangolf_kategorien!$A$2:$B$11,2,FALSE)</f>
        <v>D</v>
      </c>
    </row>
    <row r="511" spans="1:7" ht="14.5" x14ac:dyDescent="0.35">
      <c r="A511" t="s">
        <v>112</v>
      </c>
      <c r="B511">
        <v>37789</v>
      </c>
      <c r="C511" t="s">
        <v>224</v>
      </c>
      <c r="D511" t="s">
        <v>796</v>
      </c>
      <c r="E511" t="s">
        <v>770</v>
      </c>
      <c r="F511" s="27" t="str">
        <f t="shared" si="7"/>
        <v>SM2: Caspar, Gerhard</v>
      </c>
      <c r="G511" s="27" t="str">
        <f>VLOOKUP(A511,bangolf_kategorien!$A$2:$B$11,2,FALSE)</f>
        <v>SM2</v>
      </c>
    </row>
    <row r="512" spans="1:7" ht="14.5" x14ac:dyDescent="0.35">
      <c r="A512" t="s">
        <v>134</v>
      </c>
      <c r="B512">
        <v>67171</v>
      </c>
      <c r="C512" t="s">
        <v>1348</v>
      </c>
      <c r="D512" t="s">
        <v>3514</v>
      </c>
      <c r="E512" t="s">
        <v>292</v>
      </c>
      <c r="F512" s="27" t="str">
        <f t="shared" si="7"/>
        <v>SW1: Casu, Marina</v>
      </c>
      <c r="G512" s="27" t="str">
        <f>VLOOKUP(A512,bangolf_kategorien!$A$2:$B$11,2,FALSE)</f>
        <v>SW1</v>
      </c>
    </row>
    <row r="513" spans="1:7" ht="14.5" x14ac:dyDescent="0.35">
      <c r="A513" t="s">
        <v>123</v>
      </c>
      <c r="B513">
        <v>66852</v>
      </c>
      <c r="C513" t="s">
        <v>797</v>
      </c>
      <c r="D513" t="s">
        <v>798</v>
      </c>
      <c r="E513" t="s">
        <v>799</v>
      </c>
      <c r="F513" s="27" t="str">
        <f t="shared" si="7"/>
        <v>SM1: Cech, Andree</v>
      </c>
      <c r="G513" s="27" t="str">
        <f>VLOOKUP(A513,bangolf_kategorien!$A$2:$B$11,2,FALSE)</f>
        <v>SM1</v>
      </c>
    </row>
    <row r="514" spans="1:7" ht="14.5" x14ac:dyDescent="0.35">
      <c r="A514" t="s">
        <v>127</v>
      </c>
      <c r="B514">
        <v>67048</v>
      </c>
      <c r="C514" t="s">
        <v>564</v>
      </c>
      <c r="D514" t="s">
        <v>3320</v>
      </c>
      <c r="E514" t="s">
        <v>1323</v>
      </c>
      <c r="F514" s="27" t="str">
        <f t="shared" si="7"/>
        <v>H: Cervinca, Marc</v>
      </c>
      <c r="G514" s="27" t="str">
        <f>VLOOKUP(A514,bangolf_kategorien!$A$2:$B$11,2,FALSE)</f>
        <v>H</v>
      </c>
    </row>
    <row r="515" spans="1:7" ht="14.5" x14ac:dyDescent="0.35">
      <c r="A515" t="s">
        <v>112</v>
      </c>
      <c r="B515">
        <v>66543</v>
      </c>
      <c r="C515" t="s">
        <v>143</v>
      </c>
      <c r="D515" t="s">
        <v>3321</v>
      </c>
      <c r="E515" t="s">
        <v>1041</v>
      </c>
      <c r="F515" s="27" t="str">
        <f t="shared" ref="F515:F578" si="8">CONCATENATE(G515,": ",D515,", ",C515)</f>
        <v>SM2: Chabowski, Bernd</v>
      </c>
      <c r="G515" s="27" t="str">
        <f>VLOOKUP(A515,bangolf_kategorien!$A$2:$B$11,2,FALSE)</f>
        <v>SM2</v>
      </c>
    </row>
    <row r="516" spans="1:7" ht="14.5" x14ac:dyDescent="0.35">
      <c r="A516" t="s">
        <v>123</v>
      </c>
      <c r="B516">
        <v>44409</v>
      </c>
      <c r="C516" t="s">
        <v>301</v>
      </c>
      <c r="D516" t="s">
        <v>801</v>
      </c>
      <c r="E516" t="s">
        <v>263</v>
      </c>
      <c r="F516" s="27" t="str">
        <f t="shared" si="8"/>
        <v>SM1: Christ, Daniel</v>
      </c>
      <c r="G516" s="27" t="str">
        <f>VLOOKUP(A516,bangolf_kategorien!$A$2:$B$11,2,FALSE)</f>
        <v>SM1</v>
      </c>
    </row>
    <row r="517" spans="1:7" ht="14.5" x14ac:dyDescent="0.35">
      <c r="A517" t="s">
        <v>112</v>
      </c>
      <c r="B517">
        <v>46852</v>
      </c>
      <c r="C517" t="s">
        <v>140</v>
      </c>
      <c r="D517" t="s">
        <v>801</v>
      </c>
      <c r="E517" t="s">
        <v>246</v>
      </c>
      <c r="F517" s="27" t="str">
        <f t="shared" si="8"/>
        <v>SM2: Christ, Michael</v>
      </c>
      <c r="G517" s="27" t="str">
        <f>VLOOKUP(A517,bangolf_kategorien!$A$2:$B$11,2,FALSE)</f>
        <v>SM2</v>
      </c>
    </row>
    <row r="518" spans="1:7" ht="14.5" x14ac:dyDescent="0.35">
      <c r="A518" t="s">
        <v>123</v>
      </c>
      <c r="B518">
        <v>40415</v>
      </c>
      <c r="C518" t="s">
        <v>391</v>
      </c>
      <c r="D518" t="s">
        <v>801</v>
      </c>
      <c r="E518" t="s">
        <v>285</v>
      </c>
      <c r="F518" s="27" t="str">
        <f t="shared" si="8"/>
        <v>SM1: Christ, Oliver</v>
      </c>
      <c r="G518" s="27" t="str">
        <f>VLOOKUP(A518,bangolf_kategorien!$A$2:$B$11,2,FALSE)</f>
        <v>SM1</v>
      </c>
    </row>
    <row r="519" spans="1:7" ht="14.5" x14ac:dyDescent="0.35">
      <c r="A519" t="s">
        <v>138</v>
      </c>
      <c r="B519">
        <v>35102</v>
      </c>
      <c r="C519" t="s">
        <v>804</v>
      </c>
      <c r="D519" t="s">
        <v>803</v>
      </c>
      <c r="E519" t="s">
        <v>1357</v>
      </c>
      <c r="F519" s="27" t="str">
        <f t="shared" si="8"/>
        <v>D: Christiansen, Ramona</v>
      </c>
      <c r="G519" s="27" t="str">
        <f>VLOOKUP(A519,bangolf_kategorien!$A$2:$B$11,2,FALSE)</f>
        <v>D</v>
      </c>
    </row>
    <row r="520" spans="1:7" ht="14.5" x14ac:dyDescent="0.35">
      <c r="A520" t="s">
        <v>134</v>
      </c>
      <c r="B520">
        <v>65895</v>
      </c>
      <c r="C520" t="s">
        <v>806</v>
      </c>
      <c r="D520" t="s">
        <v>805</v>
      </c>
      <c r="E520" t="s">
        <v>364</v>
      </c>
      <c r="F520" s="27" t="str">
        <f t="shared" si="8"/>
        <v>SW1: Christmann, Steffi</v>
      </c>
      <c r="G520" s="27" t="str">
        <f>VLOOKUP(A520,bangolf_kategorien!$A$2:$B$11,2,FALSE)</f>
        <v>SW1</v>
      </c>
    </row>
    <row r="521" spans="1:7" ht="14.5" x14ac:dyDescent="0.35">
      <c r="A521" t="s">
        <v>123</v>
      </c>
      <c r="B521">
        <v>65894</v>
      </c>
      <c r="C521" t="s">
        <v>124</v>
      </c>
      <c r="D521" t="s">
        <v>805</v>
      </c>
      <c r="E521" t="s">
        <v>364</v>
      </c>
      <c r="F521" s="27" t="str">
        <f t="shared" si="8"/>
        <v>SM1: Christmann, Thomas</v>
      </c>
      <c r="G521" s="27" t="str">
        <f>VLOOKUP(A521,bangolf_kategorien!$A$2:$B$11,2,FALSE)</f>
        <v>SM1</v>
      </c>
    </row>
    <row r="522" spans="1:7" ht="14.5" x14ac:dyDescent="0.35">
      <c r="A522" t="s">
        <v>112</v>
      </c>
      <c r="B522">
        <v>36650</v>
      </c>
      <c r="C522" t="s">
        <v>224</v>
      </c>
      <c r="D522" t="s">
        <v>807</v>
      </c>
      <c r="E522" t="s">
        <v>808</v>
      </c>
      <c r="F522" s="27" t="str">
        <f t="shared" si="8"/>
        <v>SM2: Chrobock, Gerhard</v>
      </c>
      <c r="G522" s="27" t="str">
        <f>VLOOKUP(A522,bangolf_kategorien!$A$2:$B$11,2,FALSE)</f>
        <v>SM2</v>
      </c>
    </row>
    <row r="523" spans="1:7" ht="14.5" x14ac:dyDescent="0.35">
      <c r="A523" t="s">
        <v>116</v>
      </c>
      <c r="B523">
        <v>67385</v>
      </c>
      <c r="C523" t="s">
        <v>988</v>
      </c>
      <c r="D523" t="s">
        <v>3729</v>
      </c>
      <c r="E523" t="s">
        <v>949</v>
      </c>
      <c r="F523" s="27" t="str">
        <f t="shared" si="8"/>
        <v>SW2: Ciachera, Marion</v>
      </c>
      <c r="G523" s="27" t="str">
        <f>VLOOKUP(A523,bangolf_kategorien!$A$2:$B$11,2,FALSE)</f>
        <v>SW2</v>
      </c>
    </row>
    <row r="524" spans="1:7" ht="14.5" x14ac:dyDescent="0.35">
      <c r="A524" t="s">
        <v>112</v>
      </c>
      <c r="B524">
        <v>66086</v>
      </c>
      <c r="C524" t="s">
        <v>809</v>
      </c>
      <c r="D524" t="s">
        <v>810</v>
      </c>
      <c r="E524" t="s">
        <v>179</v>
      </c>
      <c r="F524" s="27" t="str">
        <f t="shared" si="8"/>
        <v>SM2: Cieslik, Edmund</v>
      </c>
      <c r="G524" s="27" t="str">
        <f>VLOOKUP(A524,bangolf_kategorien!$A$2:$B$11,2,FALSE)</f>
        <v>SM2</v>
      </c>
    </row>
    <row r="525" spans="1:7" ht="14.5" x14ac:dyDescent="0.35">
      <c r="A525" t="s">
        <v>116</v>
      </c>
      <c r="B525">
        <v>12431</v>
      </c>
      <c r="C525" t="s">
        <v>811</v>
      </c>
      <c r="D525" t="s">
        <v>812</v>
      </c>
      <c r="E525" t="s">
        <v>813</v>
      </c>
      <c r="F525" s="27" t="str">
        <f t="shared" si="8"/>
        <v>SW2: Citi, Marlies</v>
      </c>
      <c r="G525" s="27" t="str">
        <f>VLOOKUP(A525,bangolf_kategorien!$A$2:$B$11,2,FALSE)</f>
        <v>SW2</v>
      </c>
    </row>
    <row r="526" spans="1:7" ht="14.5" x14ac:dyDescent="0.35">
      <c r="A526" t="s">
        <v>127</v>
      </c>
      <c r="B526">
        <v>3218301</v>
      </c>
      <c r="C526" t="s">
        <v>3730</v>
      </c>
      <c r="D526" t="s">
        <v>3731</v>
      </c>
      <c r="E526" t="s">
        <v>4</v>
      </c>
      <c r="F526" s="27" t="str">
        <f t="shared" si="8"/>
        <v>H: Claas, Marlo</v>
      </c>
      <c r="G526" s="27" t="str">
        <f>VLOOKUP(A526,bangolf_kategorien!$A$2:$B$11,2,FALSE)</f>
        <v>H</v>
      </c>
    </row>
    <row r="527" spans="1:7" ht="14.5" x14ac:dyDescent="0.35">
      <c r="A527" t="s">
        <v>123</v>
      </c>
      <c r="B527">
        <v>40407</v>
      </c>
      <c r="C527" t="s">
        <v>141</v>
      </c>
      <c r="D527" t="s">
        <v>814</v>
      </c>
      <c r="E527" t="s">
        <v>438</v>
      </c>
      <c r="F527" s="27" t="str">
        <f t="shared" si="8"/>
        <v>SM1: Clasen, Tim</v>
      </c>
      <c r="G527" s="27" t="str">
        <f>VLOOKUP(A527,bangolf_kategorien!$A$2:$B$11,2,FALSE)</f>
        <v>SM1</v>
      </c>
    </row>
    <row r="528" spans="1:7" ht="14.5" x14ac:dyDescent="0.35">
      <c r="A528" t="s">
        <v>215</v>
      </c>
      <c r="B528">
        <v>66680</v>
      </c>
      <c r="C528" t="s">
        <v>815</v>
      </c>
      <c r="D528" t="s">
        <v>816</v>
      </c>
      <c r="E528" t="s">
        <v>676</v>
      </c>
      <c r="F528" s="27" t="str">
        <f t="shared" si="8"/>
        <v>SCHW: Clemens, Aylin</v>
      </c>
      <c r="G528" s="27" t="str">
        <f>VLOOKUP(A528,bangolf_kategorien!$A$2:$B$11,2,FALSE)</f>
        <v>SCHW</v>
      </c>
    </row>
    <row r="529" spans="1:7" ht="14.5" x14ac:dyDescent="0.35">
      <c r="A529" t="s">
        <v>134</v>
      </c>
      <c r="B529">
        <v>45741</v>
      </c>
      <c r="C529" t="s">
        <v>817</v>
      </c>
      <c r="D529" t="s">
        <v>816</v>
      </c>
      <c r="E529" t="s">
        <v>676</v>
      </c>
      <c r="F529" s="27" t="str">
        <f t="shared" si="8"/>
        <v>SW1: Clemens, Isabella</v>
      </c>
      <c r="G529" s="27" t="str">
        <f>VLOOKUP(A529,bangolf_kategorien!$A$2:$B$11,2,FALSE)</f>
        <v>SW1</v>
      </c>
    </row>
    <row r="530" spans="1:7" ht="14.5" x14ac:dyDescent="0.35">
      <c r="A530" t="s">
        <v>127</v>
      </c>
      <c r="B530">
        <v>48980</v>
      </c>
      <c r="C530" t="s">
        <v>429</v>
      </c>
      <c r="D530" t="s">
        <v>816</v>
      </c>
      <c r="E530" t="s">
        <v>676</v>
      </c>
      <c r="F530" s="27" t="str">
        <f t="shared" si="8"/>
        <v>H: Clemens, Jan</v>
      </c>
      <c r="G530" s="27" t="str">
        <f>VLOOKUP(A530,bangolf_kategorien!$A$2:$B$11,2,FALSE)</f>
        <v>H</v>
      </c>
    </row>
    <row r="531" spans="1:7" ht="14.5" x14ac:dyDescent="0.35">
      <c r="A531" t="s">
        <v>215</v>
      </c>
      <c r="B531">
        <v>66681</v>
      </c>
      <c r="C531" t="s">
        <v>818</v>
      </c>
      <c r="D531" t="s">
        <v>816</v>
      </c>
      <c r="E531" t="s">
        <v>676</v>
      </c>
      <c r="F531" s="27" t="str">
        <f t="shared" si="8"/>
        <v>SCHW: Clemens, Leni</v>
      </c>
      <c r="G531" s="27" t="str">
        <f>VLOOKUP(A531,bangolf_kategorien!$A$2:$B$11,2,FALSE)</f>
        <v>SCHW</v>
      </c>
    </row>
    <row r="532" spans="1:7" ht="14.5" x14ac:dyDescent="0.35">
      <c r="A532" t="s">
        <v>116</v>
      </c>
      <c r="B532">
        <v>67129</v>
      </c>
      <c r="C532" t="s">
        <v>1846</v>
      </c>
      <c r="D532" t="s">
        <v>819</v>
      </c>
      <c r="E532" t="s">
        <v>820</v>
      </c>
      <c r="F532" s="27" t="str">
        <f t="shared" si="8"/>
        <v>SW2: Cöln, Gertrud</v>
      </c>
      <c r="G532" s="27" t="str">
        <f>VLOOKUP(A532,bangolf_kategorien!$A$2:$B$11,2,FALSE)</f>
        <v>SW2</v>
      </c>
    </row>
    <row r="533" spans="1:7" ht="14.5" x14ac:dyDescent="0.35">
      <c r="A533" t="s">
        <v>112</v>
      </c>
      <c r="B533">
        <v>66336</v>
      </c>
      <c r="C533" t="s">
        <v>133</v>
      </c>
      <c r="D533" t="s">
        <v>819</v>
      </c>
      <c r="E533" t="s">
        <v>820</v>
      </c>
      <c r="F533" s="27" t="str">
        <f t="shared" si="8"/>
        <v>SM2: Cöln, Herbert</v>
      </c>
      <c r="G533" s="27" t="str">
        <f>VLOOKUP(A533,bangolf_kategorien!$A$2:$B$11,2,FALSE)</f>
        <v>SM2</v>
      </c>
    </row>
    <row r="534" spans="1:7" ht="14.5" x14ac:dyDescent="0.35">
      <c r="A534" t="s">
        <v>123</v>
      </c>
      <c r="B534">
        <v>66491</v>
      </c>
      <c r="C534" t="s">
        <v>238</v>
      </c>
      <c r="D534" t="s">
        <v>821</v>
      </c>
      <c r="E534" t="s">
        <v>192</v>
      </c>
      <c r="F534" s="27" t="str">
        <f t="shared" si="8"/>
        <v>SM1: Corinth, Marco</v>
      </c>
      <c r="G534" s="27" t="str">
        <f>VLOOKUP(A534,bangolf_kategorien!$A$2:$B$11,2,FALSE)</f>
        <v>SM1</v>
      </c>
    </row>
    <row r="535" spans="1:7" ht="14.5" x14ac:dyDescent="0.35">
      <c r="A535" t="s">
        <v>127</v>
      </c>
      <c r="B535">
        <v>36820</v>
      </c>
      <c r="C535" t="s">
        <v>301</v>
      </c>
      <c r="D535" t="s">
        <v>822</v>
      </c>
      <c r="E535" t="s">
        <v>823</v>
      </c>
      <c r="F535" s="27" t="str">
        <f t="shared" si="8"/>
        <v>H: Cortese, Daniel</v>
      </c>
      <c r="G535" s="27" t="str">
        <f>VLOOKUP(A535,bangolf_kategorien!$A$2:$B$11,2,FALSE)</f>
        <v>H</v>
      </c>
    </row>
    <row r="536" spans="1:7" ht="14.5" x14ac:dyDescent="0.35">
      <c r="A536" t="s">
        <v>116</v>
      </c>
      <c r="B536">
        <v>34693</v>
      </c>
      <c r="C536" t="s">
        <v>422</v>
      </c>
      <c r="D536" t="s">
        <v>824</v>
      </c>
      <c r="E536" t="s">
        <v>163</v>
      </c>
      <c r="F536" s="27" t="str">
        <f t="shared" si="8"/>
        <v>SW2: Crass, Annegret</v>
      </c>
      <c r="G536" s="27" t="str">
        <f>VLOOKUP(A536,bangolf_kategorien!$A$2:$B$11,2,FALSE)</f>
        <v>SW2</v>
      </c>
    </row>
    <row r="537" spans="1:7" ht="14.5" x14ac:dyDescent="0.35">
      <c r="A537" t="s">
        <v>112</v>
      </c>
      <c r="B537">
        <v>34521</v>
      </c>
      <c r="C537" t="s">
        <v>207</v>
      </c>
      <c r="D537" t="s">
        <v>824</v>
      </c>
      <c r="E537" t="s">
        <v>163</v>
      </c>
      <c r="F537" s="27" t="str">
        <f t="shared" si="8"/>
        <v>SM2: Crass, Dieter</v>
      </c>
      <c r="G537" s="27" t="str">
        <f>VLOOKUP(A537,bangolf_kategorien!$A$2:$B$11,2,FALSE)</f>
        <v>SM2</v>
      </c>
    </row>
    <row r="538" spans="1:7" ht="14.5" x14ac:dyDescent="0.35">
      <c r="A538" t="s">
        <v>127</v>
      </c>
      <c r="B538">
        <v>65843</v>
      </c>
      <c r="C538" t="s">
        <v>759</v>
      </c>
      <c r="D538" t="s">
        <v>825</v>
      </c>
      <c r="E538" t="s">
        <v>137</v>
      </c>
      <c r="F538" s="27" t="str">
        <f t="shared" si="8"/>
        <v>H: Crettat, Yannick</v>
      </c>
      <c r="G538" s="27" t="str">
        <f>VLOOKUP(A538,bangolf_kategorien!$A$2:$B$11,2,FALSE)</f>
        <v>H</v>
      </c>
    </row>
    <row r="539" spans="1:7" ht="14.5" x14ac:dyDescent="0.35">
      <c r="A539" t="s">
        <v>123</v>
      </c>
      <c r="B539">
        <v>44877</v>
      </c>
      <c r="C539" t="s">
        <v>826</v>
      </c>
      <c r="D539" t="s">
        <v>827</v>
      </c>
      <c r="E539" t="s">
        <v>828</v>
      </c>
      <c r="F539" s="27" t="str">
        <f t="shared" si="8"/>
        <v>SM1: Croppenstedt, Harm</v>
      </c>
      <c r="G539" s="27" t="str">
        <f>VLOOKUP(A539,bangolf_kategorien!$A$2:$B$11,2,FALSE)</f>
        <v>SM1</v>
      </c>
    </row>
    <row r="540" spans="1:7" ht="14.5" x14ac:dyDescent="0.35">
      <c r="A540" t="s">
        <v>116</v>
      </c>
      <c r="B540">
        <v>44760</v>
      </c>
      <c r="C540" t="s">
        <v>443</v>
      </c>
      <c r="D540" t="s">
        <v>830</v>
      </c>
      <c r="E540" t="s">
        <v>446</v>
      </c>
      <c r="F540" s="27" t="str">
        <f t="shared" si="8"/>
        <v>SW2: Crößmann, Ursula</v>
      </c>
      <c r="G540" s="27" t="str">
        <f>VLOOKUP(A540,bangolf_kategorien!$A$2:$B$11,2,FALSE)</f>
        <v>SW2</v>
      </c>
    </row>
    <row r="541" spans="1:7" ht="14.5" x14ac:dyDescent="0.35">
      <c r="A541" t="s">
        <v>123</v>
      </c>
      <c r="B541">
        <v>49136</v>
      </c>
      <c r="C541" t="s">
        <v>140</v>
      </c>
      <c r="D541" t="s">
        <v>831</v>
      </c>
      <c r="E541" t="s">
        <v>832</v>
      </c>
      <c r="F541" s="27" t="str">
        <f t="shared" si="8"/>
        <v>SM1: Czernoch, Michael</v>
      </c>
      <c r="G541" s="27" t="str">
        <f>VLOOKUP(A541,bangolf_kategorien!$A$2:$B$11,2,FALSE)</f>
        <v>SM1</v>
      </c>
    </row>
    <row r="542" spans="1:7" ht="14.5" x14ac:dyDescent="0.35">
      <c r="A542" t="s">
        <v>112</v>
      </c>
      <c r="B542">
        <v>21335</v>
      </c>
      <c r="C542" t="s">
        <v>833</v>
      </c>
      <c r="D542" t="s">
        <v>834</v>
      </c>
      <c r="E542" t="s">
        <v>512</v>
      </c>
      <c r="F542" s="27" t="str">
        <f t="shared" si="8"/>
        <v>SM2: Czerwek, Hans-Dirk</v>
      </c>
      <c r="G542" s="27" t="str">
        <f>VLOOKUP(A542,bangolf_kategorien!$A$2:$B$11,2,FALSE)</f>
        <v>SM2</v>
      </c>
    </row>
    <row r="543" spans="1:7" ht="14.5" x14ac:dyDescent="0.35">
      <c r="A543" t="s">
        <v>138</v>
      </c>
      <c r="B543">
        <v>31967</v>
      </c>
      <c r="C543" t="s">
        <v>201</v>
      </c>
      <c r="D543" t="s">
        <v>835</v>
      </c>
      <c r="E543" t="s">
        <v>326</v>
      </c>
      <c r="F543" s="27" t="str">
        <f t="shared" si="8"/>
        <v>D: Czeslik, Tanja</v>
      </c>
      <c r="G543" s="27" t="str">
        <f>VLOOKUP(A543,bangolf_kategorien!$A$2:$B$11,2,FALSE)</f>
        <v>D</v>
      </c>
    </row>
    <row r="544" spans="1:7" ht="14.5" x14ac:dyDescent="0.35">
      <c r="A544" t="s">
        <v>127</v>
      </c>
      <c r="B544">
        <v>38448</v>
      </c>
      <c r="C544" t="s">
        <v>141</v>
      </c>
      <c r="D544" t="s">
        <v>836</v>
      </c>
      <c r="E544" t="s">
        <v>496</v>
      </c>
      <c r="F544" s="27" t="str">
        <f t="shared" si="8"/>
        <v>H: Dachwald, Tim</v>
      </c>
      <c r="G544" s="27" t="str">
        <f>VLOOKUP(A544,bangolf_kategorien!$A$2:$B$11,2,FALSE)</f>
        <v>H</v>
      </c>
    </row>
    <row r="545" spans="1:7" ht="14.5" x14ac:dyDescent="0.35">
      <c r="A545" t="s">
        <v>123</v>
      </c>
      <c r="B545">
        <v>49479</v>
      </c>
      <c r="C545" t="s">
        <v>315</v>
      </c>
      <c r="D545" t="s">
        <v>837</v>
      </c>
      <c r="E545" t="s">
        <v>115</v>
      </c>
      <c r="F545" s="27" t="str">
        <f t="shared" si="8"/>
        <v>SM1: Dageförde, Andreas</v>
      </c>
      <c r="G545" s="27" t="str">
        <f>VLOOKUP(A545,bangolf_kategorien!$A$2:$B$11,2,FALSE)</f>
        <v>SM1</v>
      </c>
    </row>
    <row r="546" spans="1:7" ht="14.5" x14ac:dyDescent="0.35">
      <c r="A546" t="s">
        <v>138</v>
      </c>
      <c r="B546">
        <v>37817</v>
      </c>
      <c r="C546" t="s">
        <v>839</v>
      </c>
      <c r="D546" t="s">
        <v>838</v>
      </c>
      <c r="E546" t="s">
        <v>434</v>
      </c>
      <c r="F546" s="27" t="str">
        <f t="shared" si="8"/>
        <v>D: Dahl, Denise</v>
      </c>
      <c r="G546" s="27" t="str">
        <f>VLOOKUP(A546,bangolf_kategorien!$A$2:$B$11,2,FALSE)</f>
        <v>D</v>
      </c>
    </row>
    <row r="547" spans="1:7" ht="14.5" x14ac:dyDescent="0.35">
      <c r="A547" t="s">
        <v>123</v>
      </c>
      <c r="B547">
        <v>9710</v>
      </c>
      <c r="C547" t="s">
        <v>518</v>
      </c>
      <c r="D547" t="s">
        <v>838</v>
      </c>
      <c r="E547" t="s">
        <v>383</v>
      </c>
      <c r="F547" s="27" t="str">
        <f t="shared" si="8"/>
        <v>SM1: Dahl, Roland</v>
      </c>
      <c r="G547" s="27" t="str">
        <f>VLOOKUP(A547,bangolf_kategorien!$A$2:$B$11,2,FALSE)</f>
        <v>SM1</v>
      </c>
    </row>
    <row r="548" spans="1:7" ht="14.5" x14ac:dyDescent="0.35">
      <c r="A548" t="s">
        <v>112</v>
      </c>
      <c r="B548">
        <v>66399</v>
      </c>
      <c r="C548" t="s">
        <v>590</v>
      </c>
      <c r="D548" t="s">
        <v>840</v>
      </c>
      <c r="E548" t="s">
        <v>496</v>
      </c>
      <c r="F548" s="27" t="str">
        <f t="shared" si="8"/>
        <v>SM2: Dahrendorf, Matthias</v>
      </c>
      <c r="G548" s="27" t="str">
        <f>VLOOKUP(A548,bangolf_kategorien!$A$2:$B$11,2,FALSE)</f>
        <v>SM2</v>
      </c>
    </row>
    <row r="549" spans="1:7" ht="14.5" x14ac:dyDescent="0.35">
      <c r="A549" t="s">
        <v>116</v>
      </c>
      <c r="B549">
        <v>66398</v>
      </c>
      <c r="C549" t="s">
        <v>841</v>
      </c>
      <c r="D549" t="s">
        <v>840</v>
      </c>
      <c r="E549" t="s">
        <v>496</v>
      </c>
      <c r="F549" s="27" t="str">
        <f t="shared" si="8"/>
        <v>SW2: Dahrendorf, Petra</v>
      </c>
      <c r="G549" s="27" t="str">
        <f>VLOOKUP(A549,bangolf_kategorien!$A$2:$B$11,2,FALSE)</f>
        <v>SW2</v>
      </c>
    </row>
    <row r="550" spans="1:7" ht="14.5" x14ac:dyDescent="0.35">
      <c r="A550" t="s">
        <v>152</v>
      </c>
      <c r="B550">
        <v>67263</v>
      </c>
      <c r="C550" t="s">
        <v>3732</v>
      </c>
      <c r="D550" t="s">
        <v>3733</v>
      </c>
      <c r="E550" t="s">
        <v>1558</v>
      </c>
      <c r="F550" s="27" t="str">
        <f t="shared" si="8"/>
        <v>SCHM: Dallah, Mazen</v>
      </c>
      <c r="G550" s="27" t="str">
        <f>VLOOKUP(A550,bangolf_kategorien!$A$2:$B$11,2,FALSE)</f>
        <v>SCHM</v>
      </c>
    </row>
    <row r="551" spans="1:7" ht="14.5" x14ac:dyDescent="0.35">
      <c r="A551" t="s">
        <v>127</v>
      </c>
      <c r="B551">
        <v>66729</v>
      </c>
      <c r="C551" t="s">
        <v>269</v>
      </c>
      <c r="D551" t="s">
        <v>3515</v>
      </c>
      <c r="E551" t="s">
        <v>1041</v>
      </c>
      <c r="F551" s="27" t="str">
        <f t="shared" si="8"/>
        <v>H: Damaschke, Christian</v>
      </c>
      <c r="G551" s="27" t="str">
        <f>VLOOKUP(A551,bangolf_kategorien!$A$2:$B$11,2,FALSE)</f>
        <v>H</v>
      </c>
    </row>
    <row r="552" spans="1:7" ht="14.5" x14ac:dyDescent="0.35">
      <c r="A552" t="s">
        <v>112</v>
      </c>
      <c r="B552">
        <v>25732</v>
      </c>
      <c r="C552" t="s">
        <v>842</v>
      </c>
      <c r="D552" t="s">
        <v>843</v>
      </c>
      <c r="E552" t="s">
        <v>375</v>
      </c>
      <c r="F552" s="27" t="str">
        <f t="shared" si="8"/>
        <v>SM2: Dammann, Reinhold</v>
      </c>
      <c r="G552" s="27" t="str">
        <f>VLOOKUP(A552,bangolf_kategorien!$A$2:$B$11,2,FALSE)</f>
        <v>SM2</v>
      </c>
    </row>
    <row r="553" spans="1:7" ht="14.5" x14ac:dyDescent="0.35">
      <c r="A553" t="s">
        <v>123</v>
      </c>
      <c r="B553">
        <v>30625</v>
      </c>
      <c r="C553" t="s">
        <v>315</v>
      </c>
      <c r="D553" t="s">
        <v>844</v>
      </c>
      <c r="E553" t="s">
        <v>132</v>
      </c>
      <c r="F553" s="27" t="str">
        <f t="shared" si="8"/>
        <v>SM1: Dams, Andreas</v>
      </c>
      <c r="G553" s="27" t="str">
        <f>VLOOKUP(A553,bangolf_kategorien!$A$2:$B$11,2,FALSE)</f>
        <v>SM1</v>
      </c>
    </row>
    <row r="554" spans="1:7" ht="14.5" x14ac:dyDescent="0.35">
      <c r="A554" t="s">
        <v>134</v>
      </c>
      <c r="B554">
        <v>65441</v>
      </c>
      <c r="C554" t="s">
        <v>201</v>
      </c>
      <c r="D554" t="s">
        <v>844</v>
      </c>
      <c r="E554" t="s">
        <v>132</v>
      </c>
      <c r="F554" s="27" t="str">
        <f t="shared" si="8"/>
        <v>SW1: Dams, Tanja</v>
      </c>
      <c r="G554" s="27" t="str">
        <f>VLOOKUP(A554,bangolf_kategorien!$A$2:$B$11,2,FALSE)</f>
        <v>SW1</v>
      </c>
    </row>
    <row r="555" spans="1:7" ht="14.5" x14ac:dyDescent="0.35">
      <c r="A555" t="s">
        <v>112</v>
      </c>
      <c r="B555">
        <v>45297</v>
      </c>
      <c r="C555" t="s">
        <v>140</v>
      </c>
      <c r="D555" t="s">
        <v>845</v>
      </c>
      <c r="E555" t="s">
        <v>846</v>
      </c>
      <c r="F555" s="27" t="str">
        <f t="shared" si="8"/>
        <v>SM2: Dassek, Michael</v>
      </c>
      <c r="G555" s="27" t="str">
        <f>VLOOKUP(A555,bangolf_kategorien!$A$2:$B$11,2,FALSE)</f>
        <v>SM2</v>
      </c>
    </row>
    <row r="556" spans="1:7" ht="14.5" x14ac:dyDescent="0.35">
      <c r="A556" t="s">
        <v>123</v>
      </c>
      <c r="B556">
        <v>33194</v>
      </c>
      <c r="C556" t="s">
        <v>146</v>
      </c>
      <c r="D556" t="s">
        <v>847</v>
      </c>
      <c r="E556" t="s">
        <v>175</v>
      </c>
      <c r="F556" s="27" t="str">
        <f t="shared" si="8"/>
        <v>SM1: Daub, Jürgen</v>
      </c>
      <c r="G556" s="27" t="str">
        <f>VLOOKUP(A556,bangolf_kategorien!$A$2:$B$11,2,FALSE)</f>
        <v>SM1</v>
      </c>
    </row>
    <row r="557" spans="1:7" ht="14.5" x14ac:dyDescent="0.35">
      <c r="A557" t="s">
        <v>127</v>
      </c>
      <c r="B557">
        <v>66244</v>
      </c>
      <c r="C557" t="s">
        <v>429</v>
      </c>
      <c r="D557" t="s">
        <v>848</v>
      </c>
      <c r="E557" t="s">
        <v>434</v>
      </c>
      <c r="F557" s="27" t="str">
        <f t="shared" si="8"/>
        <v>H: Daubertshäuser, Jan</v>
      </c>
      <c r="G557" s="27" t="str">
        <f>VLOOKUP(A557,bangolf_kategorien!$A$2:$B$11,2,FALSE)</f>
        <v>H</v>
      </c>
    </row>
    <row r="558" spans="1:7" ht="14.5" x14ac:dyDescent="0.35">
      <c r="A558" t="s">
        <v>116</v>
      </c>
      <c r="B558">
        <v>5325</v>
      </c>
      <c r="C558" t="s">
        <v>849</v>
      </c>
      <c r="D558" t="s">
        <v>850</v>
      </c>
      <c r="E558" t="s">
        <v>770</v>
      </c>
      <c r="F558" s="27" t="str">
        <f t="shared" si="8"/>
        <v>SW2: Daukant, Christa</v>
      </c>
      <c r="G558" s="27" t="str">
        <f>VLOOKUP(A558,bangolf_kategorien!$A$2:$B$11,2,FALSE)</f>
        <v>SW2</v>
      </c>
    </row>
    <row r="559" spans="1:7" ht="14.5" x14ac:dyDescent="0.35">
      <c r="A559" t="s">
        <v>197</v>
      </c>
      <c r="B559">
        <v>67052</v>
      </c>
      <c r="C559" t="s">
        <v>3322</v>
      </c>
      <c r="D559" t="s">
        <v>3323</v>
      </c>
      <c r="E559" t="s">
        <v>1031</v>
      </c>
      <c r="F559" s="27" t="str">
        <f t="shared" si="8"/>
        <v>JM: Daumann, Max Werner</v>
      </c>
      <c r="G559" s="27" t="str">
        <f>VLOOKUP(A559,bangolf_kategorien!$A$2:$B$11,2,FALSE)</f>
        <v>JM</v>
      </c>
    </row>
    <row r="560" spans="1:7" ht="14.5" x14ac:dyDescent="0.35">
      <c r="A560" t="s">
        <v>127</v>
      </c>
      <c r="B560">
        <v>33904</v>
      </c>
      <c r="C560" t="s">
        <v>124</v>
      </c>
      <c r="D560" t="s">
        <v>851</v>
      </c>
      <c r="E560" t="s">
        <v>540</v>
      </c>
      <c r="F560" s="27" t="str">
        <f t="shared" si="8"/>
        <v>H: Dautert, Thomas</v>
      </c>
      <c r="G560" s="27" t="str">
        <f>VLOOKUP(A560,bangolf_kategorien!$A$2:$B$11,2,FALSE)</f>
        <v>H</v>
      </c>
    </row>
    <row r="561" spans="1:7" ht="14.5" x14ac:dyDescent="0.35">
      <c r="A561" t="s">
        <v>112</v>
      </c>
      <c r="B561">
        <v>35731</v>
      </c>
      <c r="C561" t="s">
        <v>352</v>
      </c>
      <c r="D561" t="s">
        <v>852</v>
      </c>
      <c r="E561" t="s">
        <v>741</v>
      </c>
      <c r="F561" s="27" t="str">
        <f t="shared" si="8"/>
        <v>SM2: Debes, Patrick</v>
      </c>
      <c r="G561" s="27" t="str">
        <f>VLOOKUP(A561,bangolf_kategorien!$A$2:$B$11,2,FALSE)</f>
        <v>SM2</v>
      </c>
    </row>
    <row r="562" spans="1:7" ht="14.5" x14ac:dyDescent="0.35">
      <c r="A562" t="s">
        <v>116</v>
      </c>
      <c r="B562">
        <v>40091</v>
      </c>
      <c r="C562" t="s">
        <v>277</v>
      </c>
      <c r="D562" t="s">
        <v>853</v>
      </c>
      <c r="E562" t="s">
        <v>142</v>
      </c>
      <c r="F562" s="27" t="str">
        <f t="shared" si="8"/>
        <v>SW2: Deck, Monika</v>
      </c>
      <c r="G562" s="27" t="str">
        <f>VLOOKUP(A562,bangolf_kategorien!$A$2:$B$11,2,FALSE)</f>
        <v>SW2</v>
      </c>
    </row>
    <row r="563" spans="1:7" ht="14.5" x14ac:dyDescent="0.35">
      <c r="A563" t="s">
        <v>138</v>
      </c>
      <c r="B563">
        <v>36109</v>
      </c>
      <c r="C563" t="s">
        <v>271</v>
      </c>
      <c r="D563" t="s">
        <v>853</v>
      </c>
      <c r="E563" t="s">
        <v>142</v>
      </c>
      <c r="F563" s="27" t="str">
        <f t="shared" si="8"/>
        <v>D: Deck, Sabine</v>
      </c>
      <c r="G563" s="27" t="str">
        <f>VLOOKUP(A563,bangolf_kategorien!$A$2:$B$11,2,FALSE)</f>
        <v>D</v>
      </c>
    </row>
    <row r="564" spans="1:7" ht="14.5" x14ac:dyDescent="0.35">
      <c r="A564" t="s">
        <v>123</v>
      </c>
      <c r="B564">
        <v>48691</v>
      </c>
      <c r="C564" t="s">
        <v>854</v>
      </c>
      <c r="D564" t="s">
        <v>855</v>
      </c>
      <c r="E564" t="s">
        <v>856</v>
      </c>
      <c r="F564" s="27" t="str">
        <f t="shared" si="8"/>
        <v>SM1: Dedeleit, Jochen</v>
      </c>
      <c r="G564" s="27" t="str">
        <f>VLOOKUP(A564,bangolf_kategorien!$A$2:$B$11,2,FALSE)</f>
        <v>SM1</v>
      </c>
    </row>
    <row r="565" spans="1:7" ht="14.5" x14ac:dyDescent="0.35">
      <c r="A565" t="s">
        <v>127</v>
      </c>
      <c r="B565">
        <v>37856</v>
      </c>
      <c r="C565" t="s">
        <v>382</v>
      </c>
      <c r="D565" t="s">
        <v>857</v>
      </c>
      <c r="E565" t="s">
        <v>304</v>
      </c>
      <c r="F565" s="27" t="str">
        <f t="shared" si="8"/>
        <v>H: Deeg, Martin</v>
      </c>
      <c r="G565" s="27" t="str">
        <f>VLOOKUP(A565,bangolf_kategorien!$A$2:$B$11,2,FALSE)</f>
        <v>H</v>
      </c>
    </row>
    <row r="566" spans="1:7" ht="14.5" x14ac:dyDescent="0.35">
      <c r="A566" t="s">
        <v>123</v>
      </c>
      <c r="B566">
        <v>43691</v>
      </c>
      <c r="C566" t="s">
        <v>124</v>
      </c>
      <c r="D566" t="s">
        <v>858</v>
      </c>
      <c r="E566" t="s">
        <v>456</v>
      </c>
      <c r="F566" s="27" t="str">
        <f t="shared" si="8"/>
        <v>SM1: Deepen, Thomas</v>
      </c>
      <c r="G566" s="27" t="str">
        <f>VLOOKUP(A566,bangolf_kategorien!$A$2:$B$11,2,FALSE)</f>
        <v>SM1</v>
      </c>
    </row>
    <row r="567" spans="1:7" ht="14.5" x14ac:dyDescent="0.35">
      <c r="A567" t="s">
        <v>112</v>
      </c>
      <c r="B567">
        <v>33673</v>
      </c>
      <c r="C567" t="s">
        <v>451</v>
      </c>
      <c r="D567" t="s">
        <v>859</v>
      </c>
      <c r="E567" t="s">
        <v>619</v>
      </c>
      <c r="F567" s="27" t="str">
        <f t="shared" si="8"/>
        <v>SM2: Dehne, Joachim</v>
      </c>
      <c r="G567" s="27" t="str">
        <f>VLOOKUP(A567,bangolf_kategorien!$A$2:$B$11,2,FALSE)</f>
        <v>SM2</v>
      </c>
    </row>
    <row r="568" spans="1:7" ht="14.5" x14ac:dyDescent="0.35">
      <c r="A568" t="s">
        <v>127</v>
      </c>
      <c r="B568">
        <v>66969</v>
      </c>
      <c r="C568" t="s">
        <v>694</v>
      </c>
      <c r="D568" t="s">
        <v>3324</v>
      </c>
      <c r="E568" t="s">
        <v>122</v>
      </c>
      <c r="F568" s="27" t="str">
        <f t="shared" si="8"/>
        <v>H: Deicke, Benjamin</v>
      </c>
      <c r="G568" s="27" t="str">
        <f>VLOOKUP(A568,bangolf_kategorien!$A$2:$B$11,2,FALSE)</f>
        <v>H</v>
      </c>
    </row>
    <row r="569" spans="1:7" ht="14.5" x14ac:dyDescent="0.35">
      <c r="A569" t="s">
        <v>123</v>
      </c>
      <c r="B569">
        <v>40916</v>
      </c>
      <c r="C569" t="s">
        <v>241</v>
      </c>
      <c r="D569" t="s">
        <v>860</v>
      </c>
      <c r="E569" t="s">
        <v>126</v>
      </c>
      <c r="F569" s="27" t="str">
        <f t="shared" si="8"/>
        <v>SM1: Deider, Stefan</v>
      </c>
      <c r="G569" s="27" t="str">
        <f>VLOOKUP(A569,bangolf_kategorien!$A$2:$B$11,2,FALSE)</f>
        <v>SM1</v>
      </c>
    </row>
    <row r="570" spans="1:7" ht="14.5" x14ac:dyDescent="0.35">
      <c r="A570" t="s">
        <v>112</v>
      </c>
      <c r="B570">
        <v>4752</v>
      </c>
      <c r="C570" t="s">
        <v>861</v>
      </c>
      <c r="D570" t="s">
        <v>862</v>
      </c>
      <c r="E570" t="s">
        <v>444</v>
      </c>
      <c r="F570" s="27" t="str">
        <f t="shared" si="8"/>
        <v>SM2: Deißner, Ottmar</v>
      </c>
      <c r="G570" s="27" t="str">
        <f>VLOOKUP(A570,bangolf_kategorien!$A$2:$B$11,2,FALSE)</f>
        <v>SM2</v>
      </c>
    </row>
    <row r="571" spans="1:7" ht="14.5" x14ac:dyDescent="0.35">
      <c r="A571" t="s">
        <v>127</v>
      </c>
      <c r="B571">
        <v>64989</v>
      </c>
      <c r="C571" t="s">
        <v>863</v>
      </c>
      <c r="D571" t="s">
        <v>864</v>
      </c>
      <c r="E571" t="s">
        <v>119</v>
      </c>
      <c r="F571" s="27" t="str">
        <f t="shared" si="8"/>
        <v>H: Dejoks, Rene</v>
      </c>
      <c r="G571" s="27" t="str">
        <f>VLOOKUP(A571,bangolf_kategorien!$A$2:$B$11,2,FALSE)</f>
        <v>H</v>
      </c>
    </row>
    <row r="572" spans="1:7" ht="14.5" x14ac:dyDescent="0.35">
      <c r="A572" t="s">
        <v>134</v>
      </c>
      <c r="B572">
        <v>66055</v>
      </c>
      <c r="C572" t="s">
        <v>385</v>
      </c>
      <c r="D572" t="s">
        <v>865</v>
      </c>
      <c r="E572" t="s">
        <v>534</v>
      </c>
      <c r="F572" s="27" t="str">
        <f t="shared" si="8"/>
        <v>SW1: Delasbe, Barbara</v>
      </c>
      <c r="G572" s="27" t="str">
        <f>VLOOKUP(A572,bangolf_kategorien!$A$2:$B$11,2,FALSE)</f>
        <v>SW1</v>
      </c>
    </row>
    <row r="573" spans="1:7" ht="14.5" x14ac:dyDescent="0.35">
      <c r="A573" t="s">
        <v>123</v>
      </c>
      <c r="B573">
        <v>66016</v>
      </c>
      <c r="C573" t="s">
        <v>269</v>
      </c>
      <c r="D573" t="s">
        <v>865</v>
      </c>
      <c r="E573" t="s">
        <v>534</v>
      </c>
      <c r="F573" s="27" t="str">
        <f t="shared" si="8"/>
        <v>SM1: Delasbe, Christian</v>
      </c>
      <c r="G573" s="27" t="str">
        <f>VLOOKUP(A573,bangolf_kategorien!$A$2:$B$11,2,FALSE)</f>
        <v>SM1</v>
      </c>
    </row>
    <row r="574" spans="1:7" ht="14.5" x14ac:dyDescent="0.35">
      <c r="A574" t="s">
        <v>112</v>
      </c>
      <c r="B574">
        <v>6264</v>
      </c>
      <c r="C574" t="s">
        <v>296</v>
      </c>
      <c r="D574" t="s">
        <v>866</v>
      </c>
      <c r="E574" t="s">
        <v>512</v>
      </c>
      <c r="F574" s="27" t="str">
        <f t="shared" si="8"/>
        <v>SM2: Dellinger, Karl-Heinz</v>
      </c>
      <c r="G574" s="27" t="str">
        <f>VLOOKUP(A574,bangolf_kategorien!$A$2:$B$11,2,FALSE)</f>
        <v>SM2</v>
      </c>
    </row>
    <row r="575" spans="1:7" ht="14.5" x14ac:dyDescent="0.35">
      <c r="A575" t="s">
        <v>138</v>
      </c>
      <c r="B575">
        <v>38260</v>
      </c>
      <c r="C575" t="s">
        <v>867</v>
      </c>
      <c r="D575" t="s">
        <v>868</v>
      </c>
      <c r="E575" t="s">
        <v>401</v>
      </c>
      <c r="F575" s="27" t="str">
        <f t="shared" si="8"/>
        <v>D: Dellmann, Annika</v>
      </c>
      <c r="G575" s="27" t="str">
        <f>VLOOKUP(A575,bangolf_kategorien!$A$2:$B$11,2,FALSE)</f>
        <v>D</v>
      </c>
    </row>
    <row r="576" spans="1:7" ht="14.5" x14ac:dyDescent="0.35">
      <c r="A576" t="s">
        <v>123</v>
      </c>
      <c r="B576">
        <v>21501</v>
      </c>
      <c r="C576" t="s">
        <v>217</v>
      </c>
      <c r="D576" t="s">
        <v>868</v>
      </c>
      <c r="E576" t="s">
        <v>401</v>
      </c>
      <c r="F576" s="27" t="str">
        <f t="shared" si="8"/>
        <v>SM1: Dellmann, Christoph</v>
      </c>
      <c r="G576" s="27" t="str">
        <f>VLOOKUP(A576,bangolf_kategorien!$A$2:$B$11,2,FALSE)</f>
        <v>SM1</v>
      </c>
    </row>
    <row r="577" spans="1:7" ht="14.5" x14ac:dyDescent="0.35">
      <c r="A577" t="s">
        <v>123</v>
      </c>
      <c r="B577">
        <v>66452</v>
      </c>
      <c r="C577" t="s">
        <v>870</v>
      </c>
      <c r="D577" t="s">
        <v>871</v>
      </c>
      <c r="E577" t="s">
        <v>403</v>
      </c>
      <c r="F577" s="27" t="str">
        <f t="shared" si="8"/>
        <v>SM1: Depke, Marko</v>
      </c>
      <c r="G577" s="27" t="str">
        <f>VLOOKUP(A577,bangolf_kategorien!$A$2:$B$11,2,FALSE)</f>
        <v>SM1</v>
      </c>
    </row>
    <row r="578" spans="1:7" ht="14.5" x14ac:dyDescent="0.35">
      <c r="A578" t="s">
        <v>112</v>
      </c>
      <c r="B578">
        <v>10759</v>
      </c>
      <c r="C578" t="s">
        <v>182</v>
      </c>
      <c r="D578" t="s">
        <v>872</v>
      </c>
      <c r="E578" t="s">
        <v>403</v>
      </c>
      <c r="F578" s="27" t="str">
        <f t="shared" si="8"/>
        <v>SM2: Detering, Wolfgang</v>
      </c>
      <c r="G578" s="27" t="str">
        <f>VLOOKUP(A578,bangolf_kategorien!$A$2:$B$11,2,FALSE)</f>
        <v>SM2</v>
      </c>
    </row>
    <row r="579" spans="1:7" ht="14.5" x14ac:dyDescent="0.35">
      <c r="A579" t="s">
        <v>112</v>
      </c>
      <c r="B579">
        <v>32810</v>
      </c>
      <c r="C579" t="s">
        <v>873</v>
      </c>
      <c r="D579" t="s">
        <v>874</v>
      </c>
      <c r="E579" t="s">
        <v>122</v>
      </c>
      <c r="F579" s="27" t="str">
        <f t="shared" ref="F579:F642" si="9">CONCATENATE(G579,": ",D579,", ",C579)</f>
        <v>SM2: Detlof, Heinz-Werner</v>
      </c>
      <c r="G579" s="27" t="str">
        <f>VLOOKUP(A579,bangolf_kategorien!$A$2:$B$11,2,FALSE)</f>
        <v>SM2</v>
      </c>
    </row>
    <row r="580" spans="1:7" ht="14.5" x14ac:dyDescent="0.35">
      <c r="A580" t="s">
        <v>116</v>
      </c>
      <c r="B580">
        <v>33311</v>
      </c>
      <c r="C580" t="s">
        <v>875</v>
      </c>
      <c r="D580" t="s">
        <v>874</v>
      </c>
      <c r="E580" t="s">
        <v>122</v>
      </c>
      <c r="F580" s="27" t="str">
        <f t="shared" si="9"/>
        <v>SW2: Detlof, Maren</v>
      </c>
      <c r="G580" s="27" t="str">
        <f>VLOOKUP(A580,bangolf_kategorien!$A$2:$B$11,2,FALSE)</f>
        <v>SW2</v>
      </c>
    </row>
    <row r="581" spans="1:7" ht="14.5" x14ac:dyDescent="0.35">
      <c r="A581" t="s">
        <v>197</v>
      </c>
      <c r="B581">
        <v>66085</v>
      </c>
      <c r="C581" t="s">
        <v>876</v>
      </c>
      <c r="D581" t="s">
        <v>877</v>
      </c>
      <c r="E581" t="s">
        <v>655</v>
      </c>
      <c r="F581" s="27" t="str">
        <f t="shared" si="9"/>
        <v>JM: Dettmer, Erik</v>
      </c>
      <c r="G581" s="27" t="str">
        <f>VLOOKUP(A581,bangolf_kategorien!$A$2:$B$11,2,FALSE)</f>
        <v>JM</v>
      </c>
    </row>
    <row r="582" spans="1:7" ht="14.5" x14ac:dyDescent="0.35">
      <c r="A582" t="s">
        <v>123</v>
      </c>
      <c r="B582">
        <v>196</v>
      </c>
      <c r="C582" t="s">
        <v>180</v>
      </c>
      <c r="D582" t="s">
        <v>877</v>
      </c>
      <c r="E582" t="s">
        <v>655</v>
      </c>
      <c r="F582" s="27" t="str">
        <f t="shared" si="9"/>
        <v>SM1: Dettmer, Peter</v>
      </c>
      <c r="G582" s="27" t="str">
        <f>VLOOKUP(A582,bangolf_kategorien!$A$2:$B$11,2,FALSE)</f>
        <v>SM1</v>
      </c>
    </row>
    <row r="583" spans="1:7" ht="14.5" x14ac:dyDescent="0.35">
      <c r="A583" t="s">
        <v>138</v>
      </c>
      <c r="B583">
        <v>3216759</v>
      </c>
      <c r="C583" t="s">
        <v>1412</v>
      </c>
      <c r="D583" t="s">
        <v>3734</v>
      </c>
      <c r="E583" t="s">
        <v>4</v>
      </c>
      <c r="F583" s="27" t="str">
        <f t="shared" si="9"/>
        <v>D: Deuß, Carina</v>
      </c>
      <c r="G583" s="27" t="str">
        <f>VLOOKUP(A583,bangolf_kategorien!$A$2:$B$11,2,FALSE)</f>
        <v>D</v>
      </c>
    </row>
    <row r="584" spans="1:7" ht="14.5" x14ac:dyDescent="0.35">
      <c r="A584" t="s">
        <v>127</v>
      </c>
      <c r="B584">
        <v>38478</v>
      </c>
      <c r="C584" t="s">
        <v>779</v>
      </c>
      <c r="D584" t="s">
        <v>878</v>
      </c>
      <c r="E584" t="s">
        <v>540</v>
      </c>
      <c r="F584" s="27" t="str">
        <f t="shared" si="9"/>
        <v>H: Deutschmann, Philip</v>
      </c>
      <c r="G584" s="27" t="str">
        <f>VLOOKUP(A584,bangolf_kategorien!$A$2:$B$11,2,FALSE)</f>
        <v>H</v>
      </c>
    </row>
    <row r="585" spans="1:7" ht="14.5" x14ac:dyDescent="0.35">
      <c r="A585" t="s">
        <v>123</v>
      </c>
      <c r="B585">
        <v>42308</v>
      </c>
      <c r="C585" t="s">
        <v>190</v>
      </c>
      <c r="D585" t="s">
        <v>879</v>
      </c>
      <c r="E585" t="s">
        <v>625</v>
      </c>
      <c r="F585" s="27" t="str">
        <f t="shared" si="9"/>
        <v>SM1: Dewor, Uwe</v>
      </c>
      <c r="G585" s="27" t="str">
        <f>VLOOKUP(A585,bangolf_kategorien!$A$2:$B$11,2,FALSE)</f>
        <v>SM1</v>
      </c>
    </row>
    <row r="586" spans="1:7" ht="14.5" x14ac:dyDescent="0.35">
      <c r="A586" t="s">
        <v>123</v>
      </c>
      <c r="B586">
        <v>26146</v>
      </c>
      <c r="C586" t="s">
        <v>190</v>
      </c>
      <c r="D586" t="s">
        <v>880</v>
      </c>
      <c r="E586" t="s">
        <v>332</v>
      </c>
      <c r="F586" s="27" t="str">
        <f t="shared" si="9"/>
        <v>SM1: Deya, Uwe</v>
      </c>
      <c r="G586" s="27" t="str">
        <f>VLOOKUP(A586,bangolf_kategorien!$A$2:$B$11,2,FALSE)</f>
        <v>SM1</v>
      </c>
    </row>
    <row r="587" spans="1:7" ht="14.5" x14ac:dyDescent="0.35">
      <c r="A587" t="s">
        <v>112</v>
      </c>
      <c r="B587">
        <v>67349</v>
      </c>
      <c r="C587" t="s">
        <v>3735</v>
      </c>
      <c r="D587" t="s">
        <v>3736</v>
      </c>
      <c r="E587" t="s">
        <v>446</v>
      </c>
      <c r="F587" s="27" t="str">
        <f t="shared" si="9"/>
        <v>SM2: Dhombruch, Alfons</v>
      </c>
      <c r="G587" s="27" t="str">
        <f>VLOOKUP(A587,bangolf_kategorien!$A$2:$B$11,2,FALSE)</f>
        <v>SM2</v>
      </c>
    </row>
    <row r="588" spans="1:7" ht="14.5" x14ac:dyDescent="0.35">
      <c r="A588" t="s">
        <v>116</v>
      </c>
      <c r="B588">
        <v>67350</v>
      </c>
      <c r="C588" t="s">
        <v>778</v>
      </c>
      <c r="D588" t="s">
        <v>3736</v>
      </c>
      <c r="E588" t="s">
        <v>446</v>
      </c>
      <c r="F588" s="27" t="str">
        <f t="shared" si="9"/>
        <v>SW2: Dhombruch, Verena</v>
      </c>
      <c r="G588" s="27" t="str">
        <f>VLOOKUP(A588,bangolf_kategorien!$A$2:$B$11,2,FALSE)</f>
        <v>SW2</v>
      </c>
    </row>
    <row r="589" spans="1:7" ht="14.5" x14ac:dyDescent="0.35">
      <c r="A589" t="s">
        <v>112</v>
      </c>
      <c r="B589">
        <v>3106837</v>
      </c>
      <c r="C589" t="s">
        <v>3325</v>
      </c>
      <c r="D589" t="s">
        <v>3326</v>
      </c>
      <c r="E589" t="s">
        <v>4</v>
      </c>
      <c r="F589" s="27" t="str">
        <f t="shared" si="9"/>
        <v>SM2: di Stefano, Giancarlo</v>
      </c>
      <c r="G589" s="27" t="str">
        <f>VLOOKUP(A589,bangolf_kategorien!$A$2:$B$11,2,FALSE)</f>
        <v>SM2</v>
      </c>
    </row>
    <row r="590" spans="1:7" ht="14.5" x14ac:dyDescent="0.35">
      <c r="A590" t="s">
        <v>127</v>
      </c>
      <c r="B590">
        <v>3216788</v>
      </c>
      <c r="C590" t="s">
        <v>217</v>
      </c>
      <c r="D590" t="s">
        <v>3737</v>
      </c>
      <c r="E590" t="s">
        <v>4</v>
      </c>
      <c r="F590" s="27" t="str">
        <f t="shared" si="9"/>
        <v>H: Dicke, Christoph</v>
      </c>
      <c r="G590" s="27" t="str">
        <f>VLOOKUP(A590,bangolf_kategorien!$A$2:$B$11,2,FALSE)</f>
        <v>H</v>
      </c>
    </row>
    <row r="591" spans="1:7" ht="14.5" x14ac:dyDescent="0.35">
      <c r="A591" t="s">
        <v>127</v>
      </c>
      <c r="B591">
        <v>67084</v>
      </c>
      <c r="C591" t="s">
        <v>241</v>
      </c>
      <c r="D591" t="s">
        <v>3516</v>
      </c>
      <c r="E591" t="s">
        <v>3329</v>
      </c>
      <c r="F591" s="27" t="str">
        <f t="shared" si="9"/>
        <v>H: Dickert, Stefan</v>
      </c>
      <c r="G591" s="27" t="str">
        <f>VLOOKUP(A591,bangolf_kategorien!$A$2:$B$11,2,FALSE)</f>
        <v>H</v>
      </c>
    </row>
    <row r="592" spans="1:7" ht="14.5" x14ac:dyDescent="0.35">
      <c r="A592" t="s">
        <v>197</v>
      </c>
      <c r="B592">
        <v>38141</v>
      </c>
      <c r="C592" t="s">
        <v>882</v>
      </c>
      <c r="D592" t="s">
        <v>881</v>
      </c>
      <c r="E592" t="s">
        <v>401</v>
      </c>
      <c r="F592" s="27" t="str">
        <f t="shared" si="9"/>
        <v>JM: Dickes, Robin</v>
      </c>
      <c r="G592" s="27" t="str">
        <f>VLOOKUP(A592,bangolf_kategorien!$A$2:$B$11,2,FALSE)</f>
        <v>JM</v>
      </c>
    </row>
    <row r="593" spans="1:7" ht="14.5" x14ac:dyDescent="0.35">
      <c r="A593" t="s">
        <v>123</v>
      </c>
      <c r="B593">
        <v>50770</v>
      </c>
      <c r="C593" t="s">
        <v>140</v>
      </c>
      <c r="D593" t="s">
        <v>883</v>
      </c>
      <c r="E593" t="s">
        <v>192</v>
      </c>
      <c r="F593" s="27" t="str">
        <f t="shared" si="9"/>
        <v>SM1: Diedrich, Michael</v>
      </c>
      <c r="G593" s="27" t="str">
        <f>VLOOKUP(A593,bangolf_kategorien!$A$2:$B$11,2,FALSE)</f>
        <v>SM1</v>
      </c>
    </row>
    <row r="594" spans="1:7" ht="14.5" x14ac:dyDescent="0.35">
      <c r="A594" t="s">
        <v>112</v>
      </c>
      <c r="B594">
        <v>28955</v>
      </c>
      <c r="C594" t="s">
        <v>168</v>
      </c>
      <c r="D594" t="s">
        <v>884</v>
      </c>
      <c r="E594" t="s">
        <v>512</v>
      </c>
      <c r="F594" s="27" t="str">
        <f t="shared" si="9"/>
        <v>SM2: Diehl, Rainer</v>
      </c>
      <c r="G594" s="27" t="str">
        <f>VLOOKUP(A594,bangolf_kategorien!$A$2:$B$11,2,FALSE)</f>
        <v>SM2</v>
      </c>
    </row>
    <row r="595" spans="1:7" ht="14.5" x14ac:dyDescent="0.35">
      <c r="A595" t="s">
        <v>112</v>
      </c>
      <c r="B595">
        <v>35653</v>
      </c>
      <c r="C595" t="s">
        <v>436</v>
      </c>
      <c r="D595" t="s">
        <v>885</v>
      </c>
      <c r="E595" t="s">
        <v>462</v>
      </c>
      <c r="F595" s="27" t="str">
        <f t="shared" si="9"/>
        <v>SM2: Diehm, Norbert</v>
      </c>
      <c r="G595" s="27" t="str">
        <f>VLOOKUP(A595,bangolf_kategorien!$A$2:$B$11,2,FALSE)</f>
        <v>SM2</v>
      </c>
    </row>
    <row r="596" spans="1:7" ht="14.5" x14ac:dyDescent="0.35">
      <c r="A596" t="s">
        <v>123</v>
      </c>
      <c r="B596">
        <v>67111</v>
      </c>
      <c r="C596" t="s">
        <v>513</v>
      </c>
      <c r="D596" t="s">
        <v>886</v>
      </c>
      <c r="E596" t="s">
        <v>219</v>
      </c>
      <c r="F596" s="27" t="str">
        <f t="shared" si="9"/>
        <v>SM1: Diener, Frank</v>
      </c>
      <c r="G596" s="27" t="str">
        <f>VLOOKUP(A596,bangolf_kategorien!$A$2:$B$11,2,FALSE)</f>
        <v>SM1</v>
      </c>
    </row>
    <row r="597" spans="1:7" ht="14.5" x14ac:dyDescent="0.35">
      <c r="A597" t="s">
        <v>127</v>
      </c>
      <c r="B597">
        <v>66031</v>
      </c>
      <c r="C597" t="s">
        <v>691</v>
      </c>
      <c r="D597" t="s">
        <v>886</v>
      </c>
      <c r="E597" t="s">
        <v>595</v>
      </c>
      <c r="F597" s="27" t="str">
        <f t="shared" si="9"/>
        <v>H: Diener, Julian</v>
      </c>
      <c r="G597" s="27" t="str">
        <f>VLOOKUP(A597,bangolf_kategorien!$A$2:$B$11,2,FALSE)</f>
        <v>H</v>
      </c>
    </row>
    <row r="598" spans="1:7" ht="14.5" x14ac:dyDescent="0.35">
      <c r="A598" t="s">
        <v>127</v>
      </c>
      <c r="B598">
        <v>66030</v>
      </c>
      <c r="C598" t="s">
        <v>887</v>
      </c>
      <c r="D598" t="s">
        <v>886</v>
      </c>
      <c r="E598" t="s">
        <v>122</v>
      </c>
      <c r="F598" s="27" t="str">
        <f t="shared" si="9"/>
        <v>H: Diener, Manuel</v>
      </c>
      <c r="G598" s="27" t="str">
        <f>VLOOKUP(A598,bangolf_kategorien!$A$2:$B$11,2,FALSE)</f>
        <v>H</v>
      </c>
    </row>
    <row r="599" spans="1:7" ht="14.5" x14ac:dyDescent="0.35">
      <c r="A599" t="s">
        <v>152</v>
      </c>
      <c r="B599">
        <v>67401</v>
      </c>
      <c r="C599" t="s">
        <v>642</v>
      </c>
      <c r="D599" t="s">
        <v>3738</v>
      </c>
      <c r="E599" t="s">
        <v>3311</v>
      </c>
      <c r="F599" s="27" t="str">
        <f t="shared" si="9"/>
        <v>SCHM: Dierks, Marcel</v>
      </c>
      <c r="G599" s="27" t="str">
        <f>VLOOKUP(A599,bangolf_kategorien!$A$2:$B$11,2,FALSE)</f>
        <v>SCHM</v>
      </c>
    </row>
    <row r="600" spans="1:7" ht="14.5" x14ac:dyDescent="0.35">
      <c r="A600" t="s">
        <v>112</v>
      </c>
      <c r="B600">
        <v>46670</v>
      </c>
      <c r="C600" t="s">
        <v>182</v>
      </c>
      <c r="D600" t="s">
        <v>3739</v>
      </c>
      <c r="E600" t="s">
        <v>534</v>
      </c>
      <c r="F600" s="27" t="str">
        <f t="shared" si="9"/>
        <v>SM2: Dietenberger, Wolfgang</v>
      </c>
      <c r="G600" s="27" t="str">
        <f>VLOOKUP(A600,bangolf_kategorien!$A$2:$B$11,2,FALSE)</f>
        <v>SM2</v>
      </c>
    </row>
    <row r="601" spans="1:7" ht="14.5" x14ac:dyDescent="0.35">
      <c r="A601" t="s">
        <v>152</v>
      </c>
      <c r="B601">
        <v>67290</v>
      </c>
      <c r="C601" t="s">
        <v>405</v>
      </c>
      <c r="D601" t="s">
        <v>3740</v>
      </c>
      <c r="E601" t="s">
        <v>1147</v>
      </c>
      <c r="F601" s="27" t="str">
        <f t="shared" si="9"/>
        <v>SCHM: Dietz, Fabian</v>
      </c>
      <c r="G601" s="27" t="str">
        <f>VLOOKUP(A601,bangolf_kategorien!$A$2:$B$11,2,FALSE)</f>
        <v>SCHM</v>
      </c>
    </row>
    <row r="602" spans="1:7" ht="14.5" x14ac:dyDescent="0.35">
      <c r="A602" t="s">
        <v>112</v>
      </c>
      <c r="B602">
        <v>5745</v>
      </c>
      <c r="C602" t="s">
        <v>224</v>
      </c>
      <c r="D602" t="s">
        <v>889</v>
      </c>
      <c r="E602" t="s">
        <v>132</v>
      </c>
      <c r="F602" s="27" t="str">
        <f t="shared" si="9"/>
        <v>SM2: Dietzel, Gerhard</v>
      </c>
      <c r="G602" s="27" t="str">
        <f>VLOOKUP(A602,bangolf_kategorien!$A$2:$B$11,2,FALSE)</f>
        <v>SM2</v>
      </c>
    </row>
    <row r="603" spans="1:7" ht="14.5" x14ac:dyDescent="0.35">
      <c r="A603" t="s">
        <v>116</v>
      </c>
      <c r="B603">
        <v>10953</v>
      </c>
      <c r="C603" t="s">
        <v>890</v>
      </c>
      <c r="D603" t="s">
        <v>889</v>
      </c>
      <c r="E603" t="s">
        <v>132</v>
      </c>
      <c r="F603" s="27" t="str">
        <f t="shared" si="9"/>
        <v>SW2: Dietzel, Veronika</v>
      </c>
      <c r="G603" s="27" t="str">
        <f>VLOOKUP(A603,bangolf_kategorien!$A$2:$B$11,2,FALSE)</f>
        <v>SW2</v>
      </c>
    </row>
    <row r="604" spans="1:7" ht="14.5" x14ac:dyDescent="0.35">
      <c r="A604" t="s">
        <v>127</v>
      </c>
      <c r="B604">
        <v>37963</v>
      </c>
      <c r="C604" t="s">
        <v>891</v>
      </c>
      <c r="D604" t="s">
        <v>892</v>
      </c>
      <c r="E604" t="s">
        <v>828</v>
      </c>
      <c r="F604" s="27" t="str">
        <f t="shared" si="9"/>
        <v>H: Dillinger, Anton</v>
      </c>
      <c r="G604" s="27" t="str">
        <f>VLOOKUP(A604,bangolf_kategorien!$A$2:$B$11,2,FALSE)</f>
        <v>H</v>
      </c>
    </row>
    <row r="605" spans="1:7" ht="14.5" x14ac:dyDescent="0.35">
      <c r="A605" t="s">
        <v>138</v>
      </c>
      <c r="B605">
        <v>36175</v>
      </c>
      <c r="C605" t="s">
        <v>607</v>
      </c>
      <c r="D605" t="s">
        <v>893</v>
      </c>
      <c r="E605" t="s">
        <v>126</v>
      </c>
      <c r="F605" s="27" t="str">
        <f t="shared" si="9"/>
        <v>D: Dippel, Anne</v>
      </c>
      <c r="G605" s="27" t="str">
        <f>VLOOKUP(A605,bangolf_kategorien!$A$2:$B$11,2,FALSE)</f>
        <v>D</v>
      </c>
    </row>
    <row r="606" spans="1:7" ht="14.5" x14ac:dyDescent="0.35">
      <c r="A606" t="s">
        <v>123</v>
      </c>
      <c r="B606">
        <v>34451</v>
      </c>
      <c r="C606" t="s">
        <v>149</v>
      </c>
      <c r="D606" t="s">
        <v>894</v>
      </c>
      <c r="E606" t="s">
        <v>444</v>
      </c>
      <c r="F606" s="27" t="str">
        <f t="shared" si="9"/>
        <v>SM1: Dippelhofer, Markus</v>
      </c>
      <c r="G606" s="27" t="str">
        <f>VLOOKUP(A606,bangolf_kategorien!$A$2:$B$11,2,FALSE)</f>
        <v>SM1</v>
      </c>
    </row>
    <row r="607" spans="1:7" ht="14.5" x14ac:dyDescent="0.35">
      <c r="A607" t="s">
        <v>123</v>
      </c>
      <c r="B607">
        <v>45139</v>
      </c>
      <c r="C607" t="s">
        <v>341</v>
      </c>
      <c r="D607" t="s">
        <v>894</v>
      </c>
      <c r="E607" t="s">
        <v>327</v>
      </c>
      <c r="F607" s="27" t="str">
        <f t="shared" si="9"/>
        <v>SM1: Dippelhofer, René</v>
      </c>
      <c r="G607" s="27" t="str">
        <f>VLOOKUP(A607,bangolf_kategorien!$A$2:$B$11,2,FALSE)</f>
        <v>SM1</v>
      </c>
    </row>
    <row r="608" spans="1:7" ht="14.5" x14ac:dyDescent="0.35">
      <c r="A608" t="s">
        <v>127</v>
      </c>
      <c r="B608">
        <v>45161</v>
      </c>
      <c r="C608" t="s">
        <v>269</v>
      </c>
      <c r="D608" t="s">
        <v>895</v>
      </c>
      <c r="E608" t="s">
        <v>178</v>
      </c>
      <c r="F608" s="27" t="str">
        <f t="shared" si="9"/>
        <v>H: Dirksmeyer, Christian</v>
      </c>
      <c r="G608" s="27" t="str">
        <f>VLOOKUP(A608,bangolf_kategorien!$A$2:$B$11,2,FALSE)</f>
        <v>H</v>
      </c>
    </row>
    <row r="609" spans="1:7" ht="14.5" x14ac:dyDescent="0.35">
      <c r="A609" t="s">
        <v>127</v>
      </c>
      <c r="B609">
        <v>63588</v>
      </c>
      <c r="C609" t="s">
        <v>324</v>
      </c>
      <c r="D609" t="s">
        <v>896</v>
      </c>
      <c r="E609" t="s">
        <v>160</v>
      </c>
      <c r="F609" s="27" t="str">
        <f t="shared" si="9"/>
        <v>H: Dirlmeier, Dennis</v>
      </c>
      <c r="G609" s="27" t="str">
        <f>VLOOKUP(A609,bangolf_kategorien!$A$2:$B$11,2,FALSE)</f>
        <v>H</v>
      </c>
    </row>
    <row r="610" spans="1:7" ht="14.5" x14ac:dyDescent="0.35">
      <c r="A610" t="s">
        <v>123</v>
      </c>
      <c r="B610">
        <v>38329</v>
      </c>
      <c r="C610" t="s">
        <v>140</v>
      </c>
      <c r="D610" t="s">
        <v>897</v>
      </c>
      <c r="E610" t="s">
        <v>899</v>
      </c>
      <c r="F610" s="27" t="str">
        <f t="shared" si="9"/>
        <v>SM1: Dittrich, Michael</v>
      </c>
      <c r="G610" s="27" t="str">
        <f>VLOOKUP(A610,bangolf_kategorien!$A$2:$B$11,2,FALSE)</f>
        <v>SM1</v>
      </c>
    </row>
    <row r="611" spans="1:7" ht="14.5" x14ac:dyDescent="0.35">
      <c r="A611" t="s">
        <v>138</v>
      </c>
      <c r="B611">
        <v>35097</v>
      </c>
      <c r="C611" t="s">
        <v>439</v>
      </c>
      <c r="D611" t="s">
        <v>900</v>
      </c>
      <c r="E611" t="s">
        <v>334</v>
      </c>
      <c r="F611" s="27" t="str">
        <f t="shared" si="9"/>
        <v>D: Djezri, Renate</v>
      </c>
      <c r="G611" s="27" t="str">
        <f>VLOOKUP(A611,bangolf_kategorien!$A$2:$B$11,2,FALSE)</f>
        <v>D</v>
      </c>
    </row>
    <row r="612" spans="1:7" ht="14.5" x14ac:dyDescent="0.35">
      <c r="A612" t="s">
        <v>152</v>
      </c>
      <c r="B612">
        <v>67227</v>
      </c>
      <c r="C612" t="s">
        <v>3741</v>
      </c>
      <c r="D612" t="s">
        <v>3742</v>
      </c>
      <c r="E612" t="s">
        <v>397</v>
      </c>
      <c r="F612" s="27" t="str">
        <f t="shared" si="9"/>
        <v>SCHM: Dobberstein, Derrick</v>
      </c>
      <c r="G612" s="27" t="str">
        <f>VLOOKUP(A612,bangolf_kategorien!$A$2:$B$11,2,FALSE)</f>
        <v>SCHM</v>
      </c>
    </row>
    <row r="613" spans="1:7" ht="14.5" x14ac:dyDescent="0.35">
      <c r="A613" t="s">
        <v>127</v>
      </c>
      <c r="B613">
        <v>51818</v>
      </c>
      <c r="C613" t="s">
        <v>330</v>
      </c>
      <c r="D613" t="s">
        <v>902</v>
      </c>
      <c r="E613" t="s">
        <v>776</v>
      </c>
      <c r="F613" s="27" t="str">
        <f t="shared" si="9"/>
        <v>H: Dochat, Tobias</v>
      </c>
      <c r="G613" s="27" t="str">
        <f>VLOOKUP(A613,bangolf_kategorien!$A$2:$B$11,2,FALSE)</f>
        <v>H</v>
      </c>
    </row>
    <row r="614" spans="1:7" ht="14.5" x14ac:dyDescent="0.35">
      <c r="A614" t="s">
        <v>134</v>
      </c>
      <c r="B614">
        <v>3211948</v>
      </c>
      <c r="C614" t="s">
        <v>903</v>
      </c>
      <c r="D614" t="s">
        <v>904</v>
      </c>
      <c r="E614" t="s">
        <v>4</v>
      </c>
      <c r="F614" s="27" t="str">
        <f t="shared" si="9"/>
        <v>SW1: Doering, Gerlinde</v>
      </c>
      <c r="G614" s="27" t="str">
        <f>VLOOKUP(A614,bangolf_kategorien!$A$2:$B$11,2,FALSE)</f>
        <v>SW1</v>
      </c>
    </row>
    <row r="615" spans="1:7" ht="14.5" x14ac:dyDescent="0.35">
      <c r="A615" t="s">
        <v>134</v>
      </c>
      <c r="B615">
        <v>42787</v>
      </c>
      <c r="C615" t="s">
        <v>905</v>
      </c>
      <c r="D615" t="s">
        <v>906</v>
      </c>
      <c r="E615" t="s">
        <v>306</v>
      </c>
      <c r="F615" s="27" t="str">
        <f t="shared" si="9"/>
        <v>SW1: Dohmen, Britta</v>
      </c>
      <c r="G615" s="27" t="str">
        <f>VLOOKUP(A615,bangolf_kategorien!$A$2:$B$11,2,FALSE)</f>
        <v>SW1</v>
      </c>
    </row>
    <row r="616" spans="1:7" ht="14.5" x14ac:dyDescent="0.35">
      <c r="A616" t="s">
        <v>112</v>
      </c>
      <c r="B616">
        <v>29548</v>
      </c>
      <c r="C616" t="s">
        <v>241</v>
      </c>
      <c r="D616" t="s">
        <v>907</v>
      </c>
      <c r="E616" t="s">
        <v>668</v>
      </c>
      <c r="F616" s="27" t="str">
        <f t="shared" si="9"/>
        <v>SM2: Döhner, Stefan</v>
      </c>
      <c r="G616" s="27" t="str">
        <f>VLOOKUP(A616,bangolf_kategorien!$A$2:$B$11,2,FALSE)</f>
        <v>SM2</v>
      </c>
    </row>
    <row r="617" spans="1:7" ht="14.5" x14ac:dyDescent="0.35">
      <c r="A617" t="s">
        <v>123</v>
      </c>
      <c r="B617">
        <v>746</v>
      </c>
      <c r="C617" t="s">
        <v>190</v>
      </c>
      <c r="D617" t="s">
        <v>3743</v>
      </c>
      <c r="E617" t="s">
        <v>172</v>
      </c>
      <c r="F617" s="27" t="str">
        <f t="shared" si="9"/>
        <v>SM1: Dohrmann, Uwe</v>
      </c>
      <c r="G617" s="27" t="str">
        <f>VLOOKUP(A617,bangolf_kategorien!$A$2:$B$11,2,FALSE)</f>
        <v>SM1</v>
      </c>
    </row>
    <row r="618" spans="1:7" ht="14.5" x14ac:dyDescent="0.35">
      <c r="A618" t="s">
        <v>134</v>
      </c>
      <c r="B618">
        <v>3212025</v>
      </c>
      <c r="C618" t="s">
        <v>290</v>
      </c>
      <c r="D618" t="s">
        <v>908</v>
      </c>
      <c r="E618" t="s">
        <v>4</v>
      </c>
      <c r="F618" s="27" t="str">
        <f t="shared" si="9"/>
        <v>SW1: Doktor, Andrea</v>
      </c>
      <c r="G618" s="27" t="str">
        <f>VLOOKUP(A618,bangolf_kategorien!$A$2:$B$11,2,FALSE)</f>
        <v>SW1</v>
      </c>
    </row>
    <row r="619" spans="1:7" ht="14.5" x14ac:dyDescent="0.35">
      <c r="A619" t="s">
        <v>138</v>
      </c>
      <c r="B619">
        <v>66868</v>
      </c>
      <c r="C619" t="s">
        <v>3327</v>
      </c>
      <c r="D619" t="s">
        <v>3328</v>
      </c>
      <c r="E619" t="s">
        <v>3329</v>
      </c>
      <c r="F619" s="27" t="str">
        <f t="shared" si="9"/>
        <v>D: Dolch, Marie-Theres</v>
      </c>
      <c r="G619" s="27" t="str">
        <f>VLOOKUP(A619,bangolf_kategorien!$A$2:$B$11,2,FALSE)</f>
        <v>D</v>
      </c>
    </row>
    <row r="620" spans="1:7" ht="14.5" x14ac:dyDescent="0.35">
      <c r="A620" t="s">
        <v>112</v>
      </c>
      <c r="B620">
        <v>30207</v>
      </c>
      <c r="C620" t="s">
        <v>180</v>
      </c>
      <c r="D620" t="s">
        <v>3328</v>
      </c>
      <c r="E620" t="s">
        <v>3329</v>
      </c>
      <c r="F620" s="27" t="str">
        <f t="shared" si="9"/>
        <v>SM2: Dolch, Peter</v>
      </c>
      <c r="G620" s="27" t="str">
        <f>VLOOKUP(A620,bangolf_kategorien!$A$2:$B$11,2,FALSE)</f>
        <v>SM2</v>
      </c>
    </row>
    <row r="621" spans="1:7" ht="14.5" x14ac:dyDescent="0.35">
      <c r="A621" t="s">
        <v>112</v>
      </c>
      <c r="B621">
        <v>25887</v>
      </c>
      <c r="C621" t="s">
        <v>909</v>
      </c>
      <c r="D621" t="s">
        <v>910</v>
      </c>
      <c r="E621" t="s">
        <v>115</v>
      </c>
      <c r="F621" s="27" t="str">
        <f t="shared" si="9"/>
        <v>SM2: Dolde, Dietmar</v>
      </c>
      <c r="G621" s="27" t="str">
        <f>VLOOKUP(A621,bangolf_kategorien!$A$2:$B$11,2,FALSE)</f>
        <v>SM2</v>
      </c>
    </row>
    <row r="622" spans="1:7" ht="14.5" x14ac:dyDescent="0.35">
      <c r="A622" t="s">
        <v>112</v>
      </c>
      <c r="B622">
        <v>3211957</v>
      </c>
      <c r="C622" t="s">
        <v>180</v>
      </c>
      <c r="D622" t="s">
        <v>911</v>
      </c>
      <c r="E622" t="s">
        <v>4</v>
      </c>
      <c r="F622" s="27" t="str">
        <f t="shared" si="9"/>
        <v>SM2: Doleys, Peter</v>
      </c>
      <c r="G622" s="27" t="str">
        <f>VLOOKUP(A622,bangolf_kategorien!$A$2:$B$11,2,FALSE)</f>
        <v>SM2</v>
      </c>
    </row>
    <row r="623" spans="1:7" ht="14.5" x14ac:dyDescent="0.35">
      <c r="A623" t="s">
        <v>112</v>
      </c>
      <c r="B623">
        <v>36907</v>
      </c>
      <c r="C623" t="s">
        <v>912</v>
      </c>
      <c r="D623" t="s">
        <v>913</v>
      </c>
      <c r="E623" t="s">
        <v>346</v>
      </c>
      <c r="F623" s="27" t="str">
        <f t="shared" si="9"/>
        <v>SM2: Doll, Fred</v>
      </c>
      <c r="G623" s="27" t="str">
        <f>VLOOKUP(A623,bangolf_kategorien!$A$2:$B$11,2,FALSE)</f>
        <v>SM2</v>
      </c>
    </row>
    <row r="624" spans="1:7" ht="14.5" x14ac:dyDescent="0.35">
      <c r="A624" t="s">
        <v>134</v>
      </c>
      <c r="B624">
        <v>67199</v>
      </c>
      <c r="C624" t="s">
        <v>1225</v>
      </c>
      <c r="D624" t="s">
        <v>913</v>
      </c>
      <c r="E624" t="s">
        <v>231</v>
      </c>
      <c r="F624" s="27" t="str">
        <f t="shared" si="9"/>
        <v>SW1: Doll, Silke</v>
      </c>
      <c r="G624" s="27" t="str">
        <f>VLOOKUP(A624,bangolf_kategorien!$A$2:$B$11,2,FALSE)</f>
        <v>SW1</v>
      </c>
    </row>
    <row r="625" spans="1:7" ht="14.5" x14ac:dyDescent="0.35">
      <c r="A625" t="s">
        <v>127</v>
      </c>
      <c r="B625">
        <v>49414</v>
      </c>
      <c r="C625" t="s">
        <v>149</v>
      </c>
      <c r="D625" t="s">
        <v>914</v>
      </c>
      <c r="E625" t="s">
        <v>397</v>
      </c>
      <c r="F625" s="27" t="str">
        <f t="shared" si="9"/>
        <v>H: Dolp, Markus</v>
      </c>
      <c r="G625" s="27" t="str">
        <f>VLOOKUP(A625,bangolf_kategorien!$A$2:$B$11,2,FALSE)</f>
        <v>H</v>
      </c>
    </row>
    <row r="626" spans="1:7" ht="14.5" x14ac:dyDescent="0.35">
      <c r="A626" t="s">
        <v>112</v>
      </c>
      <c r="B626">
        <v>60120</v>
      </c>
      <c r="C626" t="s">
        <v>854</v>
      </c>
      <c r="D626" t="s">
        <v>915</v>
      </c>
      <c r="E626" t="s">
        <v>371</v>
      </c>
      <c r="F626" s="27" t="str">
        <f t="shared" si="9"/>
        <v>SM2: Donath, Jochen</v>
      </c>
      <c r="G626" s="27" t="str">
        <f>VLOOKUP(A626,bangolf_kategorien!$A$2:$B$11,2,FALSE)</f>
        <v>SM2</v>
      </c>
    </row>
    <row r="627" spans="1:7" ht="14.5" x14ac:dyDescent="0.35">
      <c r="A627" t="s">
        <v>116</v>
      </c>
      <c r="B627">
        <v>5240</v>
      </c>
      <c r="C627" t="s">
        <v>680</v>
      </c>
      <c r="D627" t="s">
        <v>917</v>
      </c>
      <c r="E627" t="s">
        <v>433</v>
      </c>
      <c r="F627" s="27" t="str">
        <f t="shared" si="9"/>
        <v>SW2: Donnig, Brigitte</v>
      </c>
      <c r="G627" s="27" t="str">
        <f>VLOOKUP(A627,bangolf_kategorien!$A$2:$B$11,2,FALSE)</f>
        <v>SW2</v>
      </c>
    </row>
    <row r="628" spans="1:7" ht="14.5" x14ac:dyDescent="0.35">
      <c r="A628" t="s">
        <v>112</v>
      </c>
      <c r="B628">
        <v>6905</v>
      </c>
      <c r="C628" t="s">
        <v>302</v>
      </c>
      <c r="D628" t="s">
        <v>918</v>
      </c>
      <c r="E628" t="s">
        <v>219</v>
      </c>
      <c r="F628" s="27" t="str">
        <f t="shared" si="9"/>
        <v>SM2: Donsbach, Heinz</v>
      </c>
      <c r="G628" s="27" t="str">
        <f>VLOOKUP(A628,bangolf_kategorien!$A$2:$B$11,2,FALSE)</f>
        <v>SM2</v>
      </c>
    </row>
    <row r="629" spans="1:7" ht="14.5" x14ac:dyDescent="0.35">
      <c r="A629" t="s">
        <v>138</v>
      </c>
      <c r="B629">
        <v>35718</v>
      </c>
      <c r="C629" t="s">
        <v>919</v>
      </c>
      <c r="D629" t="s">
        <v>920</v>
      </c>
      <c r="E629" t="s">
        <v>132</v>
      </c>
      <c r="F629" s="27" t="str">
        <f t="shared" si="9"/>
        <v>D: Dorfmeister, Piroschka</v>
      </c>
      <c r="G629" s="27" t="str">
        <f>VLOOKUP(A629,bangolf_kategorien!$A$2:$B$11,2,FALSE)</f>
        <v>D</v>
      </c>
    </row>
    <row r="630" spans="1:7" ht="14.5" x14ac:dyDescent="0.35">
      <c r="A630" t="s">
        <v>127</v>
      </c>
      <c r="B630">
        <v>66811</v>
      </c>
      <c r="C630" t="s">
        <v>590</v>
      </c>
      <c r="D630" t="s">
        <v>921</v>
      </c>
      <c r="E630" t="s">
        <v>922</v>
      </c>
      <c r="F630" s="27" t="str">
        <f t="shared" si="9"/>
        <v>H: Dörheit, Matthias</v>
      </c>
      <c r="G630" s="27" t="str">
        <f>VLOOKUP(A630,bangolf_kategorien!$A$2:$B$11,2,FALSE)</f>
        <v>H</v>
      </c>
    </row>
    <row r="631" spans="1:7" ht="14.5" x14ac:dyDescent="0.35">
      <c r="A631" t="s">
        <v>127</v>
      </c>
      <c r="B631">
        <v>44395</v>
      </c>
      <c r="C631" t="s">
        <v>923</v>
      </c>
      <c r="D631" t="s">
        <v>924</v>
      </c>
      <c r="E631" t="s">
        <v>471</v>
      </c>
      <c r="F631" s="27" t="str">
        <f t="shared" si="9"/>
        <v>H: Dorner, Kai</v>
      </c>
      <c r="G631" s="27" t="str">
        <f>VLOOKUP(A631,bangolf_kategorien!$A$2:$B$11,2,FALSE)</f>
        <v>H</v>
      </c>
    </row>
    <row r="632" spans="1:7" ht="14.5" x14ac:dyDescent="0.35">
      <c r="A632" t="s">
        <v>123</v>
      </c>
      <c r="B632">
        <v>38011</v>
      </c>
      <c r="C632" t="s">
        <v>854</v>
      </c>
      <c r="D632" t="s">
        <v>925</v>
      </c>
      <c r="E632" t="s">
        <v>446</v>
      </c>
      <c r="F632" s="27" t="str">
        <f t="shared" si="9"/>
        <v>SM1: Dornick, Jochen</v>
      </c>
      <c r="G632" s="27" t="str">
        <f>VLOOKUP(A632,bangolf_kategorien!$A$2:$B$11,2,FALSE)</f>
        <v>SM1</v>
      </c>
    </row>
    <row r="633" spans="1:7" ht="14.5" x14ac:dyDescent="0.35">
      <c r="A633" t="s">
        <v>197</v>
      </c>
      <c r="B633">
        <v>38012</v>
      </c>
      <c r="C633" t="s">
        <v>578</v>
      </c>
      <c r="D633" t="s">
        <v>925</v>
      </c>
      <c r="E633" t="s">
        <v>446</v>
      </c>
      <c r="F633" s="27" t="str">
        <f t="shared" si="9"/>
        <v>JM: Dornick, Kevin</v>
      </c>
      <c r="G633" s="27" t="str">
        <f>VLOOKUP(A633,bangolf_kategorien!$A$2:$B$11,2,FALSE)</f>
        <v>JM</v>
      </c>
    </row>
    <row r="634" spans="1:7" ht="14.5" x14ac:dyDescent="0.35">
      <c r="A634" t="s">
        <v>134</v>
      </c>
      <c r="B634">
        <v>38013</v>
      </c>
      <c r="C634" t="s">
        <v>926</v>
      </c>
      <c r="D634" t="s">
        <v>925</v>
      </c>
      <c r="E634" t="s">
        <v>446</v>
      </c>
      <c r="F634" s="27" t="str">
        <f t="shared" si="9"/>
        <v>SW1: Dornick, Zita</v>
      </c>
      <c r="G634" s="27" t="str">
        <f>VLOOKUP(A634,bangolf_kategorien!$A$2:$B$11,2,FALSE)</f>
        <v>SW1</v>
      </c>
    </row>
    <row r="635" spans="1:7" ht="14.5" x14ac:dyDescent="0.35">
      <c r="A635" t="s">
        <v>127</v>
      </c>
      <c r="B635">
        <v>66213</v>
      </c>
      <c r="C635" t="s">
        <v>328</v>
      </c>
      <c r="D635" t="s">
        <v>927</v>
      </c>
      <c r="E635" t="s">
        <v>204</v>
      </c>
      <c r="F635" s="27" t="str">
        <f t="shared" si="9"/>
        <v>H: Dosch, Werner</v>
      </c>
      <c r="G635" s="27" t="str">
        <f>VLOOKUP(A635,bangolf_kategorien!$A$2:$B$11,2,FALSE)</f>
        <v>H</v>
      </c>
    </row>
    <row r="636" spans="1:7" ht="14.5" x14ac:dyDescent="0.35">
      <c r="A636" t="s">
        <v>123</v>
      </c>
      <c r="B636">
        <v>33733</v>
      </c>
      <c r="C636" t="s">
        <v>140</v>
      </c>
      <c r="D636" t="s">
        <v>928</v>
      </c>
      <c r="E636" t="s">
        <v>219</v>
      </c>
      <c r="F636" s="27" t="str">
        <f t="shared" si="9"/>
        <v>SM1: Dostert, Michael</v>
      </c>
      <c r="G636" s="27" t="str">
        <f>VLOOKUP(A636,bangolf_kategorien!$A$2:$B$11,2,FALSE)</f>
        <v>SM1</v>
      </c>
    </row>
    <row r="637" spans="1:7" ht="14.5" x14ac:dyDescent="0.35">
      <c r="A637" t="s">
        <v>116</v>
      </c>
      <c r="B637">
        <v>46210</v>
      </c>
      <c r="C637" t="s">
        <v>929</v>
      </c>
      <c r="D637" t="s">
        <v>930</v>
      </c>
      <c r="E637" t="s">
        <v>563</v>
      </c>
      <c r="F637" s="27" t="str">
        <f t="shared" si="9"/>
        <v>SW2: Dowidat, Ulrike</v>
      </c>
      <c r="G637" s="27" t="str">
        <f>VLOOKUP(A637,bangolf_kategorien!$A$2:$B$11,2,FALSE)</f>
        <v>SW2</v>
      </c>
    </row>
    <row r="638" spans="1:7" ht="14.5" x14ac:dyDescent="0.35">
      <c r="A638" t="s">
        <v>152</v>
      </c>
      <c r="B638">
        <v>67238</v>
      </c>
      <c r="C638" t="s">
        <v>1259</v>
      </c>
      <c r="D638" t="s">
        <v>3744</v>
      </c>
      <c r="E638" t="s">
        <v>1031</v>
      </c>
      <c r="F638" s="27" t="str">
        <f t="shared" si="9"/>
        <v>SCHM: Draber, Lucas</v>
      </c>
      <c r="G638" s="27" t="str">
        <f>VLOOKUP(A638,bangolf_kategorien!$A$2:$B$11,2,FALSE)</f>
        <v>SCHM</v>
      </c>
    </row>
    <row r="639" spans="1:7" ht="14.5" x14ac:dyDescent="0.35">
      <c r="A639" t="s">
        <v>112</v>
      </c>
      <c r="B639">
        <v>36775</v>
      </c>
      <c r="C639" t="s">
        <v>498</v>
      </c>
      <c r="D639" t="s">
        <v>932</v>
      </c>
      <c r="E639" t="s">
        <v>688</v>
      </c>
      <c r="F639" s="27" t="str">
        <f t="shared" si="9"/>
        <v>SM2: Drautzburg, Horst</v>
      </c>
      <c r="G639" s="27" t="str">
        <f>VLOOKUP(A639,bangolf_kategorien!$A$2:$B$11,2,FALSE)</f>
        <v>SM2</v>
      </c>
    </row>
    <row r="640" spans="1:7" ht="14.5" x14ac:dyDescent="0.35">
      <c r="A640" t="s">
        <v>116</v>
      </c>
      <c r="B640">
        <v>66163</v>
      </c>
      <c r="C640" t="s">
        <v>933</v>
      </c>
      <c r="D640" t="s">
        <v>934</v>
      </c>
      <c r="E640" t="s">
        <v>433</v>
      </c>
      <c r="F640" s="27" t="str">
        <f t="shared" si="9"/>
        <v>SW2: Drebert, Clementine</v>
      </c>
      <c r="G640" s="27" t="str">
        <f>VLOOKUP(A640,bangolf_kategorien!$A$2:$B$11,2,FALSE)</f>
        <v>SW2</v>
      </c>
    </row>
    <row r="641" spans="1:7" ht="14.5" x14ac:dyDescent="0.35">
      <c r="A641" t="s">
        <v>123</v>
      </c>
      <c r="B641">
        <v>37864</v>
      </c>
      <c r="C641" t="s">
        <v>410</v>
      </c>
      <c r="D641" t="s">
        <v>934</v>
      </c>
      <c r="E641" t="s">
        <v>433</v>
      </c>
      <c r="F641" s="27" t="str">
        <f t="shared" si="9"/>
        <v>SM1: Drebert, Erich</v>
      </c>
      <c r="G641" s="27" t="str">
        <f>VLOOKUP(A641,bangolf_kategorien!$A$2:$B$11,2,FALSE)</f>
        <v>SM1</v>
      </c>
    </row>
    <row r="642" spans="1:7" ht="14.5" x14ac:dyDescent="0.35">
      <c r="A642" t="s">
        <v>112</v>
      </c>
      <c r="B642">
        <v>46964</v>
      </c>
      <c r="C642" t="s">
        <v>935</v>
      </c>
      <c r="D642" t="s">
        <v>936</v>
      </c>
      <c r="E642" t="s">
        <v>306</v>
      </c>
      <c r="F642" s="27" t="str">
        <f t="shared" si="9"/>
        <v>SM2: Drechsler, Klaus-Dieter</v>
      </c>
      <c r="G642" s="27" t="str">
        <f>VLOOKUP(A642,bangolf_kategorien!$A$2:$B$11,2,FALSE)</f>
        <v>SM2</v>
      </c>
    </row>
    <row r="643" spans="1:7" ht="14.5" x14ac:dyDescent="0.35">
      <c r="A643" t="s">
        <v>134</v>
      </c>
      <c r="B643">
        <v>3211286</v>
      </c>
      <c r="C643" t="s">
        <v>1085</v>
      </c>
      <c r="D643" t="s">
        <v>3745</v>
      </c>
      <c r="E643" t="s">
        <v>4</v>
      </c>
      <c r="F643" s="27" t="str">
        <f t="shared" ref="F643:F706" si="10">CONCATENATE(G643,": ",D643,", ",C643)</f>
        <v>SW1: Drees, Christine</v>
      </c>
      <c r="G643" s="27" t="str">
        <f>VLOOKUP(A643,bangolf_kategorien!$A$2:$B$11,2,FALSE)</f>
        <v>SW1</v>
      </c>
    </row>
    <row r="644" spans="1:7" ht="14.5" x14ac:dyDescent="0.35">
      <c r="A644" t="s">
        <v>112</v>
      </c>
      <c r="B644">
        <v>5717</v>
      </c>
      <c r="C644" t="s">
        <v>286</v>
      </c>
      <c r="D644" t="s">
        <v>937</v>
      </c>
      <c r="E644" t="s">
        <v>184</v>
      </c>
      <c r="F644" s="27" t="str">
        <f t="shared" si="10"/>
        <v>SM2: Dreger, Hans</v>
      </c>
      <c r="G644" s="27" t="str">
        <f>VLOOKUP(A644,bangolf_kategorien!$A$2:$B$11,2,FALSE)</f>
        <v>SM2</v>
      </c>
    </row>
    <row r="645" spans="1:7" ht="14.5" x14ac:dyDescent="0.35">
      <c r="A645" t="s">
        <v>112</v>
      </c>
      <c r="B645">
        <v>23778</v>
      </c>
      <c r="C645" t="s">
        <v>938</v>
      </c>
      <c r="D645" t="s">
        <v>939</v>
      </c>
      <c r="E645" t="s">
        <v>846</v>
      </c>
      <c r="F645" s="27" t="str">
        <f t="shared" si="10"/>
        <v>SM2: Dreischer, Burkhard</v>
      </c>
      <c r="G645" s="27" t="str">
        <f>VLOOKUP(A645,bangolf_kategorien!$A$2:$B$11,2,FALSE)</f>
        <v>SM2</v>
      </c>
    </row>
    <row r="646" spans="1:7" ht="14.5" x14ac:dyDescent="0.35">
      <c r="A646" t="s">
        <v>112</v>
      </c>
      <c r="B646">
        <v>26505</v>
      </c>
      <c r="C646" t="s">
        <v>427</v>
      </c>
      <c r="D646" t="s">
        <v>940</v>
      </c>
      <c r="E646" t="s">
        <v>846</v>
      </c>
      <c r="F646" s="27" t="str">
        <f t="shared" si="10"/>
        <v>SM2: Drenkelforth, Gerd</v>
      </c>
      <c r="G646" s="27" t="str">
        <f>VLOOKUP(A646,bangolf_kategorien!$A$2:$B$11,2,FALSE)</f>
        <v>SM2</v>
      </c>
    </row>
    <row r="647" spans="1:7" ht="14.5" x14ac:dyDescent="0.35">
      <c r="A647" t="s">
        <v>112</v>
      </c>
      <c r="B647">
        <v>4510</v>
      </c>
      <c r="C647" t="s">
        <v>202</v>
      </c>
      <c r="D647" t="s">
        <v>941</v>
      </c>
      <c r="E647" t="s">
        <v>295</v>
      </c>
      <c r="F647" s="27" t="str">
        <f t="shared" si="10"/>
        <v>SM2: Drescher, Manfred</v>
      </c>
      <c r="G647" s="27" t="str">
        <f>VLOOKUP(A647,bangolf_kategorien!$A$2:$B$11,2,FALSE)</f>
        <v>SM2</v>
      </c>
    </row>
    <row r="648" spans="1:7" ht="14.5" x14ac:dyDescent="0.35">
      <c r="A648" t="s">
        <v>112</v>
      </c>
      <c r="B648">
        <v>36519</v>
      </c>
      <c r="C648" t="s">
        <v>233</v>
      </c>
      <c r="D648" t="s">
        <v>942</v>
      </c>
      <c r="E648" t="s">
        <v>292</v>
      </c>
      <c r="F648" s="27" t="str">
        <f t="shared" si="10"/>
        <v>SM2: Dresel, Kurt</v>
      </c>
      <c r="G648" s="27" t="str">
        <f>VLOOKUP(A648,bangolf_kategorien!$A$2:$B$11,2,FALSE)</f>
        <v>SM2</v>
      </c>
    </row>
    <row r="649" spans="1:7" ht="14.5" x14ac:dyDescent="0.35">
      <c r="A649" t="s">
        <v>127</v>
      </c>
      <c r="B649">
        <v>35132</v>
      </c>
      <c r="C649" t="s">
        <v>301</v>
      </c>
      <c r="D649" t="s">
        <v>943</v>
      </c>
      <c r="E649" t="s">
        <v>899</v>
      </c>
      <c r="F649" s="27" t="str">
        <f t="shared" si="10"/>
        <v>H: Drewes, Daniel</v>
      </c>
      <c r="G649" s="27" t="str">
        <f>VLOOKUP(A649,bangolf_kategorien!$A$2:$B$11,2,FALSE)</f>
        <v>H</v>
      </c>
    </row>
    <row r="650" spans="1:7" ht="14.5" x14ac:dyDescent="0.35">
      <c r="A650" t="s">
        <v>112</v>
      </c>
      <c r="B650">
        <v>6203</v>
      </c>
      <c r="C650" t="s">
        <v>498</v>
      </c>
      <c r="D650" t="s">
        <v>944</v>
      </c>
      <c r="E650" t="s">
        <v>346</v>
      </c>
      <c r="F650" s="27" t="str">
        <f t="shared" si="10"/>
        <v>SM2: Dreyer, Horst</v>
      </c>
      <c r="G650" s="27" t="str">
        <f>VLOOKUP(A650,bangolf_kategorien!$A$2:$B$11,2,FALSE)</f>
        <v>SM2</v>
      </c>
    </row>
    <row r="651" spans="1:7" ht="14.5" x14ac:dyDescent="0.35">
      <c r="A651" t="s">
        <v>112</v>
      </c>
      <c r="B651">
        <v>67252</v>
      </c>
      <c r="C651" t="s">
        <v>3735</v>
      </c>
      <c r="D651" t="s">
        <v>3746</v>
      </c>
      <c r="E651" t="s">
        <v>2301</v>
      </c>
      <c r="F651" s="27" t="str">
        <f t="shared" si="10"/>
        <v>SM2: Driemel, Alfons</v>
      </c>
      <c r="G651" s="27" t="str">
        <f>VLOOKUP(A651,bangolf_kategorien!$A$2:$B$11,2,FALSE)</f>
        <v>SM2</v>
      </c>
    </row>
    <row r="652" spans="1:7" ht="14.5" x14ac:dyDescent="0.35">
      <c r="A652" t="s">
        <v>123</v>
      </c>
      <c r="B652">
        <v>65719</v>
      </c>
      <c r="C652" t="s">
        <v>315</v>
      </c>
      <c r="D652" t="s">
        <v>946</v>
      </c>
      <c r="E652" t="s">
        <v>621</v>
      </c>
      <c r="F652" s="27" t="str">
        <f t="shared" si="10"/>
        <v>SM1: Drobik, Andreas</v>
      </c>
      <c r="G652" s="27" t="str">
        <f>VLOOKUP(A652,bangolf_kategorien!$A$2:$B$11,2,FALSE)</f>
        <v>SM1</v>
      </c>
    </row>
    <row r="653" spans="1:7" ht="14.5" x14ac:dyDescent="0.35">
      <c r="A653" t="s">
        <v>134</v>
      </c>
      <c r="B653">
        <v>65720</v>
      </c>
      <c r="C653" t="s">
        <v>1080</v>
      </c>
      <c r="D653" t="s">
        <v>946</v>
      </c>
      <c r="E653" t="s">
        <v>1041</v>
      </c>
      <c r="F653" s="27" t="str">
        <f t="shared" si="10"/>
        <v>SW1: Drobik, Kerstin</v>
      </c>
      <c r="G653" s="27" t="str">
        <f>VLOOKUP(A653,bangolf_kategorien!$A$2:$B$11,2,FALSE)</f>
        <v>SW1</v>
      </c>
    </row>
    <row r="654" spans="1:7" ht="14.5" x14ac:dyDescent="0.35">
      <c r="A654" t="s">
        <v>123</v>
      </c>
      <c r="B654">
        <v>66043</v>
      </c>
      <c r="C654" t="s">
        <v>180</v>
      </c>
      <c r="D654" t="s">
        <v>947</v>
      </c>
      <c r="E654" t="s">
        <v>231</v>
      </c>
      <c r="F654" s="27" t="str">
        <f t="shared" si="10"/>
        <v>SM1: Droste, Peter</v>
      </c>
      <c r="G654" s="27" t="str">
        <f>VLOOKUP(A654,bangolf_kategorien!$A$2:$B$11,2,FALSE)</f>
        <v>SM1</v>
      </c>
    </row>
    <row r="655" spans="1:7" ht="14.5" x14ac:dyDescent="0.35">
      <c r="A655" t="s">
        <v>112</v>
      </c>
      <c r="B655">
        <v>66152</v>
      </c>
      <c r="C655" t="s">
        <v>227</v>
      </c>
      <c r="D655" t="s">
        <v>948</v>
      </c>
      <c r="E655" t="s">
        <v>949</v>
      </c>
      <c r="F655" s="27" t="str">
        <f t="shared" si="10"/>
        <v>SM2: Drostel, Günter</v>
      </c>
      <c r="G655" s="27" t="str">
        <f>VLOOKUP(A655,bangolf_kategorien!$A$2:$B$11,2,FALSE)</f>
        <v>SM2</v>
      </c>
    </row>
    <row r="656" spans="1:7" ht="14.5" x14ac:dyDescent="0.35">
      <c r="A656" t="s">
        <v>127</v>
      </c>
      <c r="B656">
        <v>36524</v>
      </c>
      <c r="C656" t="s">
        <v>791</v>
      </c>
      <c r="D656" t="s">
        <v>3330</v>
      </c>
      <c r="E656" t="s">
        <v>447</v>
      </c>
      <c r="F656" s="27" t="str">
        <f t="shared" si="10"/>
        <v>H: Dudenhöffer, Sebastian</v>
      </c>
      <c r="G656" s="27" t="str">
        <f>VLOOKUP(A656,bangolf_kategorien!$A$2:$B$11,2,FALSE)</f>
        <v>H</v>
      </c>
    </row>
    <row r="657" spans="1:7" ht="14.5" x14ac:dyDescent="0.35">
      <c r="A657" t="s">
        <v>123</v>
      </c>
      <c r="B657">
        <v>43595</v>
      </c>
      <c r="C657" t="s">
        <v>146</v>
      </c>
      <c r="D657" t="s">
        <v>950</v>
      </c>
      <c r="E657" t="s">
        <v>119</v>
      </c>
      <c r="F657" s="27" t="str">
        <f t="shared" si="10"/>
        <v>SM1: Duensing, Jürgen</v>
      </c>
      <c r="G657" s="27" t="str">
        <f>VLOOKUP(A657,bangolf_kategorien!$A$2:$B$11,2,FALSE)</f>
        <v>SM1</v>
      </c>
    </row>
    <row r="658" spans="1:7" ht="14.5" x14ac:dyDescent="0.35">
      <c r="A658" t="s">
        <v>123</v>
      </c>
      <c r="B658">
        <v>65469</v>
      </c>
      <c r="C658" t="s">
        <v>436</v>
      </c>
      <c r="D658" t="s">
        <v>951</v>
      </c>
      <c r="E658" t="s">
        <v>192</v>
      </c>
      <c r="F658" s="27" t="str">
        <f t="shared" si="10"/>
        <v>SM1: Dullau, Norbert</v>
      </c>
      <c r="G658" s="27" t="str">
        <f>VLOOKUP(A658,bangolf_kategorien!$A$2:$B$11,2,FALSE)</f>
        <v>SM1</v>
      </c>
    </row>
    <row r="659" spans="1:7" ht="14.5" x14ac:dyDescent="0.35">
      <c r="A659" t="s">
        <v>112</v>
      </c>
      <c r="B659">
        <v>3826</v>
      </c>
      <c r="C659" t="s">
        <v>952</v>
      </c>
      <c r="D659" t="s">
        <v>953</v>
      </c>
      <c r="E659" t="s">
        <v>383</v>
      </c>
      <c r="F659" s="27" t="str">
        <f t="shared" si="10"/>
        <v>SM2: Dümmler, Winfried</v>
      </c>
      <c r="G659" s="27" t="str">
        <f>VLOOKUP(A659,bangolf_kategorien!$A$2:$B$11,2,FALSE)</f>
        <v>SM2</v>
      </c>
    </row>
    <row r="660" spans="1:7" ht="14.5" x14ac:dyDescent="0.35">
      <c r="A660" t="s">
        <v>127</v>
      </c>
      <c r="B660">
        <v>67108</v>
      </c>
      <c r="C660" t="s">
        <v>140</v>
      </c>
      <c r="D660" t="s">
        <v>3517</v>
      </c>
      <c r="E660" t="s">
        <v>408</v>
      </c>
      <c r="F660" s="27" t="str">
        <f t="shared" si="10"/>
        <v>H: Dunkel, Michael</v>
      </c>
      <c r="G660" s="27" t="str">
        <f>VLOOKUP(A660,bangolf_kategorien!$A$2:$B$11,2,FALSE)</f>
        <v>H</v>
      </c>
    </row>
    <row r="661" spans="1:7" ht="14.5" x14ac:dyDescent="0.35">
      <c r="A661" t="s">
        <v>116</v>
      </c>
      <c r="B661">
        <v>43951</v>
      </c>
      <c r="C661" t="s">
        <v>954</v>
      </c>
      <c r="D661" t="s">
        <v>955</v>
      </c>
      <c r="E661" t="s">
        <v>434</v>
      </c>
      <c r="F661" s="27" t="str">
        <f t="shared" si="10"/>
        <v>SW2: Dunker, Heike</v>
      </c>
      <c r="G661" s="27" t="str">
        <f>VLOOKUP(A661,bangolf_kategorien!$A$2:$B$11,2,FALSE)</f>
        <v>SW2</v>
      </c>
    </row>
    <row r="662" spans="1:7" ht="14.5" x14ac:dyDescent="0.35">
      <c r="A662" t="s">
        <v>112</v>
      </c>
      <c r="B662">
        <v>18014</v>
      </c>
      <c r="C662" t="s">
        <v>232</v>
      </c>
      <c r="D662" t="s">
        <v>955</v>
      </c>
      <c r="E662" t="s">
        <v>434</v>
      </c>
      <c r="F662" s="27" t="str">
        <f t="shared" si="10"/>
        <v>SM2: Dunker, Klaus</v>
      </c>
      <c r="G662" s="27" t="str">
        <f>VLOOKUP(A662,bangolf_kategorien!$A$2:$B$11,2,FALSE)</f>
        <v>SM2</v>
      </c>
    </row>
    <row r="663" spans="1:7" ht="14.5" x14ac:dyDescent="0.35">
      <c r="A663" t="s">
        <v>127</v>
      </c>
      <c r="B663">
        <v>3121044</v>
      </c>
      <c r="C663" t="s">
        <v>541</v>
      </c>
      <c r="D663" t="s">
        <v>955</v>
      </c>
      <c r="E663" t="s">
        <v>4</v>
      </c>
      <c r="F663" s="27" t="str">
        <f t="shared" si="10"/>
        <v>H: Dunker, Maik</v>
      </c>
      <c r="G663" s="27" t="str">
        <f>VLOOKUP(A663,bangolf_kategorien!$A$2:$B$11,2,FALSE)</f>
        <v>H</v>
      </c>
    </row>
    <row r="664" spans="1:7" ht="14.5" x14ac:dyDescent="0.35">
      <c r="A664" t="s">
        <v>127</v>
      </c>
      <c r="B664">
        <v>37832</v>
      </c>
      <c r="C664" t="s">
        <v>236</v>
      </c>
      <c r="D664" t="s">
        <v>955</v>
      </c>
      <c r="E664" t="s">
        <v>655</v>
      </c>
      <c r="F664" s="27" t="str">
        <f t="shared" si="10"/>
        <v>H: Dunker, Sven</v>
      </c>
      <c r="G664" s="27" t="str">
        <f>VLOOKUP(A664,bangolf_kategorien!$A$2:$B$11,2,FALSE)</f>
        <v>H</v>
      </c>
    </row>
    <row r="665" spans="1:7" ht="14.5" x14ac:dyDescent="0.35">
      <c r="A665" t="s">
        <v>138</v>
      </c>
      <c r="B665">
        <v>3218302</v>
      </c>
      <c r="C665" t="s">
        <v>1225</v>
      </c>
      <c r="D665" t="s">
        <v>3747</v>
      </c>
      <c r="E665" t="s">
        <v>4</v>
      </c>
      <c r="F665" s="27" t="str">
        <f t="shared" si="10"/>
        <v>D: Durben, Silke</v>
      </c>
      <c r="G665" s="27" t="str">
        <f>VLOOKUP(A665,bangolf_kategorien!$A$2:$B$11,2,FALSE)</f>
        <v>D</v>
      </c>
    </row>
    <row r="666" spans="1:7" ht="14.5" x14ac:dyDescent="0.35">
      <c r="A666" t="s">
        <v>123</v>
      </c>
      <c r="B666">
        <v>38529</v>
      </c>
      <c r="C666" t="s">
        <v>359</v>
      </c>
      <c r="D666" t="s">
        <v>956</v>
      </c>
      <c r="E666" t="s">
        <v>364</v>
      </c>
      <c r="F666" s="27" t="str">
        <f t="shared" si="10"/>
        <v>SM1: Durm, Ralf</v>
      </c>
      <c r="G666" s="27" t="str">
        <f>VLOOKUP(A666,bangolf_kategorien!$A$2:$B$11,2,FALSE)</f>
        <v>SM1</v>
      </c>
    </row>
    <row r="667" spans="1:7" ht="14.5" x14ac:dyDescent="0.35">
      <c r="A667" t="s">
        <v>123</v>
      </c>
      <c r="B667">
        <v>47022</v>
      </c>
      <c r="C667" t="s">
        <v>124</v>
      </c>
      <c r="D667" t="s">
        <v>957</v>
      </c>
      <c r="E667" t="s">
        <v>958</v>
      </c>
      <c r="F667" s="27" t="str">
        <f t="shared" si="10"/>
        <v>SM1: Dürr, Thomas</v>
      </c>
      <c r="G667" s="27" t="str">
        <f>VLOOKUP(A667,bangolf_kategorien!$A$2:$B$11,2,FALSE)</f>
        <v>SM1</v>
      </c>
    </row>
    <row r="668" spans="1:7" ht="14.5" x14ac:dyDescent="0.35">
      <c r="A668" t="s">
        <v>112</v>
      </c>
      <c r="B668">
        <v>61825</v>
      </c>
      <c r="C668" t="s">
        <v>742</v>
      </c>
      <c r="D668" t="s">
        <v>959</v>
      </c>
      <c r="E668" t="s">
        <v>960</v>
      </c>
      <c r="F668" s="27" t="str">
        <f t="shared" si="10"/>
        <v>SM2: Duzella, Otto</v>
      </c>
      <c r="G668" s="27" t="str">
        <f>VLOOKUP(A668,bangolf_kategorien!$A$2:$B$11,2,FALSE)</f>
        <v>SM2</v>
      </c>
    </row>
    <row r="669" spans="1:7" ht="14.5" x14ac:dyDescent="0.35">
      <c r="A669" t="s">
        <v>127</v>
      </c>
      <c r="B669">
        <v>65906</v>
      </c>
      <c r="C669" t="s">
        <v>732</v>
      </c>
      <c r="D669" t="s">
        <v>961</v>
      </c>
      <c r="E669" t="s">
        <v>456</v>
      </c>
      <c r="F669" s="27" t="str">
        <f t="shared" si="10"/>
        <v>H: Dzäbel, Christopher</v>
      </c>
      <c r="G669" s="27" t="str">
        <f>VLOOKUP(A669,bangolf_kategorien!$A$2:$B$11,2,FALSE)</f>
        <v>H</v>
      </c>
    </row>
    <row r="670" spans="1:7" ht="14.5" x14ac:dyDescent="0.35">
      <c r="A670" t="s">
        <v>134</v>
      </c>
      <c r="B670">
        <v>65905</v>
      </c>
      <c r="C670" t="s">
        <v>962</v>
      </c>
      <c r="D670" t="s">
        <v>961</v>
      </c>
      <c r="E670" t="s">
        <v>456</v>
      </c>
      <c r="F670" s="27" t="str">
        <f t="shared" si="10"/>
        <v>SW1: Dzäbel, Gregoria</v>
      </c>
      <c r="G670" s="27" t="str">
        <f>VLOOKUP(A670,bangolf_kategorien!$A$2:$B$11,2,FALSE)</f>
        <v>SW1</v>
      </c>
    </row>
    <row r="671" spans="1:7" ht="14.5" x14ac:dyDescent="0.35">
      <c r="A671" t="s">
        <v>127</v>
      </c>
      <c r="B671">
        <v>65904</v>
      </c>
      <c r="C671" t="s">
        <v>963</v>
      </c>
      <c r="D671" t="s">
        <v>961</v>
      </c>
      <c r="E671" t="s">
        <v>456</v>
      </c>
      <c r="F671" s="27" t="str">
        <f t="shared" si="10"/>
        <v>H: Dzäbel, Marc Anthony</v>
      </c>
      <c r="G671" s="27" t="str">
        <f>VLOOKUP(A671,bangolf_kategorien!$A$2:$B$11,2,FALSE)</f>
        <v>H</v>
      </c>
    </row>
    <row r="672" spans="1:7" ht="14.5" x14ac:dyDescent="0.35">
      <c r="A672" t="s">
        <v>123</v>
      </c>
      <c r="B672">
        <v>65903</v>
      </c>
      <c r="C672" t="s">
        <v>359</v>
      </c>
      <c r="D672" t="s">
        <v>961</v>
      </c>
      <c r="E672" t="s">
        <v>456</v>
      </c>
      <c r="F672" s="27" t="str">
        <f t="shared" si="10"/>
        <v>SM1: Dzäbel, Ralf</v>
      </c>
      <c r="G672" s="27" t="str">
        <f>VLOOKUP(A672,bangolf_kategorien!$A$2:$B$11,2,FALSE)</f>
        <v>SM1</v>
      </c>
    </row>
    <row r="673" spans="1:7" ht="14.5" x14ac:dyDescent="0.35">
      <c r="A673" t="s">
        <v>123</v>
      </c>
      <c r="B673">
        <v>66844</v>
      </c>
      <c r="C673" t="s">
        <v>964</v>
      </c>
      <c r="D673" t="s">
        <v>965</v>
      </c>
      <c r="E673" t="s">
        <v>167</v>
      </c>
      <c r="F673" s="27" t="str">
        <f t="shared" si="10"/>
        <v>SM1: Eberhardt, Siegbert</v>
      </c>
      <c r="G673" s="27" t="str">
        <f>VLOOKUP(A673,bangolf_kategorien!$A$2:$B$11,2,FALSE)</f>
        <v>SM1</v>
      </c>
    </row>
    <row r="674" spans="1:7" ht="14.5" x14ac:dyDescent="0.35">
      <c r="A674" t="s">
        <v>127</v>
      </c>
      <c r="B674">
        <v>36496</v>
      </c>
      <c r="C674" t="s">
        <v>3331</v>
      </c>
      <c r="D674" t="s">
        <v>966</v>
      </c>
      <c r="E674" t="s">
        <v>145</v>
      </c>
      <c r="F674" s="27" t="str">
        <f t="shared" si="10"/>
        <v>H: Eberle, Nick-Manuel</v>
      </c>
      <c r="G674" s="27" t="str">
        <f>VLOOKUP(A674,bangolf_kategorien!$A$2:$B$11,2,FALSE)</f>
        <v>H</v>
      </c>
    </row>
    <row r="675" spans="1:7" ht="14.5" x14ac:dyDescent="0.35">
      <c r="A675" t="s">
        <v>112</v>
      </c>
      <c r="B675">
        <v>45272</v>
      </c>
      <c r="C675" t="s">
        <v>967</v>
      </c>
      <c r="D675" t="s">
        <v>968</v>
      </c>
      <c r="E675" t="s">
        <v>432</v>
      </c>
      <c r="F675" s="27" t="str">
        <f t="shared" si="10"/>
        <v>SM2: Ebert, Alfred</v>
      </c>
      <c r="G675" s="27" t="str">
        <f>VLOOKUP(A675,bangolf_kategorien!$A$2:$B$11,2,FALSE)</f>
        <v>SM2</v>
      </c>
    </row>
    <row r="676" spans="1:7" ht="14.5" x14ac:dyDescent="0.35">
      <c r="A676" t="s">
        <v>123</v>
      </c>
      <c r="B676">
        <v>26534</v>
      </c>
      <c r="C676" t="s">
        <v>274</v>
      </c>
      <c r="D676" t="s">
        <v>970</v>
      </c>
      <c r="E676" t="s">
        <v>971</v>
      </c>
      <c r="F676" s="27" t="str">
        <f t="shared" si="10"/>
        <v>SM1: Ebi, Robert</v>
      </c>
      <c r="G676" s="27" t="str">
        <f>VLOOKUP(A676,bangolf_kategorien!$A$2:$B$11,2,FALSE)</f>
        <v>SM1</v>
      </c>
    </row>
    <row r="677" spans="1:7" ht="14.5" x14ac:dyDescent="0.35">
      <c r="A677" t="s">
        <v>123</v>
      </c>
      <c r="B677">
        <v>46087</v>
      </c>
      <c r="C677" t="s">
        <v>973</v>
      </c>
      <c r="D677" t="s">
        <v>974</v>
      </c>
      <c r="E677" t="s">
        <v>619</v>
      </c>
      <c r="F677" s="27" t="str">
        <f t="shared" si="10"/>
        <v>SM1: Eckerle, Hans-Joachim</v>
      </c>
      <c r="G677" s="27" t="str">
        <f>VLOOKUP(A677,bangolf_kategorien!$A$2:$B$11,2,FALSE)</f>
        <v>SM1</v>
      </c>
    </row>
    <row r="678" spans="1:7" ht="14.5" x14ac:dyDescent="0.35">
      <c r="A678" t="s">
        <v>123</v>
      </c>
      <c r="B678">
        <v>3212546</v>
      </c>
      <c r="C678" t="s">
        <v>236</v>
      </c>
      <c r="D678" t="s">
        <v>3748</v>
      </c>
      <c r="E678" t="s">
        <v>4</v>
      </c>
      <c r="F678" s="27" t="str">
        <f t="shared" si="10"/>
        <v>SM1: Eckermann, Sven</v>
      </c>
      <c r="G678" s="27" t="str">
        <f>VLOOKUP(A678,bangolf_kategorien!$A$2:$B$11,2,FALSE)</f>
        <v>SM1</v>
      </c>
    </row>
    <row r="679" spans="1:7" ht="14.5" x14ac:dyDescent="0.35">
      <c r="A679" t="s">
        <v>127</v>
      </c>
      <c r="B679">
        <v>36468</v>
      </c>
      <c r="C679" t="s">
        <v>887</v>
      </c>
      <c r="D679" t="s">
        <v>975</v>
      </c>
      <c r="E679" t="s">
        <v>383</v>
      </c>
      <c r="F679" s="27" t="str">
        <f t="shared" si="10"/>
        <v>H: Eckert, Manuel</v>
      </c>
      <c r="G679" s="27" t="str">
        <f>VLOOKUP(A679,bangolf_kategorien!$A$2:$B$11,2,FALSE)</f>
        <v>H</v>
      </c>
    </row>
    <row r="680" spans="1:7" ht="14.5" x14ac:dyDescent="0.35">
      <c r="A680" t="s">
        <v>127</v>
      </c>
      <c r="B680">
        <v>66203</v>
      </c>
      <c r="C680" t="s">
        <v>976</v>
      </c>
      <c r="D680" t="s">
        <v>975</v>
      </c>
      <c r="E680" t="s">
        <v>390</v>
      </c>
      <c r="F680" s="27" t="str">
        <f t="shared" si="10"/>
        <v>H: Eckert, Philipp</v>
      </c>
      <c r="G680" s="27" t="str">
        <f>VLOOKUP(A680,bangolf_kategorien!$A$2:$B$11,2,FALSE)</f>
        <v>H</v>
      </c>
    </row>
    <row r="681" spans="1:7" ht="14.5" x14ac:dyDescent="0.35">
      <c r="A681" t="s">
        <v>112</v>
      </c>
      <c r="B681">
        <v>62030</v>
      </c>
      <c r="C681" t="s">
        <v>498</v>
      </c>
      <c r="D681" t="s">
        <v>977</v>
      </c>
      <c r="E681" t="s">
        <v>263</v>
      </c>
      <c r="F681" s="27" t="str">
        <f t="shared" si="10"/>
        <v>SM2: Eckloff, Horst</v>
      </c>
      <c r="G681" s="27" t="str">
        <f>VLOOKUP(A681,bangolf_kategorien!$A$2:$B$11,2,FALSE)</f>
        <v>SM2</v>
      </c>
    </row>
    <row r="682" spans="1:7" ht="14.5" x14ac:dyDescent="0.35">
      <c r="A682" t="s">
        <v>112</v>
      </c>
      <c r="B682">
        <v>66495</v>
      </c>
      <c r="C682" t="s">
        <v>221</v>
      </c>
      <c r="D682" t="s">
        <v>978</v>
      </c>
      <c r="E682" t="s">
        <v>979</v>
      </c>
      <c r="F682" s="27" t="str">
        <f t="shared" si="10"/>
        <v>SM2: Eckstein, Helmut</v>
      </c>
      <c r="G682" s="27" t="str">
        <f>VLOOKUP(A682,bangolf_kategorien!$A$2:$B$11,2,FALSE)</f>
        <v>SM2</v>
      </c>
    </row>
    <row r="683" spans="1:7" ht="14.5" x14ac:dyDescent="0.35">
      <c r="A683" t="s">
        <v>116</v>
      </c>
      <c r="B683">
        <v>66496</v>
      </c>
      <c r="C683" t="s">
        <v>980</v>
      </c>
      <c r="D683" t="s">
        <v>978</v>
      </c>
      <c r="E683" t="s">
        <v>979</v>
      </c>
      <c r="F683" s="27" t="str">
        <f t="shared" si="10"/>
        <v>SW2: Eckstein, Sonja</v>
      </c>
      <c r="G683" s="27" t="str">
        <f>VLOOKUP(A683,bangolf_kategorien!$A$2:$B$11,2,FALSE)</f>
        <v>SW2</v>
      </c>
    </row>
    <row r="684" spans="1:7" ht="14.5" x14ac:dyDescent="0.35">
      <c r="A684" t="s">
        <v>123</v>
      </c>
      <c r="B684">
        <v>27480</v>
      </c>
      <c r="C684" t="s">
        <v>146</v>
      </c>
      <c r="D684" t="s">
        <v>981</v>
      </c>
      <c r="E684" t="s">
        <v>390</v>
      </c>
      <c r="F684" s="27" t="str">
        <f t="shared" si="10"/>
        <v>SM1: Edelmann, Jürgen</v>
      </c>
      <c r="G684" s="27" t="str">
        <f>VLOOKUP(A684,bangolf_kategorien!$A$2:$B$11,2,FALSE)</f>
        <v>SM1</v>
      </c>
    </row>
    <row r="685" spans="1:7" ht="14.5" x14ac:dyDescent="0.35">
      <c r="A685" t="s">
        <v>134</v>
      </c>
      <c r="B685">
        <v>38404</v>
      </c>
      <c r="C685" t="s">
        <v>3518</v>
      </c>
      <c r="D685" t="s">
        <v>3519</v>
      </c>
      <c r="E685" t="s">
        <v>3494</v>
      </c>
      <c r="F685" s="27" t="str">
        <f t="shared" si="10"/>
        <v>SW1: Edsen, Gina</v>
      </c>
      <c r="G685" s="27" t="str">
        <f>VLOOKUP(A685,bangolf_kategorien!$A$2:$B$11,2,FALSE)</f>
        <v>SW1</v>
      </c>
    </row>
    <row r="686" spans="1:7" ht="14.5" x14ac:dyDescent="0.35">
      <c r="A686" t="s">
        <v>134</v>
      </c>
      <c r="B686">
        <v>67312</v>
      </c>
      <c r="C686" t="s">
        <v>568</v>
      </c>
      <c r="D686" t="s">
        <v>3749</v>
      </c>
      <c r="E686" t="s">
        <v>137</v>
      </c>
      <c r="F686" s="27" t="str">
        <f t="shared" si="10"/>
        <v>SW1: Effenberger, Cornelia</v>
      </c>
      <c r="G686" s="27" t="str">
        <f>VLOOKUP(A686,bangolf_kategorien!$A$2:$B$11,2,FALSE)</f>
        <v>SW1</v>
      </c>
    </row>
    <row r="687" spans="1:7" ht="14.5" x14ac:dyDescent="0.35">
      <c r="A687" t="s">
        <v>112</v>
      </c>
      <c r="B687">
        <v>67313</v>
      </c>
      <c r="C687" t="s">
        <v>124</v>
      </c>
      <c r="D687" t="s">
        <v>3749</v>
      </c>
      <c r="E687" t="s">
        <v>137</v>
      </c>
      <c r="F687" s="27" t="str">
        <f t="shared" si="10"/>
        <v>SM2: Effenberger, Thomas</v>
      </c>
      <c r="G687" s="27" t="str">
        <f>VLOOKUP(A687,bangolf_kategorien!$A$2:$B$11,2,FALSE)</f>
        <v>SM2</v>
      </c>
    </row>
    <row r="688" spans="1:7" ht="14.5" x14ac:dyDescent="0.35">
      <c r="A688" t="s">
        <v>112</v>
      </c>
      <c r="B688">
        <v>23923</v>
      </c>
      <c r="C688" t="s">
        <v>221</v>
      </c>
      <c r="D688" t="s">
        <v>982</v>
      </c>
      <c r="E688" t="s">
        <v>163</v>
      </c>
      <c r="F688" s="27" t="str">
        <f t="shared" si="10"/>
        <v>SM2: Efinger, Helmut</v>
      </c>
      <c r="G688" s="27" t="str">
        <f>VLOOKUP(A688,bangolf_kategorien!$A$2:$B$11,2,FALSE)</f>
        <v>SM2</v>
      </c>
    </row>
    <row r="689" spans="1:7" ht="14.5" x14ac:dyDescent="0.35">
      <c r="A689" t="s">
        <v>112</v>
      </c>
      <c r="B689">
        <v>4181</v>
      </c>
      <c r="C689" t="s">
        <v>410</v>
      </c>
      <c r="D689" t="s">
        <v>983</v>
      </c>
      <c r="E689" t="s">
        <v>204</v>
      </c>
      <c r="F689" s="27" t="str">
        <f t="shared" si="10"/>
        <v>SM2: Egger, Erich</v>
      </c>
      <c r="G689" s="27" t="str">
        <f>VLOOKUP(A689,bangolf_kategorien!$A$2:$B$11,2,FALSE)</f>
        <v>SM2</v>
      </c>
    </row>
    <row r="690" spans="1:7" ht="14.5" x14ac:dyDescent="0.35">
      <c r="A690" t="s">
        <v>123</v>
      </c>
      <c r="B690">
        <v>46406</v>
      </c>
      <c r="C690" t="s">
        <v>465</v>
      </c>
      <c r="D690" t="s">
        <v>983</v>
      </c>
      <c r="E690" t="s">
        <v>160</v>
      </c>
      <c r="F690" s="27" t="str">
        <f t="shared" si="10"/>
        <v>SM1: Egger, Hans-Jürgen</v>
      </c>
      <c r="G690" s="27" t="str">
        <f>VLOOKUP(A690,bangolf_kategorien!$A$2:$B$11,2,FALSE)</f>
        <v>SM1</v>
      </c>
    </row>
    <row r="691" spans="1:7" ht="14.5" x14ac:dyDescent="0.35">
      <c r="A691" t="s">
        <v>116</v>
      </c>
      <c r="B691">
        <v>18298</v>
      </c>
      <c r="C691" t="s">
        <v>984</v>
      </c>
      <c r="D691" t="s">
        <v>983</v>
      </c>
      <c r="E691" t="s">
        <v>204</v>
      </c>
      <c r="F691" s="27" t="str">
        <f t="shared" si="10"/>
        <v>SW2: Egger, Irene</v>
      </c>
      <c r="G691" s="27" t="str">
        <f>VLOOKUP(A691,bangolf_kategorien!$A$2:$B$11,2,FALSE)</f>
        <v>SW2</v>
      </c>
    </row>
    <row r="692" spans="1:7" ht="14.5" x14ac:dyDescent="0.35">
      <c r="A692" t="s">
        <v>112</v>
      </c>
      <c r="B692">
        <v>48601</v>
      </c>
      <c r="C692" t="s">
        <v>427</v>
      </c>
      <c r="D692" t="s">
        <v>985</v>
      </c>
      <c r="E692" t="s">
        <v>619</v>
      </c>
      <c r="F692" s="27" t="str">
        <f t="shared" si="10"/>
        <v>SM2: Ehlebracht, Gerd</v>
      </c>
      <c r="G692" s="27" t="str">
        <f>VLOOKUP(A692,bangolf_kategorien!$A$2:$B$11,2,FALSE)</f>
        <v>SM2</v>
      </c>
    </row>
    <row r="693" spans="1:7" ht="14.5" x14ac:dyDescent="0.35">
      <c r="A693" t="s">
        <v>123</v>
      </c>
      <c r="B693">
        <v>3106831</v>
      </c>
      <c r="C693" t="s">
        <v>198</v>
      </c>
      <c r="D693" t="s">
        <v>3520</v>
      </c>
      <c r="E693" t="s">
        <v>4</v>
      </c>
      <c r="F693" s="27" t="str">
        <f t="shared" si="10"/>
        <v>SM1: Ehlers, Florian</v>
      </c>
      <c r="G693" s="27" t="str">
        <f>VLOOKUP(A693,bangolf_kategorien!$A$2:$B$11,2,FALSE)</f>
        <v>SM1</v>
      </c>
    </row>
    <row r="694" spans="1:7" ht="14.5" x14ac:dyDescent="0.35">
      <c r="A694" t="s">
        <v>127</v>
      </c>
      <c r="B694">
        <v>34426</v>
      </c>
      <c r="C694" t="s">
        <v>171</v>
      </c>
      <c r="D694" t="s">
        <v>3520</v>
      </c>
      <c r="E694" t="s">
        <v>368</v>
      </c>
      <c r="F694" s="27" t="str">
        <f t="shared" si="10"/>
        <v>H: Ehlers, Sascha</v>
      </c>
      <c r="G694" s="27" t="str">
        <f>VLOOKUP(A694,bangolf_kategorien!$A$2:$B$11,2,FALSE)</f>
        <v>H</v>
      </c>
    </row>
    <row r="695" spans="1:7" ht="14.5" x14ac:dyDescent="0.35">
      <c r="A695" t="s">
        <v>112</v>
      </c>
      <c r="B695">
        <v>33996</v>
      </c>
      <c r="C695" t="s">
        <v>592</v>
      </c>
      <c r="D695" t="s">
        <v>986</v>
      </c>
      <c r="E695" t="s">
        <v>163</v>
      </c>
      <c r="F695" s="27" t="str">
        <f t="shared" si="10"/>
        <v>SM2: Ehlert, Ulrich</v>
      </c>
      <c r="G695" s="27" t="str">
        <f>VLOOKUP(A695,bangolf_kategorien!$A$2:$B$11,2,FALSE)</f>
        <v>SM2</v>
      </c>
    </row>
    <row r="696" spans="1:7" ht="14.5" x14ac:dyDescent="0.35">
      <c r="A696" t="s">
        <v>127</v>
      </c>
      <c r="B696">
        <v>34006</v>
      </c>
      <c r="C696" t="s">
        <v>217</v>
      </c>
      <c r="D696" t="s">
        <v>987</v>
      </c>
      <c r="E696" t="s">
        <v>179</v>
      </c>
      <c r="F696" s="27" t="str">
        <f t="shared" si="10"/>
        <v>H: Ehm, Christoph</v>
      </c>
      <c r="G696" s="27" t="str">
        <f>VLOOKUP(A696,bangolf_kategorien!$A$2:$B$11,2,FALSE)</f>
        <v>H</v>
      </c>
    </row>
    <row r="697" spans="1:7" ht="14.5" x14ac:dyDescent="0.35">
      <c r="A697" t="s">
        <v>138</v>
      </c>
      <c r="B697">
        <v>35737</v>
      </c>
      <c r="C697" t="s">
        <v>139</v>
      </c>
      <c r="D697" t="s">
        <v>987</v>
      </c>
      <c r="E697" t="s">
        <v>172</v>
      </c>
      <c r="F697" s="27" t="str">
        <f t="shared" si="10"/>
        <v>D: Ehm, Jasmin</v>
      </c>
      <c r="G697" s="27" t="str">
        <f>VLOOKUP(A697,bangolf_kategorien!$A$2:$B$11,2,FALSE)</f>
        <v>D</v>
      </c>
    </row>
    <row r="698" spans="1:7" ht="14.5" x14ac:dyDescent="0.35">
      <c r="A698" t="s">
        <v>134</v>
      </c>
      <c r="B698">
        <v>46898</v>
      </c>
      <c r="C698" t="s">
        <v>988</v>
      </c>
      <c r="D698" t="s">
        <v>987</v>
      </c>
      <c r="E698" t="s">
        <v>179</v>
      </c>
      <c r="F698" s="27" t="str">
        <f t="shared" si="10"/>
        <v>SW1: Ehm, Marion</v>
      </c>
      <c r="G698" s="27" t="str">
        <f>VLOOKUP(A698,bangolf_kategorien!$A$2:$B$11,2,FALSE)</f>
        <v>SW1</v>
      </c>
    </row>
    <row r="699" spans="1:7" ht="14.5" x14ac:dyDescent="0.35">
      <c r="A699" t="s">
        <v>123</v>
      </c>
      <c r="B699">
        <v>34315</v>
      </c>
      <c r="C699" t="s">
        <v>722</v>
      </c>
      <c r="D699" t="s">
        <v>989</v>
      </c>
      <c r="E699" t="s">
        <v>990</v>
      </c>
      <c r="F699" s="27" t="str">
        <f t="shared" si="10"/>
        <v>SM1: Ehrenberg, Josef</v>
      </c>
      <c r="G699" s="27" t="str">
        <f>VLOOKUP(A699,bangolf_kategorien!$A$2:$B$11,2,FALSE)</f>
        <v>SM1</v>
      </c>
    </row>
    <row r="700" spans="1:7" ht="14.5" x14ac:dyDescent="0.35">
      <c r="A700" t="s">
        <v>116</v>
      </c>
      <c r="B700">
        <v>3634</v>
      </c>
      <c r="C700" t="s">
        <v>991</v>
      </c>
      <c r="D700" t="s">
        <v>992</v>
      </c>
      <c r="E700" t="s">
        <v>446</v>
      </c>
      <c r="F700" s="27" t="str">
        <f t="shared" si="10"/>
        <v>SW2: Ehresmann, Gerda</v>
      </c>
      <c r="G700" s="27" t="str">
        <f>VLOOKUP(A700,bangolf_kategorien!$A$2:$B$11,2,FALSE)</f>
        <v>SW2</v>
      </c>
    </row>
    <row r="701" spans="1:7" ht="14.5" x14ac:dyDescent="0.35">
      <c r="A701" t="s">
        <v>112</v>
      </c>
      <c r="B701">
        <v>30000</v>
      </c>
      <c r="C701" t="s">
        <v>993</v>
      </c>
      <c r="D701" t="s">
        <v>994</v>
      </c>
      <c r="E701" t="s">
        <v>179</v>
      </c>
      <c r="F701" s="27" t="str">
        <f t="shared" si="10"/>
        <v>SM2: Ehrhardt, Volkmar</v>
      </c>
      <c r="G701" s="27" t="str">
        <f>VLOOKUP(A701,bangolf_kategorien!$A$2:$B$11,2,FALSE)</f>
        <v>SM2</v>
      </c>
    </row>
    <row r="702" spans="1:7" ht="14.5" x14ac:dyDescent="0.35">
      <c r="A702" t="s">
        <v>215</v>
      </c>
      <c r="B702">
        <v>67144</v>
      </c>
      <c r="C702" t="s">
        <v>3518</v>
      </c>
      <c r="D702" t="s">
        <v>3521</v>
      </c>
      <c r="E702" t="s">
        <v>496</v>
      </c>
      <c r="F702" s="27" t="str">
        <f t="shared" si="10"/>
        <v>SCHW: Ehrich, Gina</v>
      </c>
      <c r="G702" s="27" t="str">
        <f>VLOOKUP(A702,bangolf_kategorien!$A$2:$B$11,2,FALSE)</f>
        <v>SCHW</v>
      </c>
    </row>
    <row r="703" spans="1:7" ht="14.5" x14ac:dyDescent="0.35">
      <c r="A703" t="s">
        <v>123</v>
      </c>
      <c r="B703">
        <v>44758</v>
      </c>
      <c r="C703" t="s">
        <v>388</v>
      </c>
      <c r="D703" t="s">
        <v>995</v>
      </c>
      <c r="E703" t="s">
        <v>813</v>
      </c>
      <c r="F703" s="27" t="str">
        <f t="shared" si="10"/>
        <v>SM1: Ehrlich, Marcus</v>
      </c>
      <c r="G703" s="27" t="str">
        <f>VLOOKUP(A703,bangolf_kategorien!$A$2:$B$11,2,FALSE)</f>
        <v>SM1</v>
      </c>
    </row>
    <row r="704" spans="1:7" ht="14.5" x14ac:dyDescent="0.35">
      <c r="A704" t="s">
        <v>127</v>
      </c>
      <c r="B704">
        <v>29692</v>
      </c>
      <c r="C704" t="s">
        <v>1296</v>
      </c>
      <c r="D704" t="s">
        <v>995</v>
      </c>
      <c r="E704" t="s">
        <v>160</v>
      </c>
      <c r="F704" s="27" t="str">
        <f t="shared" si="10"/>
        <v>H: Ehrlich, Steffen</v>
      </c>
      <c r="G704" s="27" t="str">
        <f>VLOOKUP(A704,bangolf_kategorien!$A$2:$B$11,2,FALSE)</f>
        <v>H</v>
      </c>
    </row>
    <row r="705" spans="1:7" ht="14.5" x14ac:dyDescent="0.35">
      <c r="A705" t="s">
        <v>123</v>
      </c>
      <c r="B705">
        <v>66759</v>
      </c>
      <c r="C705" t="s">
        <v>869</v>
      </c>
      <c r="D705" t="s">
        <v>996</v>
      </c>
      <c r="E705" t="s">
        <v>292</v>
      </c>
      <c r="F705" s="27" t="str">
        <f t="shared" si="10"/>
        <v>SM1: Ehrnstraßer, Maximilian</v>
      </c>
      <c r="G705" s="27" t="str">
        <f>VLOOKUP(A705,bangolf_kategorien!$A$2:$B$11,2,FALSE)</f>
        <v>SM1</v>
      </c>
    </row>
    <row r="706" spans="1:7" ht="14.5" x14ac:dyDescent="0.35">
      <c r="A706" t="s">
        <v>112</v>
      </c>
      <c r="B706">
        <v>21680</v>
      </c>
      <c r="C706" t="s">
        <v>296</v>
      </c>
      <c r="D706" t="s">
        <v>997</v>
      </c>
      <c r="E706" t="s">
        <v>998</v>
      </c>
      <c r="F706" s="27" t="str">
        <f t="shared" si="10"/>
        <v>SM2: Eichert, Karl-Heinz</v>
      </c>
      <c r="G706" s="27" t="str">
        <f>VLOOKUP(A706,bangolf_kategorien!$A$2:$B$11,2,FALSE)</f>
        <v>SM2</v>
      </c>
    </row>
    <row r="707" spans="1:7" ht="14.5" x14ac:dyDescent="0.35">
      <c r="A707" t="s">
        <v>116</v>
      </c>
      <c r="B707">
        <v>66259</v>
      </c>
      <c r="C707" t="s">
        <v>999</v>
      </c>
      <c r="D707" t="s">
        <v>1000</v>
      </c>
      <c r="E707" t="s">
        <v>403</v>
      </c>
      <c r="F707" s="27" t="str">
        <f t="shared" ref="F707:F770" si="11">CONCATENATE(G707,": ",D707,", ",C707)</f>
        <v>SW2: Eichhof, Bärbel</v>
      </c>
      <c r="G707" s="27" t="str">
        <f>VLOOKUP(A707,bangolf_kategorien!$A$2:$B$11,2,FALSE)</f>
        <v>SW2</v>
      </c>
    </row>
    <row r="708" spans="1:7" ht="14.5" x14ac:dyDescent="0.35">
      <c r="A708" t="s">
        <v>112</v>
      </c>
      <c r="B708">
        <v>20044</v>
      </c>
      <c r="C708" t="s">
        <v>133</v>
      </c>
      <c r="D708" t="s">
        <v>1001</v>
      </c>
      <c r="E708" t="s">
        <v>770</v>
      </c>
      <c r="F708" s="27" t="str">
        <f t="shared" si="11"/>
        <v>SM2: Eichhorn, Herbert</v>
      </c>
      <c r="G708" s="27" t="str">
        <f>VLOOKUP(A708,bangolf_kategorien!$A$2:$B$11,2,FALSE)</f>
        <v>SM2</v>
      </c>
    </row>
    <row r="709" spans="1:7" ht="14.5" x14ac:dyDescent="0.35">
      <c r="A709" t="s">
        <v>112</v>
      </c>
      <c r="B709">
        <v>29197</v>
      </c>
      <c r="C709" t="s">
        <v>451</v>
      </c>
      <c r="D709" t="s">
        <v>1001</v>
      </c>
      <c r="E709" t="s">
        <v>327</v>
      </c>
      <c r="F709" s="27" t="str">
        <f t="shared" si="11"/>
        <v>SM2: Eichhorn, Joachim</v>
      </c>
      <c r="G709" s="27" t="str">
        <f>VLOOKUP(A709,bangolf_kategorien!$A$2:$B$11,2,FALSE)</f>
        <v>SM2</v>
      </c>
    </row>
    <row r="710" spans="1:7" ht="14.5" x14ac:dyDescent="0.35">
      <c r="A710" t="s">
        <v>127</v>
      </c>
      <c r="B710">
        <v>33707</v>
      </c>
      <c r="C710" t="s">
        <v>238</v>
      </c>
      <c r="D710" t="s">
        <v>1002</v>
      </c>
      <c r="E710" t="s">
        <v>142</v>
      </c>
      <c r="F710" s="27" t="str">
        <f t="shared" si="11"/>
        <v>H: Eigenbrod, Marco</v>
      </c>
      <c r="G710" s="27" t="str">
        <f>VLOOKUP(A710,bangolf_kategorien!$A$2:$B$11,2,FALSE)</f>
        <v>H</v>
      </c>
    </row>
    <row r="711" spans="1:7" ht="14.5" x14ac:dyDescent="0.35">
      <c r="A711" t="s">
        <v>112</v>
      </c>
      <c r="B711">
        <v>49368</v>
      </c>
      <c r="C711" t="s">
        <v>436</v>
      </c>
      <c r="D711" t="s">
        <v>1004</v>
      </c>
      <c r="E711" t="s">
        <v>211</v>
      </c>
      <c r="F711" s="27" t="str">
        <f t="shared" si="11"/>
        <v>SM2: Eilert, Norbert</v>
      </c>
      <c r="G711" s="27" t="str">
        <f>VLOOKUP(A711,bangolf_kategorien!$A$2:$B$11,2,FALSE)</f>
        <v>SM2</v>
      </c>
    </row>
    <row r="712" spans="1:7" ht="14.5" x14ac:dyDescent="0.35">
      <c r="A712" t="s">
        <v>116</v>
      </c>
      <c r="B712">
        <v>49367</v>
      </c>
      <c r="C712" t="s">
        <v>1005</v>
      </c>
      <c r="D712" t="s">
        <v>1004</v>
      </c>
      <c r="E712" t="s">
        <v>211</v>
      </c>
      <c r="F712" s="27" t="str">
        <f t="shared" si="11"/>
        <v>SW2: Eilert, Sigrid</v>
      </c>
      <c r="G712" s="27" t="str">
        <f>VLOOKUP(A712,bangolf_kategorien!$A$2:$B$11,2,FALSE)</f>
        <v>SW2</v>
      </c>
    </row>
    <row r="713" spans="1:7" ht="14.5" x14ac:dyDescent="0.35">
      <c r="A713" t="s">
        <v>116</v>
      </c>
      <c r="B713">
        <v>31727</v>
      </c>
      <c r="C713" t="s">
        <v>1006</v>
      </c>
      <c r="D713" t="s">
        <v>1007</v>
      </c>
      <c r="E713" t="s">
        <v>417</v>
      </c>
      <c r="F713" s="27" t="str">
        <f t="shared" si="11"/>
        <v>SW2: Eilts, Frauke</v>
      </c>
      <c r="G713" s="27" t="str">
        <f>VLOOKUP(A713,bangolf_kategorien!$A$2:$B$11,2,FALSE)</f>
        <v>SW2</v>
      </c>
    </row>
    <row r="714" spans="1:7" ht="14.5" x14ac:dyDescent="0.35">
      <c r="A714" t="s">
        <v>112</v>
      </c>
      <c r="B714">
        <v>67308</v>
      </c>
      <c r="C714" t="s">
        <v>3750</v>
      </c>
      <c r="D714" t="s">
        <v>3751</v>
      </c>
      <c r="E714" t="s">
        <v>3724</v>
      </c>
      <c r="F714" s="27" t="str">
        <f t="shared" si="11"/>
        <v>SM2: Eimer, Jost-Ulrich</v>
      </c>
      <c r="G714" s="27" t="str">
        <f>VLOOKUP(A714,bangolf_kategorien!$A$2:$B$11,2,FALSE)</f>
        <v>SM2</v>
      </c>
    </row>
    <row r="715" spans="1:7" ht="14.5" x14ac:dyDescent="0.35">
      <c r="A715" t="s">
        <v>112</v>
      </c>
      <c r="B715">
        <v>48283</v>
      </c>
      <c r="C715" t="s">
        <v>1008</v>
      </c>
      <c r="D715" t="s">
        <v>1009</v>
      </c>
      <c r="E715" t="s">
        <v>3313</v>
      </c>
      <c r="F715" s="27" t="str">
        <f t="shared" si="11"/>
        <v>SM2: Eisele, Dominikus</v>
      </c>
      <c r="G715" s="27" t="str">
        <f>VLOOKUP(A715,bangolf_kategorien!$A$2:$B$11,2,FALSE)</f>
        <v>SM2</v>
      </c>
    </row>
    <row r="716" spans="1:7" ht="14.5" x14ac:dyDescent="0.35">
      <c r="A716" t="s">
        <v>134</v>
      </c>
      <c r="B716">
        <v>36867</v>
      </c>
      <c r="C716" t="s">
        <v>271</v>
      </c>
      <c r="D716" t="s">
        <v>1009</v>
      </c>
      <c r="E716" t="s">
        <v>3313</v>
      </c>
      <c r="F716" s="27" t="str">
        <f t="shared" si="11"/>
        <v>SW1: Eisele, Sabine</v>
      </c>
      <c r="G716" s="27" t="str">
        <f>VLOOKUP(A716,bangolf_kategorien!$A$2:$B$11,2,FALSE)</f>
        <v>SW1</v>
      </c>
    </row>
    <row r="717" spans="1:7" ht="14.5" x14ac:dyDescent="0.35">
      <c r="A717" t="s">
        <v>112</v>
      </c>
      <c r="B717">
        <v>67376</v>
      </c>
      <c r="C717" t="s">
        <v>286</v>
      </c>
      <c r="D717" t="s">
        <v>3752</v>
      </c>
      <c r="E717" t="s">
        <v>412</v>
      </c>
      <c r="F717" s="27" t="str">
        <f t="shared" si="11"/>
        <v>SM2: Eisen, Hans</v>
      </c>
      <c r="G717" s="27" t="str">
        <f>VLOOKUP(A717,bangolf_kategorien!$A$2:$B$11,2,FALSE)</f>
        <v>SM2</v>
      </c>
    </row>
    <row r="718" spans="1:7" ht="14.5" x14ac:dyDescent="0.35">
      <c r="A718" t="s">
        <v>123</v>
      </c>
      <c r="B718">
        <v>40364</v>
      </c>
      <c r="C718" t="s">
        <v>180</v>
      </c>
      <c r="D718" t="s">
        <v>1010</v>
      </c>
      <c r="E718" t="s">
        <v>1011</v>
      </c>
      <c r="F718" s="27" t="str">
        <f t="shared" si="11"/>
        <v>SM1: Eisenberger, Peter</v>
      </c>
      <c r="G718" s="27" t="str">
        <f>VLOOKUP(A718,bangolf_kategorien!$A$2:$B$11,2,FALSE)</f>
        <v>SM1</v>
      </c>
    </row>
    <row r="719" spans="1:7" ht="14.5" x14ac:dyDescent="0.35">
      <c r="A719" t="s">
        <v>112</v>
      </c>
      <c r="B719">
        <v>34412</v>
      </c>
      <c r="C719" t="s">
        <v>360</v>
      </c>
      <c r="D719" t="s">
        <v>1012</v>
      </c>
      <c r="E719" t="s">
        <v>282</v>
      </c>
      <c r="F719" s="27" t="str">
        <f t="shared" si="11"/>
        <v>SM2: Eiserfey, Hans-Dieter</v>
      </c>
      <c r="G719" s="27" t="str">
        <f>VLOOKUP(A719,bangolf_kategorien!$A$2:$B$11,2,FALSE)</f>
        <v>SM2</v>
      </c>
    </row>
    <row r="720" spans="1:7" ht="14.5" x14ac:dyDescent="0.35">
      <c r="A720" t="s">
        <v>123</v>
      </c>
      <c r="B720">
        <v>24693</v>
      </c>
      <c r="C720" t="s">
        <v>143</v>
      </c>
      <c r="D720" t="s">
        <v>1013</v>
      </c>
      <c r="E720" t="s">
        <v>375</v>
      </c>
      <c r="F720" s="27" t="str">
        <f t="shared" si="11"/>
        <v>SM1: Eisermann, Bernd</v>
      </c>
      <c r="G720" s="27" t="str">
        <f>VLOOKUP(A720,bangolf_kategorien!$A$2:$B$11,2,FALSE)</f>
        <v>SM1</v>
      </c>
    </row>
    <row r="721" spans="1:7" ht="14.5" x14ac:dyDescent="0.35">
      <c r="A721" t="s">
        <v>112</v>
      </c>
      <c r="B721">
        <v>35449</v>
      </c>
      <c r="C721" t="s">
        <v>399</v>
      </c>
      <c r="D721" t="s">
        <v>1014</v>
      </c>
      <c r="E721" t="s">
        <v>820</v>
      </c>
      <c r="F721" s="27" t="str">
        <f t="shared" si="11"/>
        <v>SM2: Eisleben, Dirk</v>
      </c>
      <c r="G721" s="27" t="str">
        <f>VLOOKUP(A721,bangolf_kategorien!$A$2:$B$11,2,FALSE)</f>
        <v>SM2</v>
      </c>
    </row>
    <row r="722" spans="1:7" ht="14.5" x14ac:dyDescent="0.35">
      <c r="A722" t="s">
        <v>116</v>
      </c>
      <c r="B722">
        <v>4338</v>
      </c>
      <c r="C722" t="s">
        <v>272</v>
      </c>
      <c r="D722" t="s">
        <v>1015</v>
      </c>
      <c r="E722" t="s">
        <v>175</v>
      </c>
      <c r="F722" s="27" t="str">
        <f t="shared" si="11"/>
        <v>SW2: Ekholm, Elfriede</v>
      </c>
      <c r="G722" s="27" t="str">
        <f>VLOOKUP(A722,bangolf_kategorien!$A$2:$B$11,2,FALSE)</f>
        <v>SW2</v>
      </c>
    </row>
    <row r="723" spans="1:7" ht="14.5" x14ac:dyDescent="0.35">
      <c r="A723" t="s">
        <v>127</v>
      </c>
      <c r="B723">
        <v>49246</v>
      </c>
      <c r="C723" t="s">
        <v>1016</v>
      </c>
      <c r="D723" t="s">
        <v>1017</v>
      </c>
      <c r="E723" t="s">
        <v>770</v>
      </c>
      <c r="F723" s="27" t="str">
        <f t="shared" si="11"/>
        <v>H: El Gharbi, Karim</v>
      </c>
      <c r="G723" s="27" t="str">
        <f>VLOOKUP(A723,bangolf_kategorien!$A$2:$B$11,2,FALSE)</f>
        <v>H</v>
      </c>
    </row>
    <row r="724" spans="1:7" ht="14.5" x14ac:dyDescent="0.35">
      <c r="A724" t="s">
        <v>127</v>
      </c>
      <c r="B724">
        <v>29690</v>
      </c>
      <c r="C724" t="s">
        <v>244</v>
      </c>
      <c r="D724" t="s">
        <v>1018</v>
      </c>
      <c r="E724" t="s">
        <v>145</v>
      </c>
      <c r="F724" s="27" t="str">
        <f t="shared" si="11"/>
        <v>H: Elbert, Jörg</v>
      </c>
      <c r="G724" s="27" t="str">
        <f>VLOOKUP(A724,bangolf_kategorien!$A$2:$B$11,2,FALSE)</f>
        <v>H</v>
      </c>
    </row>
    <row r="725" spans="1:7" ht="14.5" x14ac:dyDescent="0.35">
      <c r="A725" t="s">
        <v>127</v>
      </c>
      <c r="B725">
        <v>38449</v>
      </c>
      <c r="C725" t="s">
        <v>1019</v>
      </c>
      <c r="D725" t="s">
        <v>1020</v>
      </c>
      <c r="E725" t="s">
        <v>496</v>
      </c>
      <c r="F725" s="27" t="str">
        <f t="shared" si="11"/>
        <v>H: Elich, Nikolei</v>
      </c>
      <c r="G725" s="27" t="str">
        <f>VLOOKUP(A725,bangolf_kategorien!$A$2:$B$11,2,FALSE)</f>
        <v>H</v>
      </c>
    </row>
    <row r="726" spans="1:7" ht="14.5" x14ac:dyDescent="0.35">
      <c r="A726" t="s">
        <v>127</v>
      </c>
      <c r="B726">
        <v>28184</v>
      </c>
      <c r="C726" t="s">
        <v>141</v>
      </c>
      <c r="D726" t="s">
        <v>1021</v>
      </c>
      <c r="E726" t="s">
        <v>153</v>
      </c>
      <c r="F726" s="27" t="str">
        <f t="shared" si="11"/>
        <v>H: Eller, Tim</v>
      </c>
      <c r="G726" s="27" t="str">
        <f>VLOOKUP(A726,bangolf_kategorien!$A$2:$B$11,2,FALSE)</f>
        <v>H</v>
      </c>
    </row>
    <row r="727" spans="1:7" ht="14.5" x14ac:dyDescent="0.35">
      <c r="A727" t="s">
        <v>112</v>
      </c>
      <c r="B727">
        <v>67217</v>
      </c>
      <c r="C727" t="s">
        <v>3753</v>
      </c>
      <c r="D727" t="s">
        <v>3754</v>
      </c>
      <c r="E727" t="s">
        <v>132</v>
      </c>
      <c r="F727" s="27" t="str">
        <f t="shared" si="11"/>
        <v>SM2: Ellerbrock, Klaus-Martin</v>
      </c>
      <c r="G727" s="27" t="str">
        <f>VLOOKUP(A727,bangolf_kategorien!$A$2:$B$11,2,FALSE)</f>
        <v>SM2</v>
      </c>
    </row>
    <row r="728" spans="1:7" ht="14.5" x14ac:dyDescent="0.35">
      <c r="A728" t="s">
        <v>123</v>
      </c>
      <c r="B728">
        <v>35197</v>
      </c>
      <c r="C728" t="s">
        <v>1022</v>
      </c>
      <c r="D728" t="s">
        <v>1023</v>
      </c>
      <c r="E728" t="s">
        <v>368</v>
      </c>
      <c r="F728" s="27" t="str">
        <f t="shared" si="11"/>
        <v>SM1: Ellhoff, Harry</v>
      </c>
      <c r="G728" s="27" t="str">
        <f>VLOOKUP(A728,bangolf_kategorien!$A$2:$B$11,2,FALSE)</f>
        <v>SM1</v>
      </c>
    </row>
    <row r="729" spans="1:7" ht="14.5" x14ac:dyDescent="0.35">
      <c r="A729" t="s">
        <v>112</v>
      </c>
      <c r="B729">
        <v>37837</v>
      </c>
      <c r="C729" t="s">
        <v>1025</v>
      </c>
      <c r="D729" t="s">
        <v>1024</v>
      </c>
      <c r="E729" t="s">
        <v>137</v>
      </c>
      <c r="F729" s="27" t="str">
        <f t="shared" si="11"/>
        <v>SM2: Elliot, Gerald</v>
      </c>
      <c r="G729" s="27" t="str">
        <f>VLOOKUP(A729,bangolf_kategorien!$A$2:$B$11,2,FALSE)</f>
        <v>SM2</v>
      </c>
    </row>
    <row r="730" spans="1:7" ht="14.5" x14ac:dyDescent="0.35">
      <c r="A730" t="s">
        <v>123</v>
      </c>
      <c r="B730">
        <v>48907</v>
      </c>
      <c r="C730" t="s">
        <v>124</v>
      </c>
      <c r="D730" t="s">
        <v>1026</v>
      </c>
      <c r="E730" t="s">
        <v>688</v>
      </c>
      <c r="F730" s="27" t="str">
        <f t="shared" si="11"/>
        <v>SM1: Elmer, Thomas</v>
      </c>
      <c r="G730" s="27" t="str">
        <f>VLOOKUP(A730,bangolf_kategorien!$A$2:$B$11,2,FALSE)</f>
        <v>SM1</v>
      </c>
    </row>
    <row r="731" spans="1:7" ht="14.5" x14ac:dyDescent="0.35">
      <c r="A731" t="s">
        <v>123</v>
      </c>
      <c r="B731">
        <v>45330</v>
      </c>
      <c r="C731" t="s">
        <v>274</v>
      </c>
      <c r="D731" t="s">
        <v>1027</v>
      </c>
      <c r="E731" t="s">
        <v>308</v>
      </c>
      <c r="F731" s="27" t="str">
        <f t="shared" si="11"/>
        <v>SM1: Elst, Robert</v>
      </c>
      <c r="G731" s="27" t="str">
        <f>VLOOKUP(A731,bangolf_kategorien!$A$2:$B$11,2,FALSE)</f>
        <v>SM1</v>
      </c>
    </row>
    <row r="732" spans="1:7" ht="14.5" x14ac:dyDescent="0.35">
      <c r="A732" t="s">
        <v>134</v>
      </c>
      <c r="B732">
        <v>66974</v>
      </c>
      <c r="C732" t="s">
        <v>402</v>
      </c>
      <c r="D732" t="s">
        <v>3332</v>
      </c>
      <c r="E732" t="s">
        <v>312</v>
      </c>
      <c r="F732" s="27" t="str">
        <f t="shared" si="11"/>
        <v>SW1: Emich, Michaela</v>
      </c>
      <c r="G732" s="27" t="str">
        <f>VLOOKUP(A732,bangolf_kategorien!$A$2:$B$11,2,FALSE)</f>
        <v>SW1</v>
      </c>
    </row>
    <row r="733" spans="1:7" ht="14.5" x14ac:dyDescent="0.35">
      <c r="A733" t="s">
        <v>112</v>
      </c>
      <c r="B733">
        <v>66975</v>
      </c>
      <c r="C733" t="s">
        <v>180</v>
      </c>
      <c r="D733" t="s">
        <v>3332</v>
      </c>
      <c r="E733" t="s">
        <v>312</v>
      </c>
      <c r="F733" s="27" t="str">
        <f t="shared" si="11"/>
        <v>SM2: Emich, Peter</v>
      </c>
      <c r="G733" s="27" t="str">
        <f>VLOOKUP(A733,bangolf_kategorien!$A$2:$B$11,2,FALSE)</f>
        <v>SM2</v>
      </c>
    </row>
    <row r="734" spans="1:7" ht="14.5" x14ac:dyDescent="0.35">
      <c r="A734" t="s">
        <v>127</v>
      </c>
      <c r="B734">
        <v>38419</v>
      </c>
      <c r="C734" t="s">
        <v>141</v>
      </c>
      <c r="D734" t="s">
        <v>1028</v>
      </c>
      <c r="E734" t="s">
        <v>145</v>
      </c>
      <c r="F734" s="27" t="str">
        <f t="shared" si="11"/>
        <v>H: Emmendörffer, Tim</v>
      </c>
      <c r="G734" s="27" t="str">
        <f>VLOOKUP(A734,bangolf_kategorien!$A$2:$B$11,2,FALSE)</f>
        <v>H</v>
      </c>
    </row>
    <row r="735" spans="1:7" ht="14.5" x14ac:dyDescent="0.35">
      <c r="A735" t="s">
        <v>138</v>
      </c>
      <c r="B735">
        <v>67247</v>
      </c>
      <c r="C735" t="s">
        <v>680</v>
      </c>
      <c r="D735" t="s">
        <v>3522</v>
      </c>
      <c r="E735" t="s">
        <v>931</v>
      </c>
      <c r="F735" s="27" t="str">
        <f t="shared" si="11"/>
        <v>D: Emmerich, Brigitte</v>
      </c>
      <c r="G735" s="27" t="str">
        <f>VLOOKUP(A735,bangolf_kategorien!$A$2:$B$11,2,FALSE)</f>
        <v>D</v>
      </c>
    </row>
    <row r="736" spans="1:7" ht="14.5" x14ac:dyDescent="0.35">
      <c r="A736" t="s">
        <v>215</v>
      </c>
      <c r="B736">
        <v>67246</v>
      </c>
      <c r="C736" t="s">
        <v>2440</v>
      </c>
      <c r="D736" t="s">
        <v>3522</v>
      </c>
      <c r="E736" t="s">
        <v>931</v>
      </c>
      <c r="F736" s="27" t="str">
        <f t="shared" si="11"/>
        <v>SCHW: Emmerich, Lea</v>
      </c>
      <c r="G736" s="27" t="str">
        <f>VLOOKUP(A736,bangolf_kategorien!$A$2:$B$11,2,FALSE)</f>
        <v>SCHW</v>
      </c>
    </row>
    <row r="737" spans="1:7" ht="14.5" x14ac:dyDescent="0.35">
      <c r="A737" t="s">
        <v>215</v>
      </c>
      <c r="B737">
        <v>67201</v>
      </c>
      <c r="C737" t="s">
        <v>3755</v>
      </c>
      <c r="D737" t="s">
        <v>3522</v>
      </c>
      <c r="E737" t="s">
        <v>364</v>
      </c>
      <c r="F737" s="27" t="str">
        <f t="shared" si="11"/>
        <v>SCHW: Emmerich, Lilly</v>
      </c>
      <c r="G737" s="27" t="str">
        <f>VLOOKUP(A737,bangolf_kategorien!$A$2:$B$11,2,FALSE)</f>
        <v>SCHW</v>
      </c>
    </row>
    <row r="738" spans="1:7" ht="14.5" x14ac:dyDescent="0.35">
      <c r="A738" t="s">
        <v>138</v>
      </c>
      <c r="B738">
        <v>67131</v>
      </c>
      <c r="C738" t="s">
        <v>3523</v>
      </c>
      <c r="D738" t="s">
        <v>3522</v>
      </c>
      <c r="E738" t="s">
        <v>364</v>
      </c>
      <c r="F738" s="27" t="str">
        <f t="shared" si="11"/>
        <v>D: Emmerich, Sina</v>
      </c>
      <c r="G738" s="27" t="str">
        <f>VLOOKUP(A738,bangolf_kategorien!$A$2:$B$11,2,FALSE)</f>
        <v>D</v>
      </c>
    </row>
    <row r="739" spans="1:7" ht="14.5" x14ac:dyDescent="0.35">
      <c r="A739" t="s">
        <v>127</v>
      </c>
      <c r="B739">
        <v>67329</v>
      </c>
      <c r="C739" t="s">
        <v>613</v>
      </c>
      <c r="D739" t="s">
        <v>3756</v>
      </c>
      <c r="E739" t="s">
        <v>488</v>
      </c>
      <c r="F739" s="27" t="str">
        <f t="shared" si="11"/>
        <v>H: Emuze, David</v>
      </c>
      <c r="G739" s="27" t="str">
        <f>VLOOKUP(A739,bangolf_kategorien!$A$2:$B$11,2,FALSE)</f>
        <v>H</v>
      </c>
    </row>
    <row r="740" spans="1:7" ht="14.5" x14ac:dyDescent="0.35">
      <c r="A740" t="s">
        <v>152</v>
      </c>
      <c r="B740">
        <v>67328</v>
      </c>
      <c r="C740" t="s">
        <v>3757</v>
      </c>
      <c r="D740" t="s">
        <v>3756</v>
      </c>
      <c r="E740" t="s">
        <v>488</v>
      </c>
      <c r="F740" s="27" t="str">
        <f t="shared" si="11"/>
        <v>SCHM: Emuze, Thabo</v>
      </c>
      <c r="G740" s="27" t="str">
        <f>VLOOKUP(A740,bangolf_kategorien!$A$2:$B$11,2,FALSE)</f>
        <v>SCHM</v>
      </c>
    </row>
    <row r="741" spans="1:7" ht="14.5" x14ac:dyDescent="0.35">
      <c r="A741" t="s">
        <v>116</v>
      </c>
      <c r="B741">
        <v>5082</v>
      </c>
      <c r="C741" t="s">
        <v>1029</v>
      </c>
      <c r="D741" t="s">
        <v>1030</v>
      </c>
      <c r="E741" t="s">
        <v>1031</v>
      </c>
      <c r="F741" s="27" t="str">
        <f t="shared" si="11"/>
        <v>SW2: Endres, Hannelore</v>
      </c>
      <c r="G741" s="27" t="str">
        <f>VLOOKUP(A741,bangolf_kategorien!$A$2:$B$11,2,FALSE)</f>
        <v>SW2</v>
      </c>
    </row>
    <row r="742" spans="1:7" ht="14.5" x14ac:dyDescent="0.35">
      <c r="A742" t="s">
        <v>112</v>
      </c>
      <c r="B742">
        <v>17861</v>
      </c>
      <c r="C742" t="s">
        <v>379</v>
      </c>
      <c r="D742" t="s">
        <v>1030</v>
      </c>
      <c r="E742" t="s">
        <v>1031</v>
      </c>
      <c r="F742" s="27" t="str">
        <f t="shared" si="11"/>
        <v>SM2: Endres, Heinrich</v>
      </c>
      <c r="G742" s="27" t="str">
        <f>VLOOKUP(A742,bangolf_kategorien!$A$2:$B$11,2,FALSE)</f>
        <v>SM2</v>
      </c>
    </row>
    <row r="743" spans="1:7" ht="14.5" x14ac:dyDescent="0.35">
      <c r="A743" t="s">
        <v>152</v>
      </c>
      <c r="B743">
        <v>67402</v>
      </c>
      <c r="C743" t="s">
        <v>554</v>
      </c>
      <c r="D743" t="s">
        <v>3758</v>
      </c>
      <c r="E743" t="s">
        <v>348</v>
      </c>
      <c r="F743" s="27" t="str">
        <f t="shared" si="11"/>
        <v>SCHM: Endter, Jonas</v>
      </c>
      <c r="G743" s="27" t="str">
        <f>VLOOKUP(A743,bangolf_kategorien!$A$2:$B$11,2,FALSE)</f>
        <v>SCHM</v>
      </c>
    </row>
    <row r="744" spans="1:7" ht="14.5" x14ac:dyDescent="0.35">
      <c r="A744" t="s">
        <v>112</v>
      </c>
      <c r="B744">
        <v>31683</v>
      </c>
      <c r="C744" t="s">
        <v>182</v>
      </c>
      <c r="D744" t="s">
        <v>1032</v>
      </c>
      <c r="E744" t="s">
        <v>559</v>
      </c>
      <c r="F744" s="27" t="str">
        <f t="shared" si="11"/>
        <v>SM2: Engel, Wolfgang</v>
      </c>
      <c r="G744" s="27" t="str">
        <f>VLOOKUP(A744,bangolf_kategorien!$A$2:$B$11,2,FALSE)</f>
        <v>SM2</v>
      </c>
    </row>
    <row r="745" spans="1:7" ht="14.5" x14ac:dyDescent="0.35">
      <c r="A745" t="s">
        <v>138</v>
      </c>
      <c r="B745">
        <v>31082</v>
      </c>
      <c r="C745" t="s">
        <v>698</v>
      </c>
      <c r="D745" t="s">
        <v>1033</v>
      </c>
      <c r="E745" t="s">
        <v>846</v>
      </c>
      <c r="F745" s="27" t="str">
        <f t="shared" si="11"/>
        <v>D: Engelbracht, Anika</v>
      </c>
      <c r="G745" s="27" t="str">
        <f>VLOOKUP(A745,bangolf_kategorien!$A$2:$B$11,2,FALSE)</f>
        <v>D</v>
      </c>
    </row>
    <row r="746" spans="1:7" ht="14.5" x14ac:dyDescent="0.35">
      <c r="A746" t="s">
        <v>127</v>
      </c>
      <c r="B746">
        <v>41719</v>
      </c>
      <c r="C746" t="s">
        <v>335</v>
      </c>
      <c r="D746" t="s">
        <v>1033</v>
      </c>
      <c r="E746" t="s">
        <v>846</v>
      </c>
      <c r="F746" s="27" t="str">
        <f t="shared" si="11"/>
        <v>H: Engelbracht, Jens</v>
      </c>
      <c r="G746" s="27" t="str">
        <f>VLOOKUP(A746,bangolf_kategorien!$A$2:$B$11,2,FALSE)</f>
        <v>H</v>
      </c>
    </row>
    <row r="747" spans="1:7" ht="14.5" x14ac:dyDescent="0.35">
      <c r="A747" t="s">
        <v>112</v>
      </c>
      <c r="B747">
        <v>1359</v>
      </c>
      <c r="C747" t="s">
        <v>190</v>
      </c>
      <c r="D747" t="s">
        <v>1035</v>
      </c>
      <c r="E747" t="s">
        <v>368</v>
      </c>
      <c r="F747" s="27" t="str">
        <f t="shared" si="11"/>
        <v>SM2: Engelmann, Uwe</v>
      </c>
      <c r="G747" s="27" t="str">
        <f>VLOOKUP(A747,bangolf_kategorien!$A$2:$B$11,2,FALSE)</f>
        <v>SM2</v>
      </c>
    </row>
    <row r="748" spans="1:7" ht="14.5" x14ac:dyDescent="0.35">
      <c r="A748" t="s">
        <v>112</v>
      </c>
      <c r="B748">
        <v>61068</v>
      </c>
      <c r="C748" t="s">
        <v>232</v>
      </c>
      <c r="D748" t="s">
        <v>1036</v>
      </c>
      <c r="E748" t="s">
        <v>145</v>
      </c>
      <c r="F748" s="27" t="str">
        <f t="shared" si="11"/>
        <v>SM2: Engels, Klaus</v>
      </c>
      <c r="G748" s="27" t="str">
        <f>VLOOKUP(A748,bangolf_kategorien!$A$2:$B$11,2,FALSE)</f>
        <v>SM2</v>
      </c>
    </row>
    <row r="749" spans="1:7" ht="14.5" x14ac:dyDescent="0.35">
      <c r="A749" t="s">
        <v>123</v>
      </c>
      <c r="B749">
        <v>41246</v>
      </c>
      <c r="C749" t="s">
        <v>124</v>
      </c>
      <c r="D749" t="s">
        <v>1038</v>
      </c>
      <c r="E749" t="s">
        <v>971</v>
      </c>
      <c r="F749" s="27" t="str">
        <f t="shared" si="11"/>
        <v>SM1: Engesser, Thomas</v>
      </c>
      <c r="G749" s="27" t="str">
        <f>VLOOKUP(A749,bangolf_kategorien!$A$2:$B$11,2,FALSE)</f>
        <v>SM1</v>
      </c>
    </row>
    <row r="750" spans="1:7" ht="14.5" x14ac:dyDescent="0.35">
      <c r="A750" t="s">
        <v>138</v>
      </c>
      <c r="B750">
        <v>67260</v>
      </c>
      <c r="C750" t="s">
        <v>310</v>
      </c>
      <c r="D750" t="s">
        <v>3759</v>
      </c>
      <c r="E750" t="s">
        <v>456</v>
      </c>
      <c r="F750" s="27" t="str">
        <f t="shared" si="11"/>
        <v>D: Enke, Nicole</v>
      </c>
      <c r="G750" s="27" t="str">
        <f>VLOOKUP(A750,bangolf_kategorien!$A$2:$B$11,2,FALSE)</f>
        <v>D</v>
      </c>
    </row>
    <row r="751" spans="1:7" ht="14.5" x14ac:dyDescent="0.35">
      <c r="A751" t="s">
        <v>138</v>
      </c>
      <c r="B751">
        <v>67259</v>
      </c>
      <c r="C751" t="s">
        <v>3760</v>
      </c>
      <c r="D751" t="s">
        <v>3759</v>
      </c>
      <c r="E751" t="s">
        <v>456</v>
      </c>
      <c r="F751" s="27" t="str">
        <f t="shared" si="11"/>
        <v>D: Enke, Solveig Manuela Akiko</v>
      </c>
      <c r="G751" s="27" t="str">
        <f>VLOOKUP(A751,bangolf_kategorien!$A$2:$B$11,2,FALSE)</f>
        <v>D</v>
      </c>
    </row>
    <row r="752" spans="1:7" ht="14.5" x14ac:dyDescent="0.35">
      <c r="A752" t="s">
        <v>112</v>
      </c>
      <c r="B752">
        <v>33460</v>
      </c>
      <c r="C752" t="s">
        <v>1039</v>
      </c>
      <c r="D752" t="s">
        <v>1040</v>
      </c>
      <c r="E752" t="s">
        <v>1041</v>
      </c>
      <c r="F752" s="27" t="str">
        <f t="shared" si="11"/>
        <v>SM2: Entelmann, Heiner</v>
      </c>
      <c r="G752" s="27" t="str">
        <f>VLOOKUP(A752,bangolf_kategorien!$A$2:$B$11,2,FALSE)</f>
        <v>SM2</v>
      </c>
    </row>
    <row r="753" spans="1:7" ht="14.5" x14ac:dyDescent="0.35">
      <c r="A753" t="s">
        <v>127</v>
      </c>
      <c r="B753">
        <v>45061</v>
      </c>
      <c r="C753" t="s">
        <v>236</v>
      </c>
      <c r="D753" t="s">
        <v>1043</v>
      </c>
      <c r="E753" t="s">
        <v>175</v>
      </c>
      <c r="F753" s="27" t="str">
        <f t="shared" si="11"/>
        <v>H: Eresch, Sven</v>
      </c>
      <c r="G753" s="27" t="str">
        <f>VLOOKUP(A753,bangolf_kategorien!$A$2:$B$11,2,FALSE)</f>
        <v>H</v>
      </c>
    </row>
    <row r="754" spans="1:7" ht="14.5" x14ac:dyDescent="0.35">
      <c r="A754" t="s">
        <v>112</v>
      </c>
      <c r="B754">
        <v>4408</v>
      </c>
      <c r="C754" t="s">
        <v>182</v>
      </c>
      <c r="D754" t="s">
        <v>1044</v>
      </c>
      <c r="E754" t="s">
        <v>731</v>
      </c>
      <c r="F754" s="27" t="str">
        <f t="shared" si="11"/>
        <v>SM2: Erfurth, Wolfgang</v>
      </c>
      <c r="G754" s="27" t="str">
        <f>VLOOKUP(A754,bangolf_kategorien!$A$2:$B$11,2,FALSE)</f>
        <v>SM2</v>
      </c>
    </row>
    <row r="755" spans="1:7" ht="14.5" x14ac:dyDescent="0.35">
      <c r="A755" t="s">
        <v>134</v>
      </c>
      <c r="B755">
        <v>28046</v>
      </c>
      <c r="C755" t="s">
        <v>1045</v>
      </c>
      <c r="D755" t="s">
        <v>1046</v>
      </c>
      <c r="E755" t="s">
        <v>1047</v>
      </c>
      <c r="F755" s="27" t="str">
        <f t="shared" si="11"/>
        <v>SW1: Erhard, Isolde</v>
      </c>
      <c r="G755" s="27" t="str">
        <f>VLOOKUP(A755,bangolf_kategorien!$A$2:$B$11,2,FALSE)</f>
        <v>SW1</v>
      </c>
    </row>
    <row r="756" spans="1:7" ht="14.5" x14ac:dyDescent="0.35">
      <c r="A756" t="s">
        <v>123</v>
      </c>
      <c r="B756">
        <v>35788</v>
      </c>
      <c r="C756" t="s">
        <v>686</v>
      </c>
      <c r="D756" t="s">
        <v>1046</v>
      </c>
      <c r="E756" t="s">
        <v>1047</v>
      </c>
      <c r="F756" s="27" t="str">
        <f t="shared" si="11"/>
        <v>SM1: Erhard, Wolfram</v>
      </c>
      <c r="G756" s="27" t="str">
        <f>VLOOKUP(A756,bangolf_kategorien!$A$2:$B$11,2,FALSE)</f>
        <v>SM1</v>
      </c>
    </row>
    <row r="757" spans="1:7" ht="14.5" x14ac:dyDescent="0.35">
      <c r="A757" t="s">
        <v>127</v>
      </c>
      <c r="B757">
        <v>30972</v>
      </c>
      <c r="C757" t="s">
        <v>198</v>
      </c>
      <c r="D757" t="s">
        <v>1048</v>
      </c>
      <c r="E757" t="s">
        <v>408</v>
      </c>
      <c r="F757" s="27" t="str">
        <f t="shared" si="11"/>
        <v>H: Erhart, Florian</v>
      </c>
      <c r="G757" s="27" t="str">
        <f>VLOOKUP(A757,bangolf_kategorien!$A$2:$B$11,2,FALSE)</f>
        <v>H</v>
      </c>
    </row>
    <row r="758" spans="1:7" ht="14.5" x14ac:dyDescent="0.35">
      <c r="A758" t="s">
        <v>123</v>
      </c>
      <c r="B758">
        <v>65947</v>
      </c>
      <c r="C758" t="s">
        <v>590</v>
      </c>
      <c r="D758" t="s">
        <v>1048</v>
      </c>
      <c r="E758" t="s">
        <v>621</v>
      </c>
      <c r="F758" s="27" t="str">
        <f t="shared" si="11"/>
        <v>SM1: Erhart, Matthias</v>
      </c>
      <c r="G758" s="27" t="str">
        <f>VLOOKUP(A758,bangolf_kategorien!$A$2:$B$11,2,FALSE)</f>
        <v>SM1</v>
      </c>
    </row>
    <row r="759" spans="1:7" ht="14.5" x14ac:dyDescent="0.35">
      <c r="A759" t="s">
        <v>134</v>
      </c>
      <c r="B759">
        <v>3251093</v>
      </c>
      <c r="C759" t="s">
        <v>271</v>
      </c>
      <c r="D759" t="s">
        <v>1048</v>
      </c>
      <c r="E759" t="s">
        <v>4</v>
      </c>
      <c r="F759" s="27" t="str">
        <f t="shared" si="11"/>
        <v>SW1: Erhart, Sabine</v>
      </c>
      <c r="G759" s="27" t="str">
        <f>VLOOKUP(A759,bangolf_kategorien!$A$2:$B$11,2,FALSE)</f>
        <v>SW1</v>
      </c>
    </row>
    <row r="760" spans="1:7" ht="14.5" x14ac:dyDescent="0.35">
      <c r="A760" t="s">
        <v>127</v>
      </c>
      <c r="B760">
        <v>28515</v>
      </c>
      <c r="C760" t="s">
        <v>299</v>
      </c>
      <c r="D760" t="s">
        <v>1049</v>
      </c>
      <c r="E760" t="s">
        <v>432</v>
      </c>
      <c r="F760" s="27" t="str">
        <f t="shared" si="11"/>
        <v>H: Erlbruch, Harald</v>
      </c>
      <c r="G760" s="27" t="str">
        <f>VLOOKUP(A760,bangolf_kategorien!$A$2:$B$11,2,FALSE)</f>
        <v>H</v>
      </c>
    </row>
    <row r="761" spans="1:7" ht="14.5" x14ac:dyDescent="0.35">
      <c r="A761" t="s">
        <v>116</v>
      </c>
      <c r="B761">
        <v>23579</v>
      </c>
      <c r="C761" t="s">
        <v>277</v>
      </c>
      <c r="D761" t="s">
        <v>1049</v>
      </c>
      <c r="E761" t="s">
        <v>122</v>
      </c>
      <c r="F761" s="27" t="str">
        <f t="shared" si="11"/>
        <v>SW2: Erlbruch, Monika</v>
      </c>
      <c r="G761" s="27" t="str">
        <f>VLOOKUP(A761,bangolf_kategorien!$A$2:$B$11,2,FALSE)</f>
        <v>SW2</v>
      </c>
    </row>
    <row r="762" spans="1:7" ht="14.5" x14ac:dyDescent="0.35">
      <c r="A762" t="s">
        <v>123</v>
      </c>
      <c r="B762">
        <v>42994</v>
      </c>
      <c r="C762" t="s">
        <v>445</v>
      </c>
      <c r="D762" t="s">
        <v>1049</v>
      </c>
      <c r="E762" t="s">
        <v>432</v>
      </c>
      <c r="F762" s="27" t="str">
        <f t="shared" si="11"/>
        <v>SM1: Erlbruch, Walter</v>
      </c>
      <c r="G762" s="27" t="str">
        <f>VLOOKUP(A762,bangolf_kategorien!$A$2:$B$11,2,FALSE)</f>
        <v>SM1</v>
      </c>
    </row>
    <row r="763" spans="1:7" ht="14.5" x14ac:dyDescent="0.35">
      <c r="A763" t="s">
        <v>123</v>
      </c>
      <c r="B763">
        <v>65927</v>
      </c>
      <c r="C763" t="s">
        <v>232</v>
      </c>
      <c r="D763" t="s">
        <v>599</v>
      </c>
      <c r="E763" t="s">
        <v>282</v>
      </c>
      <c r="F763" s="27" t="str">
        <f t="shared" si="11"/>
        <v>SM1: Ernst, Klaus</v>
      </c>
      <c r="G763" s="27" t="str">
        <f>VLOOKUP(A763,bangolf_kategorien!$A$2:$B$11,2,FALSE)</f>
        <v>SM1</v>
      </c>
    </row>
    <row r="764" spans="1:7" ht="14.5" x14ac:dyDescent="0.35">
      <c r="A764" t="s">
        <v>134</v>
      </c>
      <c r="B764">
        <v>67163</v>
      </c>
      <c r="C764" t="s">
        <v>841</v>
      </c>
      <c r="D764" t="s">
        <v>599</v>
      </c>
      <c r="E764" t="s">
        <v>282</v>
      </c>
      <c r="F764" s="27" t="str">
        <f t="shared" si="11"/>
        <v>SW1: Ernst, Petra</v>
      </c>
      <c r="G764" s="27" t="str">
        <f>VLOOKUP(A764,bangolf_kategorien!$A$2:$B$11,2,FALSE)</f>
        <v>SW1</v>
      </c>
    </row>
    <row r="765" spans="1:7" ht="14.5" x14ac:dyDescent="0.35">
      <c r="A765" t="s">
        <v>116</v>
      </c>
      <c r="B765">
        <v>40033</v>
      </c>
      <c r="C765" t="s">
        <v>633</v>
      </c>
      <c r="D765" t="s">
        <v>1050</v>
      </c>
      <c r="E765" t="s">
        <v>377</v>
      </c>
      <c r="F765" s="27" t="str">
        <f t="shared" si="11"/>
        <v>SW2: Ernstberger, Elisabeth</v>
      </c>
      <c r="G765" s="27" t="str">
        <f>VLOOKUP(A765,bangolf_kategorien!$A$2:$B$11,2,FALSE)</f>
        <v>SW2</v>
      </c>
    </row>
    <row r="766" spans="1:7" ht="14.5" x14ac:dyDescent="0.35">
      <c r="A766" t="s">
        <v>123</v>
      </c>
      <c r="B766">
        <v>42527</v>
      </c>
      <c r="C766" t="s">
        <v>182</v>
      </c>
      <c r="D766" t="s">
        <v>1050</v>
      </c>
      <c r="E766" t="s">
        <v>377</v>
      </c>
      <c r="F766" s="27" t="str">
        <f t="shared" si="11"/>
        <v>SM1: Ernstberger, Wolfgang</v>
      </c>
      <c r="G766" s="27" t="str">
        <f>VLOOKUP(A766,bangolf_kategorien!$A$2:$B$11,2,FALSE)</f>
        <v>SM1</v>
      </c>
    </row>
    <row r="767" spans="1:7" ht="14.5" x14ac:dyDescent="0.35">
      <c r="A767" t="s">
        <v>127</v>
      </c>
      <c r="B767">
        <v>64551</v>
      </c>
      <c r="C767" t="s">
        <v>301</v>
      </c>
      <c r="D767" t="s">
        <v>1051</v>
      </c>
      <c r="E767" t="s">
        <v>1011</v>
      </c>
      <c r="F767" s="27" t="str">
        <f t="shared" si="11"/>
        <v>H: Ertl, Daniel</v>
      </c>
      <c r="G767" s="27" t="str">
        <f>VLOOKUP(A767,bangolf_kategorien!$A$2:$B$11,2,FALSE)</f>
        <v>H</v>
      </c>
    </row>
    <row r="768" spans="1:7" ht="14.5" x14ac:dyDescent="0.35">
      <c r="A768" t="s">
        <v>134</v>
      </c>
      <c r="B768">
        <v>65623</v>
      </c>
      <c r="C768" t="s">
        <v>1052</v>
      </c>
      <c r="D768" t="s">
        <v>1051</v>
      </c>
      <c r="E768" t="s">
        <v>408</v>
      </c>
      <c r="F768" s="27" t="str">
        <f t="shared" si="11"/>
        <v>SW1: Ertl, Johanna</v>
      </c>
      <c r="G768" s="27" t="str">
        <f>VLOOKUP(A768,bangolf_kategorien!$A$2:$B$11,2,FALSE)</f>
        <v>SW1</v>
      </c>
    </row>
    <row r="769" spans="1:7" ht="14.5" x14ac:dyDescent="0.35">
      <c r="A769" t="s">
        <v>123</v>
      </c>
      <c r="B769">
        <v>63843</v>
      </c>
      <c r="C769" t="s">
        <v>842</v>
      </c>
      <c r="D769" t="s">
        <v>1051</v>
      </c>
      <c r="E769" t="s">
        <v>408</v>
      </c>
      <c r="F769" s="27" t="str">
        <f t="shared" si="11"/>
        <v>SM1: Ertl, Reinhold</v>
      </c>
      <c r="G769" s="27" t="str">
        <f>VLOOKUP(A769,bangolf_kategorien!$A$2:$B$11,2,FALSE)</f>
        <v>SM1</v>
      </c>
    </row>
    <row r="770" spans="1:7" ht="14.5" x14ac:dyDescent="0.35">
      <c r="A770" t="s">
        <v>127</v>
      </c>
      <c r="B770">
        <v>28086</v>
      </c>
      <c r="C770" t="s">
        <v>399</v>
      </c>
      <c r="D770" t="s">
        <v>1053</v>
      </c>
      <c r="E770" t="s">
        <v>446</v>
      </c>
      <c r="F770" s="27" t="str">
        <f t="shared" si="11"/>
        <v>H: Eschmann, Dirk</v>
      </c>
      <c r="G770" s="27" t="str">
        <f>VLOOKUP(A770,bangolf_kategorien!$A$2:$B$11,2,FALSE)</f>
        <v>H</v>
      </c>
    </row>
    <row r="771" spans="1:7" ht="14.5" x14ac:dyDescent="0.35">
      <c r="A771" t="s">
        <v>112</v>
      </c>
      <c r="B771">
        <v>49300</v>
      </c>
      <c r="C771" t="s">
        <v>146</v>
      </c>
      <c r="D771" t="s">
        <v>1053</v>
      </c>
      <c r="E771" t="s">
        <v>327</v>
      </c>
      <c r="F771" s="27" t="str">
        <f t="shared" ref="F771:F834" si="12">CONCATENATE(G771,": ",D771,", ",C771)</f>
        <v>SM2: Eschmann, Jürgen</v>
      </c>
      <c r="G771" s="27" t="str">
        <f>VLOOKUP(A771,bangolf_kategorien!$A$2:$B$11,2,FALSE)</f>
        <v>SM2</v>
      </c>
    </row>
    <row r="772" spans="1:7" ht="14.5" x14ac:dyDescent="0.35">
      <c r="A772" t="s">
        <v>123</v>
      </c>
      <c r="B772">
        <v>29883</v>
      </c>
      <c r="C772" t="s">
        <v>427</v>
      </c>
      <c r="D772" t="s">
        <v>1054</v>
      </c>
      <c r="E772" t="s">
        <v>148</v>
      </c>
      <c r="F772" s="27" t="str">
        <f t="shared" si="12"/>
        <v>SM1: Esser, Gerd</v>
      </c>
      <c r="G772" s="27" t="str">
        <f>VLOOKUP(A772,bangolf_kategorien!$A$2:$B$11,2,FALSE)</f>
        <v>SM1</v>
      </c>
    </row>
    <row r="773" spans="1:7" ht="14.5" x14ac:dyDescent="0.35">
      <c r="A773" t="s">
        <v>112</v>
      </c>
      <c r="B773">
        <v>12305</v>
      </c>
      <c r="C773" t="s">
        <v>498</v>
      </c>
      <c r="D773" t="s">
        <v>1054</v>
      </c>
      <c r="E773" t="s">
        <v>306</v>
      </c>
      <c r="F773" s="27" t="str">
        <f t="shared" si="12"/>
        <v>SM2: Esser, Horst</v>
      </c>
      <c r="G773" s="27" t="str">
        <f>VLOOKUP(A773,bangolf_kategorien!$A$2:$B$11,2,FALSE)</f>
        <v>SM2</v>
      </c>
    </row>
    <row r="774" spans="1:7" ht="14.5" x14ac:dyDescent="0.35">
      <c r="A774" t="s">
        <v>112</v>
      </c>
      <c r="B774">
        <v>61555</v>
      </c>
      <c r="C774" t="s">
        <v>224</v>
      </c>
      <c r="D774" t="s">
        <v>1055</v>
      </c>
      <c r="E774" t="s">
        <v>371</v>
      </c>
      <c r="F774" s="27" t="str">
        <f t="shared" si="12"/>
        <v>SM2: Essig, Gerhard</v>
      </c>
      <c r="G774" s="27" t="str">
        <f>VLOOKUP(A774,bangolf_kategorien!$A$2:$B$11,2,FALSE)</f>
        <v>SM2</v>
      </c>
    </row>
    <row r="775" spans="1:7" ht="14.5" x14ac:dyDescent="0.35">
      <c r="A775" t="s">
        <v>127</v>
      </c>
      <c r="B775">
        <v>65940</v>
      </c>
      <c r="C775" t="s">
        <v>1056</v>
      </c>
      <c r="D775" t="s">
        <v>1057</v>
      </c>
      <c r="E775" t="s">
        <v>1058</v>
      </c>
      <c r="F775" s="27" t="str">
        <f t="shared" si="12"/>
        <v>H: Essler, Alessandro</v>
      </c>
      <c r="G775" s="27" t="str">
        <f>VLOOKUP(A775,bangolf_kategorien!$A$2:$B$11,2,FALSE)</f>
        <v>H</v>
      </c>
    </row>
    <row r="776" spans="1:7" ht="14.5" x14ac:dyDescent="0.35">
      <c r="A776" t="s">
        <v>127</v>
      </c>
      <c r="B776">
        <v>36551</v>
      </c>
      <c r="C776" t="s">
        <v>269</v>
      </c>
      <c r="D776" t="s">
        <v>1057</v>
      </c>
      <c r="E776" t="s">
        <v>1058</v>
      </c>
      <c r="F776" s="27" t="str">
        <f t="shared" si="12"/>
        <v>H: Essler, Christian</v>
      </c>
      <c r="G776" s="27" t="str">
        <f>VLOOKUP(A776,bangolf_kategorien!$A$2:$B$11,2,FALSE)</f>
        <v>H</v>
      </c>
    </row>
    <row r="777" spans="1:7" ht="14.5" x14ac:dyDescent="0.35">
      <c r="A777" t="s">
        <v>123</v>
      </c>
      <c r="B777">
        <v>37718</v>
      </c>
      <c r="C777" t="s">
        <v>1059</v>
      </c>
      <c r="D777" t="s">
        <v>1057</v>
      </c>
      <c r="E777" t="s">
        <v>1058</v>
      </c>
      <c r="F777" s="27" t="str">
        <f t="shared" si="12"/>
        <v>SM1: Essler, Ferdinand</v>
      </c>
      <c r="G777" s="27" t="str">
        <f>VLOOKUP(A777,bangolf_kategorien!$A$2:$B$11,2,FALSE)</f>
        <v>SM1</v>
      </c>
    </row>
    <row r="778" spans="1:7" ht="14.5" x14ac:dyDescent="0.35">
      <c r="A778" t="s">
        <v>134</v>
      </c>
      <c r="B778">
        <v>36421</v>
      </c>
      <c r="C778" t="s">
        <v>1060</v>
      </c>
      <c r="D778" t="s">
        <v>1057</v>
      </c>
      <c r="E778" t="s">
        <v>1058</v>
      </c>
      <c r="F778" s="27" t="str">
        <f t="shared" si="12"/>
        <v>SW1: Essler, Ingeborg</v>
      </c>
      <c r="G778" s="27" t="str">
        <f>VLOOKUP(A778,bangolf_kategorien!$A$2:$B$11,2,FALSE)</f>
        <v>SW1</v>
      </c>
    </row>
    <row r="779" spans="1:7" ht="14.5" x14ac:dyDescent="0.35">
      <c r="A779" t="s">
        <v>112</v>
      </c>
      <c r="B779">
        <v>60515</v>
      </c>
      <c r="C779" t="s">
        <v>180</v>
      </c>
      <c r="D779" t="s">
        <v>1061</v>
      </c>
      <c r="E779" t="s">
        <v>597</v>
      </c>
      <c r="F779" s="27" t="str">
        <f t="shared" si="12"/>
        <v>SM2: Etienne, Peter</v>
      </c>
      <c r="G779" s="27" t="str">
        <f>VLOOKUP(A779,bangolf_kategorien!$A$2:$B$11,2,FALSE)</f>
        <v>SM2</v>
      </c>
    </row>
    <row r="780" spans="1:7" ht="14.5" x14ac:dyDescent="0.35">
      <c r="A780" t="s">
        <v>112</v>
      </c>
      <c r="B780">
        <v>67271</v>
      </c>
      <c r="C780" t="s">
        <v>935</v>
      </c>
      <c r="D780" t="s">
        <v>3761</v>
      </c>
      <c r="E780" t="s">
        <v>3690</v>
      </c>
      <c r="F780" s="27" t="str">
        <f t="shared" si="12"/>
        <v>SM2: Ewert, Klaus-Dieter</v>
      </c>
      <c r="G780" s="27" t="str">
        <f>VLOOKUP(A780,bangolf_kategorien!$A$2:$B$11,2,FALSE)</f>
        <v>SM2</v>
      </c>
    </row>
    <row r="781" spans="1:7" ht="14.5" x14ac:dyDescent="0.35">
      <c r="A781" t="s">
        <v>116</v>
      </c>
      <c r="B781">
        <v>27708</v>
      </c>
      <c r="C781" t="s">
        <v>3762</v>
      </c>
      <c r="D781" t="s">
        <v>3524</v>
      </c>
      <c r="E781" t="s">
        <v>1087</v>
      </c>
      <c r="F781" s="27" t="str">
        <f t="shared" si="12"/>
        <v>SW2: Exel, 1Karin</v>
      </c>
      <c r="G781" s="27" t="str">
        <f>VLOOKUP(A781,bangolf_kategorien!$A$2:$B$11,2,FALSE)</f>
        <v>SW2</v>
      </c>
    </row>
    <row r="782" spans="1:7" ht="14.5" x14ac:dyDescent="0.35">
      <c r="A782" t="s">
        <v>112</v>
      </c>
      <c r="B782">
        <v>42435</v>
      </c>
      <c r="C782" t="s">
        <v>513</v>
      </c>
      <c r="D782" t="s">
        <v>1064</v>
      </c>
      <c r="E782" t="s">
        <v>434</v>
      </c>
      <c r="F782" s="27" t="str">
        <f t="shared" si="12"/>
        <v>SM2: Exner, Frank</v>
      </c>
      <c r="G782" s="27" t="str">
        <f>VLOOKUP(A782,bangolf_kategorien!$A$2:$B$11,2,FALSE)</f>
        <v>SM2</v>
      </c>
    </row>
    <row r="783" spans="1:7" ht="14.5" x14ac:dyDescent="0.35">
      <c r="A783" t="s">
        <v>134</v>
      </c>
      <c r="B783">
        <v>40821</v>
      </c>
      <c r="C783" t="s">
        <v>430</v>
      </c>
      <c r="D783" t="s">
        <v>1064</v>
      </c>
      <c r="E783" t="s">
        <v>434</v>
      </c>
      <c r="F783" s="27" t="str">
        <f t="shared" si="12"/>
        <v>SW1: Exner, Karin</v>
      </c>
      <c r="G783" s="27" t="str">
        <f>VLOOKUP(A783,bangolf_kategorien!$A$2:$B$11,2,FALSE)</f>
        <v>SW1</v>
      </c>
    </row>
    <row r="784" spans="1:7" ht="14.5" x14ac:dyDescent="0.35">
      <c r="A784" t="s">
        <v>134</v>
      </c>
      <c r="B784">
        <v>66174</v>
      </c>
      <c r="C784" t="s">
        <v>841</v>
      </c>
      <c r="D784" t="s">
        <v>1064</v>
      </c>
      <c r="E784" t="s">
        <v>922</v>
      </c>
      <c r="F784" s="27" t="str">
        <f t="shared" si="12"/>
        <v>SW1: Exner, Petra</v>
      </c>
      <c r="G784" s="27" t="str">
        <f>VLOOKUP(A784,bangolf_kategorien!$A$2:$B$11,2,FALSE)</f>
        <v>SW1</v>
      </c>
    </row>
    <row r="785" spans="1:7" ht="14.5" x14ac:dyDescent="0.35">
      <c r="A785" t="s">
        <v>123</v>
      </c>
      <c r="B785">
        <v>30064</v>
      </c>
      <c r="C785" t="s">
        <v>481</v>
      </c>
      <c r="D785" t="s">
        <v>1065</v>
      </c>
      <c r="E785" t="s">
        <v>172</v>
      </c>
      <c r="F785" s="27" t="str">
        <f t="shared" si="12"/>
        <v>SM1: Fabry, Holger</v>
      </c>
      <c r="G785" s="27" t="str">
        <f>VLOOKUP(A785,bangolf_kategorien!$A$2:$B$11,2,FALSE)</f>
        <v>SM1</v>
      </c>
    </row>
    <row r="786" spans="1:7" ht="14.5" x14ac:dyDescent="0.35">
      <c r="A786" t="s">
        <v>127</v>
      </c>
      <c r="B786">
        <v>33157</v>
      </c>
      <c r="C786" t="s">
        <v>629</v>
      </c>
      <c r="D786" t="s">
        <v>1066</v>
      </c>
      <c r="E786" t="s">
        <v>456</v>
      </c>
      <c r="F786" s="27" t="str">
        <f t="shared" si="12"/>
        <v>H: Fabrytzek, Nils</v>
      </c>
      <c r="G786" s="27" t="str">
        <f>VLOOKUP(A786,bangolf_kategorien!$A$2:$B$11,2,FALSE)</f>
        <v>H</v>
      </c>
    </row>
    <row r="787" spans="1:7" ht="14.5" x14ac:dyDescent="0.35">
      <c r="A787" t="s">
        <v>134</v>
      </c>
      <c r="B787">
        <v>28892</v>
      </c>
      <c r="C787" t="s">
        <v>1067</v>
      </c>
      <c r="D787" t="s">
        <v>1068</v>
      </c>
      <c r="E787" t="s">
        <v>285</v>
      </c>
      <c r="F787" s="27" t="str">
        <f t="shared" si="12"/>
        <v>SW1: Fahrenkrog, Kirsten</v>
      </c>
      <c r="G787" s="27" t="str">
        <f>VLOOKUP(A787,bangolf_kategorien!$A$2:$B$11,2,FALSE)</f>
        <v>SW1</v>
      </c>
    </row>
    <row r="788" spans="1:7" ht="14.5" x14ac:dyDescent="0.35">
      <c r="A788" t="s">
        <v>197</v>
      </c>
      <c r="B788">
        <v>67070</v>
      </c>
      <c r="C788" t="s">
        <v>198</v>
      </c>
      <c r="D788" t="s">
        <v>3525</v>
      </c>
      <c r="E788" t="s">
        <v>1120</v>
      </c>
      <c r="F788" s="27" t="str">
        <f t="shared" si="12"/>
        <v>JM: Fahsel, Florian</v>
      </c>
      <c r="G788" s="27" t="str">
        <f>VLOOKUP(A788,bangolf_kategorien!$A$2:$B$11,2,FALSE)</f>
        <v>JM</v>
      </c>
    </row>
    <row r="789" spans="1:7" ht="14.5" x14ac:dyDescent="0.35">
      <c r="A789" t="s">
        <v>127</v>
      </c>
      <c r="B789">
        <v>33459</v>
      </c>
      <c r="C789" t="s">
        <v>672</v>
      </c>
      <c r="D789" t="s">
        <v>1069</v>
      </c>
      <c r="E789" t="s">
        <v>655</v>
      </c>
      <c r="F789" s="27" t="str">
        <f t="shared" si="12"/>
        <v>H: Falge, Felix</v>
      </c>
      <c r="G789" s="27" t="str">
        <f>VLOOKUP(A789,bangolf_kategorien!$A$2:$B$11,2,FALSE)</f>
        <v>H</v>
      </c>
    </row>
    <row r="790" spans="1:7" ht="14.5" x14ac:dyDescent="0.35">
      <c r="A790" t="s">
        <v>127</v>
      </c>
      <c r="B790">
        <v>66478</v>
      </c>
      <c r="C790" t="s">
        <v>382</v>
      </c>
      <c r="D790" t="s">
        <v>1070</v>
      </c>
      <c r="E790" t="s">
        <v>175</v>
      </c>
      <c r="F790" s="27" t="str">
        <f t="shared" si="12"/>
        <v>H: Fallenbüchel, Martin</v>
      </c>
      <c r="G790" s="27" t="str">
        <f>VLOOKUP(A790,bangolf_kategorien!$A$2:$B$11,2,FALSE)</f>
        <v>H</v>
      </c>
    </row>
    <row r="791" spans="1:7" ht="14.5" x14ac:dyDescent="0.35">
      <c r="A791" t="s">
        <v>116</v>
      </c>
      <c r="B791">
        <v>35374</v>
      </c>
      <c r="C791" t="s">
        <v>1071</v>
      </c>
      <c r="D791" t="s">
        <v>1072</v>
      </c>
      <c r="E791" t="s">
        <v>148</v>
      </c>
      <c r="F791" s="27" t="str">
        <f t="shared" si="12"/>
        <v>SW2: Fander, Christel</v>
      </c>
      <c r="G791" s="27" t="str">
        <f>VLOOKUP(A791,bangolf_kategorien!$A$2:$B$11,2,FALSE)</f>
        <v>SW2</v>
      </c>
    </row>
    <row r="792" spans="1:7" ht="14.5" x14ac:dyDescent="0.35">
      <c r="A792" t="s">
        <v>123</v>
      </c>
      <c r="B792">
        <v>38528</v>
      </c>
      <c r="C792" t="s">
        <v>149</v>
      </c>
      <c r="D792" t="s">
        <v>1073</v>
      </c>
      <c r="E792" t="s">
        <v>163</v>
      </c>
      <c r="F792" s="27" t="str">
        <f t="shared" si="12"/>
        <v>SM1: Faßbender, Markus</v>
      </c>
      <c r="G792" s="27" t="str">
        <f>VLOOKUP(A792,bangolf_kategorien!$A$2:$B$11,2,FALSE)</f>
        <v>SM1</v>
      </c>
    </row>
    <row r="793" spans="1:7" ht="14.5" x14ac:dyDescent="0.35">
      <c r="A793" t="s">
        <v>123</v>
      </c>
      <c r="B793">
        <v>40560</v>
      </c>
      <c r="C793" t="s">
        <v>124</v>
      </c>
      <c r="D793" t="s">
        <v>1074</v>
      </c>
      <c r="E793" t="s">
        <v>504</v>
      </c>
      <c r="F793" s="27" t="str">
        <f t="shared" si="12"/>
        <v>SM1: Fassl, Thomas</v>
      </c>
      <c r="G793" s="27" t="str">
        <f>VLOOKUP(A793,bangolf_kategorien!$A$2:$B$11,2,FALSE)</f>
        <v>SM1</v>
      </c>
    </row>
    <row r="794" spans="1:7" ht="14.5" x14ac:dyDescent="0.35">
      <c r="A794" t="s">
        <v>116</v>
      </c>
      <c r="B794">
        <v>67181</v>
      </c>
      <c r="C794" t="s">
        <v>1085</v>
      </c>
      <c r="D794" t="s">
        <v>3526</v>
      </c>
      <c r="E794" t="s">
        <v>412</v>
      </c>
      <c r="F794" s="27" t="str">
        <f t="shared" si="12"/>
        <v>SW2: Faulhaber, Christine</v>
      </c>
      <c r="G794" s="27" t="str">
        <f>VLOOKUP(A794,bangolf_kategorien!$A$2:$B$11,2,FALSE)</f>
        <v>SW2</v>
      </c>
    </row>
    <row r="795" spans="1:7" ht="14.5" x14ac:dyDescent="0.35">
      <c r="A795" t="s">
        <v>116</v>
      </c>
      <c r="B795">
        <v>40148</v>
      </c>
      <c r="C795" t="s">
        <v>130</v>
      </c>
      <c r="D795" t="s">
        <v>1075</v>
      </c>
      <c r="E795" t="s">
        <v>512</v>
      </c>
      <c r="F795" s="27" t="str">
        <f t="shared" si="12"/>
        <v>SW2: Faust, Gabriele</v>
      </c>
      <c r="G795" s="27" t="str">
        <f>VLOOKUP(A795,bangolf_kategorien!$A$2:$B$11,2,FALSE)</f>
        <v>SW2</v>
      </c>
    </row>
    <row r="796" spans="1:7" ht="14.5" x14ac:dyDescent="0.35">
      <c r="A796" t="s">
        <v>138</v>
      </c>
      <c r="B796">
        <v>48058</v>
      </c>
      <c r="C796" t="s">
        <v>277</v>
      </c>
      <c r="D796" t="s">
        <v>1075</v>
      </c>
      <c r="E796" t="s">
        <v>512</v>
      </c>
      <c r="F796" s="27" t="str">
        <f t="shared" si="12"/>
        <v>D: Faust, Monika</v>
      </c>
      <c r="G796" s="27" t="str">
        <f>VLOOKUP(A796,bangolf_kategorien!$A$2:$B$11,2,FALSE)</f>
        <v>D</v>
      </c>
    </row>
    <row r="797" spans="1:7" ht="14.5" x14ac:dyDescent="0.35">
      <c r="A797" t="s">
        <v>127</v>
      </c>
      <c r="B797">
        <v>50859</v>
      </c>
      <c r="C797" t="s">
        <v>171</v>
      </c>
      <c r="D797" t="s">
        <v>1075</v>
      </c>
      <c r="E797" t="s">
        <v>145</v>
      </c>
      <c r="F797" s="27" t="str">
        <f t="shared" si="12"/>
        <v>H: Faust, Sascha</v>
      </c>
      <c r="G797" s="27" t="str">
        <f>VLOOKUP(A797,bangolf_kategorien!$A$2:$B$11,2,FALSE)</f>
        <v>H</v>
      </c>
    </row>
    <row r="798" spans="1:7" ht="14.5" x14ac:dyDescent="0.35">
      <c r="A798" t="s">
        <v>112</v>
      </c>
      <c r="B798">
        <v>37733</v>
      </c>
      <c r="C798" t="s">
        <v>207</v>
      </c>
      <c r="D798" t="s">
        <v>1076</v>
      </c>
      <c r="E798" t="s">
        <v>671</v>
      </c>
      <c r="F798" s="27" t="str">
        <f t="shared" si="12"/>
        <v>SM2: Fechter, Dieter</v>
      </c>
      <c r="G798" s="27" t="str">
        <f>VLOOKUP(A798,bangolf_kategorien!$A$2:$B$11,2,FALSE)</f>
        <v>SM2</v>
      </c>
    </row>
    <row r="799" spans="1:7" ht="14.5" x14ac:dyDescent="0.35">
      <c r="A799" t="s">
        <v>134</v>
      </c>
      <c r="B799">
        <v>37734</v>
      </c>
      <c r="C799" t="s">
        <v>430</v>
      </c>
      <c r="D799" t="s">
        <v>1076</v>
      </c>
      <c r="E799" t="s">
        <v>671</v>
      </c>
      <c r="F799" s="27" t="str">
        <f t="shared" si="12"/>
        <v>SW1: Fechter, Karin</v>
      </c>
      <c r="G799" s="27" t="str">
        <f>VLOOKUP(A799,bangolf_kategorien!$A$2:$B$11,2,FALSE)</f>
        <v>SW1</v>
      </c>
    </row>
    <row r="800" spans="1:7" ht="14.5" x14ac:dyDescent="0.35">
      <c r="A800" t="s">
        <v>112</v>
      </c>
      <c r="B800">
        <v>40328</v>
      </c>
      <c r="C800" t="s">
        <v>182</v>
      </c>
      <c r="D800" t="s">
        <v>1077</v>
      </c>
      <c r="E800" t="s">
        <v>971</v>
      </c>
      <c r="F800" s="27" t="str">
        <f t="shared" si="12"/>
        <v>SM2: Federici, Wolfgang</v>
      </c>
      <c r="G800" s="27" t="str">
        <f>VLOOKUP(A800,bangolf_kategorien!$A$2:$B$11,2,FALSE)</f>
        <v>SM2</v>
      </c>
    </row>
    <row r="801" spans="1:7" ht="14.5" x14ac:dyDescent="0.35">
      <c r="A801" t="s">
        <v>123</v>
      </c>
      <c r="B801">
        <v>34871</v>
      </c>
      <c r="C801" t="s">
        <v>355</v>
      </c>
      <c r="D801" t="s">
        <v>1078</v>
      </c>
      <c r="E801" t="s">
        <v>383</v>
      </c>
      <c r="F801" s="27" t="str">
        <f t="shared" si="12"/>
        <v>SM1: Feld, Volker</v>
      </c>
      <c r="G801" s="27" t="str">
        <f>VLOOKUP(A801,bangolf_kategorien!$A$2:$B$11,2,FALSE)</f>
        <v>SM1</v>
      </c>
    </row>
    <row r="802" spans="1:7" ht="14.5" x14ac:dyDescent="0.35">
      <c r="A802" t="s">
        <v>116</v>
      </c>
      <c r="B802">
        <v>34721</v>
      </c>
      <c r="C802" t="s">
        <v>849</v>
      </c>
      <c r="D802" t="s">
        <v>1079</v>
      </c>
      <c r="E802" t="s">
        <v>368</v>
      </c>
      <c r="F802" s="27" t="str">
        <f t="shared" si="12"/>
        <v>SW2: Fellenberg, Christa</v>
      </c>
      <c r="G802" s="27" t="str">
        <f>VLOOKUP(A802,bangolf_kategorien!$A$2:$B$11,2,FALSE)</f>
        <v>SW2</v>
      </c>
    </row>
    <row r="803" spans="1:7" ht="14.5" x14ac:dyDescent="0.35">
      <c r="A803" t="s">
        <v>138</v>
      </c>
      <c r="B803">
        <v>33711</v>
      </c>
      <c r="C803" t="s">
        <v>1080</v>
      </c>
      <c r="D803" t="s">
        <v>1079</v>
      </c>
      <c r="E803" t="s">
        <v>368</v>
      </c>
      <c r="F803" s="27" t="str">
        <f t="shared" si="12"/>
        <v>D: Fellenberg, Kerstin</v>
      </c>
      <c r="G803" s="27" t="str">
        <f>VLOOKUP(A803,bangolf_kategorien!$A$2:$B$11,2,FALSE)</f>
        <v>D</v>
      </c>
    </row>
    <row r="804" spans="1:7" ht="14.5" x14ac:dyDescent="0.35">
      <c r="A804" t="s">
        <v>127</v>
      </c>
      <c r="B804">
        <v>33710</v>
      </c>
      <c r="C804" t="s">
        <v>278</v>
      </c>
      <c r="D804" t="s">
        <v>1079</v>
      </c>
      <c r="E804" t="s">
        <v>393</v>
      </c>
      <c r="F804" s="27" t="str">
        <f t="shared" si="12"/>
        <v>H: Fellenberg, Torsten</v>
      </c>
      <c r="G804" s="27" t="str">
        <f>VLOOKUP(A804,bangolf_kategorien!$A$2:$B$11,2,FALSE)</f>
        <v>H</v>
      </c>
    </row>
    <row r="805" spans="1:7" ht="14.5" x14ac:dyDescent="0.35">
      <c r="A805" t="s">
        <v>123</v>
      </c>
      <c r="B805">
        <v>45697</v>
      </c>
      <c r="C805" t="s">
        <v>124</v>
      </c>
      <c r="D805" t="s">
        <v>1081</v>
      </c>
      <c r="E805" t="s">
        <v>776</v>
      </c>
      <c r="F805" s="27" t="str">
        <f t="shared" si="12"/>
        <v>SM1: Fellmann, Thomas</v>
      </c>
      <c r="G805" s="27" t="str">
        <f>VLOOKUP(A805,bangolf_kategorien!$A$2:$B$11,2,FALSE)</f>
        <v>SM1</v>
      </c>
    </row>
    <row r="806" spans="1:7" ht="14.5" x14ac:dyDescent="0.35">
      <c r="A806" t="s">
        <v>134</v>
      </c>
      <c r="B806">
        <v>38610</v>
      </c>
      <c r="C806" t="s">
        <v>1084</v>
      </c>
      <c r="D806" t="s">
        <v>1083</v>
      </c>
      <c r="E806" t="s">
        <v>234</v>
      </c>
      <c r="F806" s="27" t="str">
        <f t="shared" si="12"/>
        <v>SW1: Ferstl, Prisca</v>
      </c>
      <c r="G806" s="27" t="str">
        <f>VLOOKUP(A806,bangolf_kategorien!$A$2:$B$11,2,FALSE)</f>
        <v>SW1</v>
      </c>
    </row>
    <row r="807" spans="1:7" ht="14.5" x14ac:dyDescent="0.35">
      <c r="A807" t="s">
        <v>134</v>
      </c>
      <c r="B807">
        <v>27873</v>
      </c>
      <c r="C807" t="s">
        <v>1085</v>
      </c>
      <c r="D807" t="s">
        <v>1086</v>
      </c>
      <c r="E807" t="s">
        <v>300</v>
      </c>
      <c r="F807" s="27" t="str">
        <f t="shared" si="12"/>
        <v>SW1: Feucht, Christine</v>
      </c>
      <c r="G807" s="27" t="str">
        <f>VLOOKUP(A807,bangolf_kategorien!$A$2:$B$11,2,FALSE)</f>
        <v>SW1</v>
      </c>
    </row>
    <row r="808" spans="1:7" ht="14.5" x14ac:dyDescent="0.35">
      <c r="A808" t="s">
        <v>112</v>
      </c>
      <c r="B808">
        <v>28740</v>
      </c>
      <c r="C808" t="s">
        <v>207</v>
      </c>
      <c r="D808" t="s">
        <v>1088</v>
      </c>
      <c r="E808" t="s">
        <v>226</v>
      </c>
      <c r="F808" s="27" t="str">
        <f t="shared" si="12"/>
        <v>SM2: Fiedler, Dieter</v>
      </c>
      <c r="G808" s="27" t="str">
        <f>VLOOKUP(A808,bangolf_kategorien!$A$2:$B$11,2,FALSE)</f>
        <v>SM2</v>
      </c>
    </row>
    <row r="809" spans="1:7" ht="14.5" x14ac:dyDescent="0.35">
      <c r="A809" t="s">
        <v>112</v>
      </c>
      <c r="B809">
        <v>67059</v>
      </c>
      <c r="C809" t="s">
        <v>182</v>
      </c>
      <c r="D809" t="s">
        <v>1088</v>
      </c>
      <c r="E809" t="s">
        <v>1147</v>
      </c>
      <c r="F809" s="27" t="str">
        <f t="shared" si="12"/>
        <v>SM2: Fiedler, Wolfgang</v>
      </c>
      <c r="G809" s="27" t="str">
        <f>VLOOKUP(A809,bangolf_kategorien!$A$2:$B$11,2,FALSE)</f>
        <v>SM2</v>
      </c>
    </row>
    <row r="810" spans="1:7" ht="14.5" x14ac:dyDescent="0.35">
      <c r="A810" t="s">
        <v>112</v>
      </c>
      <c r="B810">
        <v>66695</v>
      </c>
      <c r="C810" t="s">
        <v>315</v>
      </c>
      <c r="D810" t="s">
        <v>1089</v>
      </c>
      <c r="E810" t="s">
        <v>412</v>
      </c>
      <c r="F810" s="27" t="str">
        <f t="shared" si="12"/>
        <v>SM2: Filgertshofer, Andreas</v>
      </c>
      <c r="G810" s="27" t="str">
        <f>VLOOKUP(A810,bangolf_kategorien!$A$2:$B$11,2,FALSE)</f>
        <v>SM2</v>
      </c>
    </row>
    <row r="811" spans="1:7" ht="14.5" x14ac:dyDescent="0.35">
      <c r="A811" t="s">
        <v>112</v>
      </c>
      <c r="B811">
        <v>4917</v>
      </c>
      <c r="C811" t="s">
        <v>182</v>
      </c>
      <c r="D811" t="s">
        <v>1090</v>
      </c>
      <c r="E811" t="s">
        <v>358</v>
      </c>
      <c r="F811" s="27" t="str">
        <f t="shared" si="12"/>
        <v>SM2: Findewirth, Wolfgang</v>
      </c>
      <c r="G811" s="27" t="str">
        <f>VLOOKUP(A811,bangolf_kategorien!$A$2:$B$11,2,FALSE)</f>
        <v>SM2</v>
      </c>
    </row>
    <row r="812" spans="1:7" ht="14.5" x14ac:dyDescent="0.35">
      <c r="A812" t="s">
        <v>123</v>
      </c>
      <c r="B812">
        <v>48999</v>
      </c>
      <c r="C812" t="s">
        <v>202</v>
      </c>
      <c r="D812" t="s">
        <v>1091</v>
      </c>
      <c r="E812" t="s">
        <v>219</v>
      </c>
      <c r="F812" s="27" t="str">
        <f t="shared" si="12"/>
        <v>SM1: Finette, Manfred</v>
      </c>
      <c r="G812" s="27" t="str">
        <f>VLOOKUP(A812,bangolf_kategorien!$A$2:$B$11,2,FALSE)</f>
        <v>SM1</v>
      </c>
    </row>
    <row r="813" spans="1:7" ht="14.5" x14ac:dyDescent="0.35">
      <c r="A813" t="s">
        <v>127</v>
      </c>
      <c r="B813">
        <v>33123</v>
      </c>
      <c r="C813" t="s">
        <v>1092</v>
      </c>
      <c r="D813" t="s">
        <v>1093</v>
      </c>
      <c r="E813" t="s">
        <v>417</v>
      </c>
      <c r="F813" s="27" t="str">
        <f t="shared" si="12"/>
        <v>H: Fingerle, Moritz</v>
      </c>
      <c r="G813" s="27" t="str">
        <f>VLOOKUP(A813,bangolf_kategorien!$A$2:$B$11,2,FALSE)</f>
        <v>H</v>
      </c>
    </row>
    <row r="814" spans="1:7" ht="14.5" x14ac:dyDescent="0.35">
      <c r="A814" t="s">
        <v>152</v>
      </c>
      <c r="B814">
        <v>66393</v>
      </c>
      <c r="C814" t="s">
        <v>554</v>
      </c>
      <c r="D814" t="s">
        <v>1094</v>
      </c>
      <c r="E814" t="s">
        <v>540</v>
      </c>
      <c r="F814" s="27" t="str">
        <f t="shared" si="12"/>
        <v>SCHM: Fink, Jonas</v>
      </c>
      <c r="G814" s="27" t="str">
        <f>VLOOKUP(A814,bangolf_kategorien!$A$2:$B$11,2,FALSE)</f>
        <v>SCHM</v>
      </c>
    </row>
    <row r="815" spans="1:7" ht="14.5" x14ac:dyDescent="0.35">
      <c r="A815" t="s">
        <v>127</v>
      </c>
      <c r="B815">
        <v>1472</v>
      </c>
      <c r="C815" t="s">
        <v>1095</v>
      </c>
      <c r="D815" t="s">
        <v>1096</v>
      </c>
      <c r="E815" t="s">
        <v>397</v>
      </c>
      <c r="F815" s="27" t="str">
        <f t="shared" si="12"/>
        <v>H: Finsterer-Robnik, Nikolas</v>
      </c>
      <c r="G815" s="27" t="str">
        <f>VLOOKUP(A815,bangolf_kategorien!$A$2:$B$11,2,FALSE)</f>
        <v>H</v>
      </c>
    </row>
    <row r="816" spans="1:7" ht="14.5" x14ac:dyDescent="0.35">
      <c r="A816" t="s">
        <v>123</v>
      </c>
      <c r="B816">
        <v>50426</v>
      </c>
      <c r="C816" t="s">
        <v>359</v>
      </c>
      <c r="D816" t="s">
        <v>1097</v>
      </c>
      <c r="E816" t="s">
        <v>770</v>
      </c>
      <c r="F816" s="27" t="str">
        <f t="shared" si="12"/>
        <v>SM1: Fischbach, Ralf</v>
      </c>
      <c r="G816" s="27" t="str">
        <f>VLOOKUP(A816,bangolf_kategorien!$A$2:$B$11,2,FALSE)</f>
        <v>SM1</v>
      </c>
    </row>
    <row r="817" spans="1:7" ht="14.5" x14ac:dyDescent="0.35">
      <c r="A817" t="s">
        <v>127</v>
      </c>
      <c r="B817">
        <v>3212096</v>
      </c>
      <c r="C817" t="s">
        <v>437</v>
      </c>
      <c r="D817" t="s">
        <v>1098</v>
      </c>
      <c r="E817" t="s">
        <v>4</v>
      </c>
      <c r="F817" s="27" t="str">
        <f t="shared" si="12"/>
        <v>H: Fischbeck, Pascal</v>
      </c>
      <c r="G817" s="27" t="str">
        <f>VLOOKUP(A817,bangolf_kategorien!$A$2:$B$11,2,FALSE)</f>
        <v>H</v>
      </c>
    </row>
    <row r="818" spans="1:7" ht="14.5" x14ac:dyDescent="0.35">
      <c r="A818" t="s">
        <v>138</v>
      </c>
      <c r="B818">
        <v>38177</v>
      </c>
      <c r="C818" t="s">
        <v>1099</v>
      </c>
      <c r="D818" t="s">
        <v>1098</v>
      </c>
      <c r="E818" t="s">
        <v>126</v>
      </c>
      <c r="F818" s="27" t="str">
        <f t="shared" si="12"/>
        <v>D: Fischbeck, Patricia</v>
      </c>
      <c r="G818" s="27" t="str">
        <f>VLOOKUP(A818,bangolf_kategorien!$A$2:$B$11,2,FALSE)</f>
        <v>D</v>
      </c>
    </row>
    <row r="819" spans="1:7" ht="14.5" x14ac:dyDescent="0.35">
      <c r="A819" t="s">
        <v>123</v>
      </c>
      <c r="B819">
        <v>3194200</v>
      </c>
      <c r="C819" t="s">
        <v>1100</v>
      </c>
      <c r="D819" t="s">
        <v>1101</v>
      </c>
      <c r="E819" t="s">
        <v>4</v>
      </c>
      <c r="F819" s="27" t="str">
        <f t="shared" si="12"/>
        <v>SM1: Fischer, Albert</v>
      </c>
      <c r="G819" s="27" t="str">
        <f>VLOOKUP(A819,bangolf_kategorien!$A$2:$B$11,2,FALSE)</f>
        <v>SM1</v>
      </c>
    </row>
    <row r="820" spans="1:7" ht="14.5" x14ac:dyDescent="0.35">
      <c r="A820" t="s">
        <v>164</v>
      </c>
      <c r="B820">
        <v>38334</v>
      </c>
      <c r="C820" t="s">
        <v>1102</v>
      </c>
      <c r="D820" t="s">
        <v>1101</v>
      </c>
      <c r="E820" t="s">
        <v>319</v>
      </c>
      <c r="F820" s="27" t="str">
        <f t="shared" si="12"/>
        <v>JW: Fischer, Alexandra</v>
      </c>
      <c r="G820" s="27" t="str">
        <f>VLOOKUP(A820,bangolf_kategorien!$A$2:$B$11,2,FALSE)</f>
        <v>JW</v>
      </c>
    </row>
    <row r="821" spans="1:7" ht="14.5" x14ac:dyDescent="0.35">
      <c r="A821" t="s">
        <v>134</v>
      </c>
      <c r="B821">
        <v>48906</v>
      </c>
      <c r="C821" t="s">
        <v>1103</v>
      </c>
      <c r="D821" t="s">
        <v>1101</v>
      </c>
      <c r="E821" t="s">
        <v>688</v>
      </c>
      <c r="F821" s="27" t="str">
        <f t="shared" si="12"/>
        <v>SW1: Fischer, Annette</v>
      </c>
      <c r="G821" s="27" t="str">
        <f>VLOOKUP(A821,bangolf_kategorien!$A$2:$B$11,2,FALSE)</f>
        <v>SW1</v>
      </c>
    </row>
    <row r="822" spans="1:7" ht="14.5" x14ac:dyDescent="0.35">
      <c r="A822" t="s">
        <v>134</v>
      </c>
      <c r="B822">
        <v>43588</v>
      </c>
      <c r="C822" t="s">
        <v>135</v>
      </c>
      <c r="D822" t="s">
        <v>1101</v>
      </c>
      <c r="E822" t="s">
        <v>354</v>
      </c>
      <c r="F822" s="27" t="str">
        <f t="shared" si="12"/>
        <v>SW1: Fischer, Astrid</v>
      </c>
      <c r="G822" s="27" t="str">
        <f>VLOOKUP(A822,bangolf_kategorien!$A$2:$B$11,2,FALSE)</f>
        <v>SW1</v>
      </c>
    </row>
    <row r="823" spans="1:7" ht="14.5" x14ac:dyDescent="0.35">
      <c r="A823" t="s">
        <v>127</v>
      </c>
      <c r="B823">
        <v>37509</v>
      </c>
      <c r="C823" t="s">
        <v>217</v>
      </c>
      <c r="D823" t="s">
        <v>1101</v>
      </c>
      <c r="E823" t="s">
        <v>285</v>
      </c>
      <c r="F823" s="27" t="str">
        <f t="shared" si="12"/>
        <v>H: Fischer, Christoph</v>
      </c>
      <c r="G823" s="27" t="str">
        <f>VLOOKUP(A823,bangolf_kategorien!$A$2:$B$11,2,FALSE)</f>
        <v>H</v>
      </c>
    </row>
    <row r="824" spans="1:7" ht="14.5" x14ac:dyDescent="0.35">
      <c r="A824" t="s">
        <v>112</v>
      </c>
      <c r="B824">
        <v>66628</v>
      </c>
      <c r="C824" t="s">
        <v>399</v>
      </c>
      <c r="D824" t="s">
        <v>1101</v>
      </c>
      <c r="E824" t="s">
        <v>540</v>
      </c>
      <c r="F824" s="27" t="str">
        <f t="shared" si="12"/>
        <v>SM2: Fischer, Dirk</v>
      </c>
      <c r="G824" s="27" t="str">
        <f>VLOOKUP(A824,bangolf_kategorien!$A$2:$B$11,2,FALSE)</f>
        <v>SM2</v>
      </c>
    </row>
    <row r="825" spans="1:7" ht="14.5" x14ac:dyDescent="0.35">
      <c r="A825" t="s">
        <v>123</v>
      </c>
      <c r="B825">
        <v>43000</v>
      </c>
      <c r="C825" t="s">
        <v>513</v>
      </c>
      <c r="D825" t="s">
        <v>1101</v>
      </c>
      <c r="E825" t="s">
        <v>319</v>
      </c>
      <c r="F825" s="27" t="str">
        <f t="shared" si="12"/>
        <v>SM1: Fischer, Frank</v>
      </c>
      <c r="G825" s="27" t="str">
        <f>VLOOKUP(A825,bangolf_kategorien!$A$2:$B$11,2,FALSE)</f>
        <v>SM1</v>
      </c>
    </row>
    <row r="826" spans="1:7" ht="14.5" x14ac:dyDescent="0.35">
      <c r="A826" t="s">
        <v>123</v>
      </c>
      <c r="B826">
        <v>66574</v>
      </c>
      <c r="C826" t="s">
        <v>513</v>
      </c>
      <c r="D826" t="s">
        <v>1101</v>
      </c>
      <c r="E826" t="s">
        <v>591</v>
      </c>
      <c r="F826" s="27" t="str">
        <f t="shared" si="12"/>
        <v>SM1: Fischer, Frank</v>
      </c>
      <c r="G826" s="27" t="str">
        <f>VLOOKUP(A826,bangolf_kategorien!$A$2:$B$11,2,FALSE)</f>
        <v>SM1</v>
      </c>
    </row>
    <row r="827" spans="1:7" ht="14.5" x14ac:dyDescent="0.35">
      <c r="A827" t="s">
        <v>123</v>
      </c>
      <c r="B827">
        <v>25512</v>
      </c>
      <c r="C827" t="s">
        <v>427</v>
      </c>
      <c r="D827" t="s">
        <v>1101</v>
      </c>
      <c r="E827" t="s">
        <v>1104</v>
      </c>
      <c r="F827" s="27" t="str">
        <f t="shared" si="12"/>
        <v>SM1: Fischer, Gerd</v>
      </c>
      <c r="G827" s="27" t="str">
        <f>VLOOKUP(A827,bangolf_kategorien!$A$2:$B$11,2,FALSE)</f>
        <v>SM1</v>
      </c>
    </row>
    <row r="828" spans="1:7" ht="14.5" x14ac:dyDescent="0.35">
      <c r="A828" t="s">
        <v>116</v>
      </c>
      <c r="B828">
        <v>49978</v>
      </c>
      <c r="C828" t="s">
        <v>623</v>
      </c>
      <c r="D828" t="s">
        <v>1101</v>
      </c>
      <c r="E828" t="s">
        <v>823</v>
      </c>
      <c r="F828" s="27" t="str">
        <f t="shared" si="12"/>
        <v>SW2: Fischer, Heidi</v>
      </c>
      <c r="G828" s="27" t="str">
        <f>VLOOKUP(A828,bangolf_kategorien!$A$2:$B$11,2,FALSE)</f>
        <v>SW2</v>
      </c>
    </row>
    <row r="829" spans="1:7" ht="14.5" x14ac:dyDescent="0.35">
      <c r="A829" t="s">
        <v>116</v>
      </c>
      <c r="B829">
        <v>6768</v>
      </c>
      <c r="C829" t="s">
        <v>623</v>
      </c>
      <c r="D829" t="s">
        <v>1101</v>
      </c>
      <c r="E829" t="s">
        <v>268</v>
      </c>
      <c r="F829" s="27" t="str">
        <f t="shared" si="12"/>
        <v>SW2: Fischer, Heidi</v>
      </c>
      <c r="G829" s="27" t="str">
        <f>VLOOKUP(A829,bangolf_kategorien!$A$2:$B$11,2,FALSE)</f>
        <v>SW2</v>
      </c>
    </row>
    <row r="830" spans="1:7" ht="14.5" x14ac:dyDescent="0.35">
      <c r="A830" t="s">
        <v>197</v>
      </c>
      <c r="B830">
        <v>64495</v>
      </c>
      <c r="C830" t="s">
        <v>1105</v>
      </c>
      <c r="D830" t="s">
        <v>1101</v>
      </c>
      <c r="E830" t="s">
        <v>354</v>
      </c>
      <c r="F830" s="27" t="str">
        <f t="shared" si="12"/>
        <v>JM: Fischer, Kai-Erik</v>
      </c>
      <c r="G830" s="27" t="str">
        <f>VLOOKUP(A830,bangolf_kategorien!$A$2:$B$11,2,FALSE)</f>
        <v>JM</v>
      </c>
    </row>
    <row r="831" spans="1:7" ht="14.5" x14ac:dyDescent="0.35">
      <c r="A831" t="s">
        <v>138</v>
      </c>
      <c r="B831">
        <v>37628</v>
      </c>
      <c r="C831" t="s">
        <v>483</v>
      </c>
      <c r="D831" t="s">
        <v>1101</v>
      </c>
      <c r="E831" t="s">
        <v>319</v>
      </c>
      <c r="F831" s="27" t="str">
        <f t="shared" si="12"/>
        <v>D: Fischer, Katharina</v>
      </c>
      <c r="G831" s="27" t="str">
        <f>VLOOKUP(A831,bangolf_kategorien!$A$2:$B$11,2,FALSE)</f>
        <v>D</v>
      </c>
    </row>
    <row r="832" spans="1:7" ht="14.5" x14ac:dyDescent="0.35">
      <c r="A832" t="s">
        <v>127</v>
      </c>
      <c r="B832">
        <v>38560</v>
      </c>
      <c r="C832" t="s">
        <v>1106</v>
      </c>
      <c r="D832" t="s">
        <v>1101</v>
      </c>
      <c r="E832" t="s">
        <v>249</v>
      </c>
      <c r="F832" s="27" t="str">
        <f t="shared" si="12"/>
        <v>H: Fischer, Lukas</v>
      </c>
      <c r="G832" s="27" t="str">
        <f>VLOOKUP(A832,bangolf_kategorien!$A$2:$B$11,2,FALSE)</f>
        <v>H</v>
      </c>
    </row>
    <row r="833" spans="1:7" ht="14.5" x14ac:dyDescent="0.35">
      <c r="A833" t="s">
        <v>123</v>
      </c>
      <c r="B833">
        <v>40638</v>
      </c>
      <c r="C833" t="s">
        <v>202</v>
      </c>
      <c r="D833" t="s">
        <v>1101</v>
      </c>
      <c r="E833" t="s">
        <v>329</v>
      </c>
      <c r="F833" s="27" t="str">
        <f t="shared" si="12"/>
        <v>SM1: Fischer, Manfred</v>
      </c>
      <c r="G833" s="27" t="str">
        <f>VLOOKUP(A833,bangolf_kategorien!$A$2:$B$11,2,FALSE)</f>
        <v>SM1</v>
      </c>
    </row>
    <row r="834" spans="1:7" ht="14.5" x14ac:dyDescent="0.35">
      <c r="A834" t="s">
        <v>123</v>
      </c>
      <c r="B834">
        <v>43587</v>
      </c>
      <c r="C834" t="s">
        <v>388</v>
      </c>
      <c r="D834" t="s">
        <v>1101</v>
      </c>
      <c r="E834" t="s">
        <v>354</v>
      </c>
      <c r="F834" s="27" t="str">
        <f t="shared" si="12"/>
        <v>SM1: Fischer, Marcus</v>
      </c>
      <c r="G834" s="27" t="str">
        <f>VLOOKUP(A834,bangolf_kategorien!$A$2:$B$11,2,FALSE)</f>
        <v>SM1</v>
      </c>
    </row>
    <row r="835" spans="1:7" ht="14.5" x14ac:dyDescent="0.35">
      <c r="A835" t="s">
        <v>123</v>
      </c>
      <c r="B835">
        <v>37008</v>
      </c>
      <c r="C835" t="s">
        <v>274</v>
      </c>
      <c r="D835" t="s">
        <v>1101</v>
      </c>
      <c r="E835" t="s">
        <v>256</v>
      </c>
      <c r="F835" s="27" t="str">
        <f t="shared" ref="F835:F898" si="13">CONCATENATE(G835,": ",D835,", ",C835)</f>
        <v>SM1: Fischer, Robert</v>
      </c>
      <c r="G835" s="27" t="str">
        <f>VLOOKUP(A835,bangolf_kategorien!$A$2:$B$11,2,FALSE)</f>
        <v>SM1</v>
      </c>
    </row>
    <row r="836" spans="1:7" ht="14.5" x14ac:dyDescent="0.35">
      <c r="A836" t="s">
        <v>138</v>
      </c>
      <c r="B836">
        <v>3216781</v>
      </c>
      <c r="C836" t="s">
        <v>972</v>
      </c>
      <c r="D836" t="s">
        <v>1101</v>
      </c>
      <c r="E836" t="s">
        <v>4</v>
      </c>
      <c r="F836" s="27" t="str">
        <f t="shared" si="13"/>
        <v>D: Fischer, Sandra</v>
      </c>
      <c r="G836" s="27" t="str">
        <f>VLOOKUP(A836,bangolf_kategorien!$A$2:$B$11,2,FALSE)</f>
        <v>D</v>
      </c>
    </row>
    <row r="837" spans="1:7" ht="14.5" x14ac:dyDescent="0.35">
      <c r="A837" t="s">
        <v>134</v>
      </c>
      <c r="B837">
        <v>30855</v>
      </c>
      <c r="C837" t="s">
        <v>350</v>
      </c>
      <c r="D837" t="s">
        <v>1101</v>
      </c>
      <c r="E837" t="s">
        <v>319</v>
      </c>
      <c r="F837" s="27" t="str">
        <f t="shared" si="13"/>
        <v>SW1: Fischer, Susanne</v>
      </c>
      <c r="G837" s="27" t="str">
        <f>VLOOKUP(A837,bangolf_kategorien!$A$2:$B$11,2,FALSE)</f>
        <v>SW1</v>
      </c>
    </row>
    <row r="838" spans="1:7" ht="14.5" x14ac:dyDescent="0.35">
      <c r="A838" t="s">
        <v>123</v>
      </c>
      <c r="B838">
        <v>49979</v>
      </c>
      <c r="C838" t="s">
        <v>445</v>
      </c>
      <c r="D838" t="s">
        <v>1101</v>
      </c>
      <c r="E838" t="s">
        <v>823</v>
      </c>
      <c r="F838" s="27" t="str">
        <f t="shared" si="13"/>
        <v>SM1: Fischer, Walter</v>
      </c>
      <c r="G838" s="27" t="str">
        <f>VLOOKUP(A838,bangolf_kategorien!$A$2:$B$11,2,FALSE)</f>
        <v>SM1</v>
      </c>
    </row>
    <row r="839" spans="1:7" ht="14.5" x14ac:dyDescent="0.35">
      <c r="A839" t="s">
        <v>127</v>
      </c>
      <c r="B839">
        <v>66900</v>
      </c>
      <c r="C839" t="s">
        <v>238</v>
      </c>
      <c r="D839" t="s">
        <v>1108</v>
      </c>
      <c r="E839" t="s">
        <v>606</v>
      </c>
      <c r="F839" s="27" t="str">
        <f t="shared" si="13"/>
        <v>H: Flick, Marco</v>
      </c>
      <c r="G839" s="27" t="str">
        <f>VLOOKUP(A839,bangolf_kategorien!$A$2:$B$11,2,FALSE)</f>
        <v>H</v>
      </c>
    </row>
    <row r="840" spans="1:7" ht="14.5" x14ac:dyDescent="0.35">
      <c r="A840" t="s">
        <v>112</v>
      </c>
      <c r="B840">
        <v>4330</v>
      </c>
      <c r="C840" t="s">
        <v>180</v>
      </c>
      <c r="D840" t="s">
        <v>1108</v>
      </c>
      <c r="E840" t="s">
        <v>364</v>
      </c>
      <c r="F840" s="27" t="str">
        <f t="shared" si="13"/>
        <v>SM2: Flick, Peter</v>
      </c>
      <c r="G840" s="27" t="str">
        <f>VLOOKUP(A840,bangolf_kategorien!$A$2:$B$11,2,FALSE)</f>
        <v>SM2</v>
      </c>
    </row>
    <row r="841" spans="1:7" ht="14.5" x14ac:dyDescent="0.35">
      <c r="A841" t="s">
        <v>127</v>
      </c>
      <c r="B841">
        <v>66687</v>
      </c>
      <c r="C841" t="s">
        <v>286</v>
      </c>
      <c r="D841" t="s">
        <v>1109</v>
      </c>
      <c r="E841" t="s">
        <v>219</v>
      </c>
      <c r="F841" s="27" t="str">
        <f t="shared" si="13"/>
        <v>H: Flohe, Hans</v>
      </c>
      <c r="G841" s="27" t="str">
        <f>VLOOKUP(A841,bangolf_kategorien!$A$2:$B$11,2,FALSE)</f>
        <v>H</v>
      </c>
    </row>
    <row r="842" spans="1:7" ht="14.5" x14ac:dyDescent="0.35">
      <c r="A842" t="s">
        <v>123</v>
      </c>
      <c r="B842">
        <v>51799</v>
      </c>
      <c r="C842" t="s">
        <v>180</v>
      </c>
      <c r="D842" t="s">
        <v>1110</v>
      </c>
      <c r="E842" t="s">
        <v>547</v>
      </c>
      <c r="F842" s="27" t="str">
        <f t="shared" si="13"/>
        <v>SM1: Flohrschütz, Peter</v>
      </c>
      <c r="G842" s="27" t="str">
        <f>VLOOKUP(A842,bangolf_kategorien!$A$2:$B$11,2,FALSE)</f>
        <v>SM1</v>
      </c>
    </row>
    <row r="843" spans="1:7" ht="14.5" x14ac:dyDescent="0.35">
      <c r="A843" t="s">
        <v>123</v>
      </c>
      <c r="B843">
        <v>66876</v>
      </c>
      <c r="C843" t="s">
        <v>1692</v>
      </c>
      <c r="D843" t="s">
        <v>3333</v>
      </c>
      <c r="E843" t="s">
        <v>228</v>
      </c>
      <c r="F843" s="27" t="str">
        <f t="shared" si="13"/>
        <v>SM1: Flotin, Detlef</v>
      </c>
      <c r="G843" s="27" t="str">
        <f>VLOOKUP(A843,bangolf_kategorien!$A$2:$B$11,2,FALSE)</f>
        <v>SM1</v>
      </c>
    </row>
    <row r="844" spans="1:7" ht="14.5" x14ac:dyDescent="0.35">
      <c r="A844" t="s">
        <v>127</v>
      </c>
      <c r="B844">
        <v>33462</v>
      </c>
      <c r="C844" t="s">
        <v>1112</v>
      </c>
      <c r="D844" t="s">
        <v>1113</v>
      </c>
      <c r="E844" t="s">
        <v>621</v>
      </c>
      <c r="F844" s="27" t="str">
        <f t="shared" si="13"/>
        <v>H: Föllmer, Nico Sebastian</v>
      </c>
      <c r="G844" s="27" t="str">
        <f>VLOOKUP(A844,bangolf_kategorien!$A$2:$B$11,2,FALSE)</f>
        <v>H</v>
      </c>
    </row>
    <row r="845" spans="1:7" ht="14.5" x14ac:dyDescent="0.35">
      <c r="A845" t="s">
        <v>127</v>
      </c>
      <c r="B845">
        <v>3221422</v>
      </c>
      <c r="C845" t="s">
        <v>278</v>
      </c>
      <c r="D845" t="s">
        <v>3763</v>
      </c>
      <c r="E845" t="s">
        <v>4</v>
      </c>
      <c r="F845" s="27" t="str">
        <f t="shared" si="13"/>
        <v>H: Fornefeld, Torsten</v>
      </c>
      <c r="G845" s="27" t="str">
        <f>VLOOKUP(A845,bangolf_kategorien!$A$2:$B$11,2,FALSE)</f>
        <v>H</v>
      </c>
    </row>
    <row r="846" spans="1:7" ht="14.5" x14ac:dyDescent="0.35">
      <c r="A846" t="s">
        <v>197</v>
      </c>
      <c r="B846">
        <v>38474</v>
      </c>
      <c r="C846" t="s">
        <v>882</v>
      </c>
      <c r="D846" t="s">
        <v>1114</v>
      </c>
      <c r="E846" t="s">
        <v>540</v>
      </c>
      <c r="F846" s="27" t="str">
        <f t="shared" si="13"/>
        <v>JM: Forsberg, Robin</v>
      </c>
      <c r="G846" s="27" t="str">
        <f>VLOOKUP(A846,bangolf_kategorien!$A$2:$B$11,2,FALSE)</f>
        <v>JM</v>
      </c>
    </row>
    <row r="847" spans="1:7" ht="14.5" x14ac:dyDescent="0.35">
      <c r="A847" t="s">
        <v>127</v>
      </c>
      <c r="B847">
        <v>38365</v>
      </c>
      <c r="C847" t="s">
        <v>694</v>
      </c>
      <c r="D847" t="s">
        <v>1115</v>
      </c>
      <c r="E847" t="s">
        <v>625</v>
      </c>
      <c r="F847" s="27" t="str">
        <f t="shared" si="13"/>
        <v>H: Förster, Benjamin</v>
      </c>
      <c r="G847" s="27" t="str">
        <f>VLOOKUP(A847,bangolf_kategorien!$A$2:$B$11,2,FALSE)</f>
        <v>H</v>
      </c>
    </row>
    <row r="848" spans="1:7" ht="14.5" x14ac:dyDescent="0.35">
      <c r="A848" t="s">
        <v>112</v>
      </c>
      <c r="B848">
        <v>38366</v>
      </c>
      <c r="C848" t="s">
        <v>168</v>
      </c>
      <c r="D848" t="s">
        <v>1115</v>
      </c>
      <c r="E848" t="s">
        <v>625</v>
      </c>
      <c r="F848" s="27" t="str">
        <f t="shared" si="13"/>
        <v>SM2: Förster, Rainer</v>
      </c>
      <c r="G848" s="27" t="str">
        <f>VLOOKUP(A848,bangolf_kategorien!$A$2:$B$11,2,FALSE)</f>
        <v>SM2</v>
      </c>
    </row>
    <row r="849" spans="1:7" ht="14.5" x14ac:dyDescent="0.35">
      <c r="A849" t="s">
        <v>112</v>
      </c>
      <c r="B849">
        <v>6770</v>
      </c>
      <c r="C849" t="s">
        <v>146</v>
      </c>
      <c r="D849" t="s">
        <v>1116</v>
      </c>
      <c r="E849" t="s">
        <v>464</v>
      </c>
      <c r="F849" s="27" t="str">
        <f t="shared" si="13"/>
        <v>SM2: Förstner, Jürgen</v>
      </c>
      <c r="G849" s="27" t="str">
        <f>VLOOKUP(A849,bangolf_kategorien!$A$2:$B$11,2,FALSE)</f>
        <v>SM2</v>
      </c>
    </row>
    <row r="850" spans="1:7" ht="14.5" x14ac:dyDescent="0.35">
      <c r="A850" t="s">
        <v>123</v>
      </c>
      <c r="B850">
        <v>44134</v>
      </c>
      <c r="C850" t="s">
        <v>202</v>
      </c>
      <c r="D850" t="s">
        <v>1117</v>
      </c>
      <c r="E850" t="s">
        <v>249</v>
      </c>
      <c r="F850" s="27" t="str">
        <f t="shared" si="13"/>
        <v>SM1: Foy, Manfred</v>
      </c>
      <c r="G850" s="27" t="str">
        <f>VLOOKUP(A850,bangolf_kategorien!$A$2:$B$11,2,FALSE)</f>
        <v>SM1</v>
      </c>
    </row>
    <row r="851" spans="1:7" ht="14.5" x14ac:dyDescent="0.35">
      <c r="A851" t="s">
        <v>123</v>
      </c>
      <c r="B851">
        <v>43512</v>
      </c>
      <c r="C851" t="s">
        <v>355</v>
      </c>
      <c r="D851" t="s">
        <v>1118</v>
      </c>
      <c r="E851" t="s">
        <v>156</v>
      </c>
      <c r="F851" s="27" t="str">
        <f t="shared" si="13"/>
        <v>SM1: Frahm, Volker</v>
      </c>
      <c r="G851" s="27" t="str">
        <f>VLOOKUP(A851,bangolf_kategorien!$A$2:$B$11,2,FALSE)</f>
        <v>SM1</v>
      </c>
    </row>
    <row r="852" spans="1:7" ht="14.5" x14ac:dyDescent="0.35">
      <c r="A852" t="s">
        <v>112</v>
      </c>
      <c r="B852">
        <v>21828</v>
      </c>
      <c r="C852" t="s">
        <v>315</v>
      </c>
      <c r="D852" t="s">
        <v>513</v>
      </c>
      <c r="E852" t="s">
        <v>500</v>
      </c>
      <c r="F852" s="27" t="str">
        <f t="shared" si="13"/>
        <v>SM2: Frank, Andreas</v>
      </c>
      <c r="G852" s="27" t="str">
        <f>VLOOKUP(A852,bangolf_kategorien!$A$2:$B$11,2,FALSE)</f>
        <v>SM2</v>
      </c>
    </row>
    <row r="853" spans="1:7" ht="14.5" x14ac:dyDescent="0.35">
      <c r="A853" t="s">
        <v>152</v>
      </c>
      <c r="B853">
        <v>66698</v>
      </c>
      <c r="C853" t="s">
        <v>1119</v>
      </c>
      <c r="D853" t="s">
        <v>513</v>
      </c>
      <c r="E853" t="s">
        <v>488</v>
      </c>
      <c r="F853" s="27" t="str">
        <f t="shared" si="13"/>
        <v>SCHM: Frank, Fynn</v>
      </c>
      <c r="G853" s="27" t="str">
        <f>VLOOKUP(A853,bangolf_kategorien!$A$2:$B$11,2,FALSE)</f>
        <v>SCHM</v>
      </c>
    </row>
    <row r="854" spans="1:7" ht="14.5" x14ac:dyDescent="0.35">
      <c r="A854" t="s">
        <v>134</v>
      </c>
      <c r="B854">
        <v>28168</v>
      </c>
      <c r="C854" t="s">
        <v>841</v>
      </c>
      <c r="D854" t="s">
        <v>513</v>
      </c>
      <c r="E854" t="s">
        <v>500</v>
      </c>
      <c r="F854" s="27" t="str">
        <f t="shared" si="13"/>
        <v>SW1: Frank, Petra</v>
      </c>
      <c r="G854" s="27" t="str">
        <f>VLOOKUP(A854,bangolf_kategorien!$A$2:$B$11,2,FALSE)</f>
        <v>SW1</v>
      </c>
    </row>
    <row r="855" spans="1:7" ht="14.5" x14ac:dyDescent="0.35">
      <c r="A855" t="s">
        <v>112</v>
      </c>
      <c r="B855">
        <v>38490</v>
      </c>
      <c r="C855" t="s">
        <v>440</v>
      </c>
      <c r="D855" t="s">
        <v>513</v>
      </c>
      <c r="E855" t="s">
        <v>231</v>
      </c>
      <c r="F855" s="27" t="str">
        <f t="shared" si="13"/>
        <v>SM2: Frank, Rolf</v>
      </c>
      <c r="G855" s="27" t="str">
        <f>VLOOKUP(A855,bangolf_kategorien!$A$2:$B$11,2,FALSE)</f>
        <v>SM2</v>
      </c>
    </row>
    <row r="856" spans="1:7" ht="14.5" x14ac:dyDescent="0.35">
      <c r="A856" t="s">
        <v>123</v>
      </c>
      <c r="B856">
        <v>43328</v>
      </c>
      <c r="C856" t="s">
        <v>244</v>
      </c>
      <c r="D856" t="s">
        <v>1121</v>
      </c>
      <c r="E856" t="s">
        <v>471</v>
      </c>
      <c r="F856" s="27" t="str">
        <f t="shared" si="13"/>
        <v>SM1: Franke, Jörg</v>
      </c>
      <c r="G856" s="27" t="str">
        <f>VLOOKUP(A856,bangolf_kategorien!$A$2:$B$11,2,FALSE)</f>
        <v>SM1</v>
      </c>
    </row>
    <row r="857" spans="1:7" ht="14.5" x14ac:dyDescent="0.35">
      <c r="A857" t="s">
        <v>116</v>
      </c>
      <c r="B857">
        <v>66522</v>
      </c>
      <c r="C857" t="s">
        <v>592</v>
      </c>
      <c r="D857" t="s">
        <v>1121</v>
      </c>
      <c r="E857" t="s">
        <v>246</v>
      </c>
      <c r="F857" s="27" t="str">
        <f t="shared" si="13"/>
        <v>SW2: Franke, Ulrich</v>
      </c>
      <c r="G857" s="27" t="str">
        <f>VLOOKUP(A857,bangolf_kategorien!$A$2:$B$11,2,FALSE)</f>
        <v>SW2</v>
      </c>
    </row>
    <row r="858" spans="1:7" ht="14.5" x14ac:dyDescent="0.35">
      <c r="A858" t="s">
        <v>138</v>
      </c>
      <c r="B858">
        <v>29402</v>
      </c>
      <c r="C858" t="s">
        <v>1122</v>
      </c>
      <c r="D858" t="s">
        <v>1121</v>
      </c>
      <c r="E858" t="s">
        <v>612</v>
      </c>
      <c r="F858" s="27" t="str">
        <f t="shared" si="13"/>
        <v>D: Franke, Vanessa</v>
      </c>
      <c r="G858" s="27" t="str">
        <f>VLOOKUP(A858,bangolf_kategorien!$A$2:$B$11,2,FALSE)</f>
        <v>D</v>
      </c>
    </row>
    <row r="859" spans="1:7" ht="14.5" x14ac:dyDescent="0.35">
      <c r="A859" t="s">
        <v>112</v>
      </c>
      <c r="B859">
        <v>10722</v>
      </c>
      <c r="C859" t="s">
        <v>221</v>
      </c>
      <c r="D859" t="s">
        <v>376</v>
      </c>
      <c r="E859" t="s">
        <v>1104</v>
      </c>
      <c r="F859" s="27" t="str">
        <f t="shared" si="13"/>
        <v>SM2: Franz, Helmut</v>
      </c>
      <c r="G859" s="27" t="str">
        <f>VLOOKUP(A859,bangolf_kategorien!$A$2:$B$11,2,FALSE)</f>
        <v>SM2</v>
      </c>
    </row>
    <row r="860" spans="1:7" ht="14.5" x14ac:dyDescent="0.35">
      <c r="A860" t="s">
        <v>127</v>
      </c>
      <c r="B860">
        <v>38052</v>
      </c>
      <c r="C860" t="s">
        <v>869</v>
      </c>
      <c r="D860" t="s">
        <v>1123</v>
      </c>
      <c r="E860" t="s">
        <v>447</v>
      </c>
      <c r="F860" s="27" t="str">
        <f t="shared" si="13"/>
        <v>H: Frech, Maximilian</v>
      </c>
      <c r="G860" s="27" t="str">
        <f>VLOOKUP(A860,bangolf_kategorien!$A$2:$B$11,2,FALSE)</f>
        <v>H</v>
      </c>
    </row>
    <row r="861" spans="1:7" ht="14.5" x14ac:dyDescent="0.35">
      <c r="A861" t="s">
        <v>123</v>
      </c>
      <c r="B861">
        <v>65518</v>
      </c>
      <c r="C861" t="s">
        <v>236</v>
      </c>
      <c r="D861" t="s">
        <v>1123</v>
      </c>
      <c r="E861" t="s">
        <v>447</v>
      </c>
      <c r="F861" s="27" t="str">
        <f t="shared" si="13"/>
        <v>SM1: Frech, Sven</v>
      </c>
      <c r="G861" s="27" t="str">
        <f>VLOOKUP(A861,bangolf_kategorien!$A$2:$B$11,2,FALSE)</f>
        <v>SM1</v>
      </c>
    </row>
    <row r="862" spans="1:7" ht="14.5" x14ac:dyDescent="0.35">
      <c r="A862" t="s">
        <v>112</v>
      </c>
      <c r="B862">
        <v>38037</v>
      </c>
      <c r="C862" t="s">
        <v>143</v>
      </c>
      <c r="D862" t="s">
        <v>1124</v>
      </c>
      <c r="E862" t="s">
        <v>3527</v>
      </c>
      <c r="F862" s="27" t="str">
        <f t="shared" si="13"/>
        <v>SM2: Fregin, Bernd</v>
      </c>
      <c r="G862" s="27" t="str">
        <f>VLOOKUP(A862,bangolf_kategorien!$A$2:$B$11,2,FALSE)</f>
        <v>SM2</v>
      </c>
    </row>
    <row r="863" spans="1:7" ht="14.5" x14ac:dyDescent="0.35">
      <c r="A863" t="s">
        <v>123</v>
      </c>
      <c r="B863">
        <v>67366</v>
      </c>
      <c r="C863" t="s">
        <v>269</v>
      </c>
      <c r="D863" t="s">
        <v>3764</v>
      </c>
      <c r="E863" t="s">
        <v>361</v>
      </c>
      <c r="F863" s="27" t="str">
        <f t="shared" si="13"/>
        <v>SM1: Freiberg, Christian</v>
      </c>
      <c r="G863" s="27" t="str">
        <f>VLOOKUP(A863,bangolf_kategorien!$A$2:$B$11,2,FALSE)</f>
        <v>SM1</v>
      </c>
    </row>
    <row r="864" spans="1:7" ht="14.5" x14ac:dyDescent="0.35">
      <c r="A864" t="s">
        <v>112</v>
      </c>
      <c r="B864">
        <v>67409</v>
      </c>
      <c r="C864" t="s">
        <v>3765</v>
      </c>
      <c r="D864" t="s">
        <v>3766</v>
      </c>
      <c r="E864" t="s">
        <v>280</v>
      </c>
      <c r="F864" s="27" t="str">
        <f t="shared" si="13"/>
        <v>SM2: Freimann, Klaus Dieter</v>
      </c>
      <c r="G864" s="27" t="str">
        <f>VLOOKUP(A864,bangolf_kategorien!$A$2:$B$11,2,FALSE)</f>
        <v>SM2</v>
      </c>
    </row>
    <row r="865" spans="1:7" ht="14.5" x14ac:dyDescent="0.35">
      <c r="A865" t="s">
        <v>112</v>
      </c>
      <c r="B865">
        <v>66905</v>
      </c>
      <c r="C865" t="s">
        <v>440</v>
      </c>
      <c r="D865" t="s">
        <v>3334</v>
      </c>
      <c r="E865" t="s">
        <v>945</v>
      </c>
      <c r="F865" s="27" t="str">
        <f t="shared" si="13"/>
        <v>SM2: Frenzel, Rolf</v>
      </c>
      <c r="G865" s="27" t="str">
        <f>VLOOKUP(A865,bangolf_kategorien!$A$2:$B$11,2,FALSE)</f>
        <v>SM2</v>
      </c>
    </row>
    <row r="866" spans="1:7" ht="14.5" x14ac:dyDescent="0.35">
      <c r="A866" t="s">
        <v>112</v>
      </c>
      <c r="B866">
        <v>5387</v>
      </c>
      <c r="C866" t="s">
        <v>302</v>
      </c>
      <c r="D866" t="s">
        <v>1125</v>
      </c>
      <c r="E866" t="s">
        <v>520</v>
      </c>
      <c r="F866" s="27" t="str">
        <f t="shared" si="13"/>
        <v>SM2: Frenzl, Heinz</v>
      </c>
      <c r="G866" s="27" t="str">
        <f>VLOOKUP(A866,bangolf_kategorien!$A$2:$B$11,2,FALSE)</f>
        <v>SM2</v>
      </c>
    </row>
    <row r="867" spans="1:7" ht="14.5" x14ac:dyDescent="0.35">
      <c r="A867" t="s">
        <v>127</v>
      </c>
      <c r="B867">
        <v>37885</v>
      </c>
      <c r="C867" t="s">
        <v>1907</v>
      </c>
      <c r="D867" t="s">
        <v>3528</v>
      </c>
      <c r="E867" t="s">
        <v>340</v>
      </c>
      <c r="F867" s="27" t="str">
        <f t="shared" si="13"/>
        <v>H: Frerix, Denis</v>
      </c>
      <c r="G867" s="27" t="str">
        <f>VLOOKUP(A867,bangolf_kategorien!$A$2:$B$11,2,FALSE)</f>
        <v>H</v>
      </c>
    </row>
    <row r="868" spans="1:7" ht="14.5" x14ac:dyDescent="0.35">
      <c r="A868" t="s">
        <v>138</v>
      </c>
      <c r="B868">
        <v>37980</v>
      </c>
      <c r="C868" t="s">
        <v>1126</v>
      </c>
      <c r="D868" t="s">
        <v>1127</v>
      </c>
      <c r="E868" t="s">
        <v>354</v>
      </c>
      <c r="F868" s="27" t="str">
        <f t="shared" si="13"/>
        <v>D: Freßmann, Rebecca</v>
      </c>
      <c r="G868" s="27" t="str">
        <f>VLOOKUP(A868,bangolf_kategorien!$A$2:$B$11,2,FALSE)</f>
        <v>D</v>
      </c>
    </row>
    <row r="869" spans="1:7" ht="14.5" x14ac:dyDescent="0.35">
      <c r="A869" t="s">
        <v>127</v>
      </c>
      <c r="B869">
        <v>66261</v>
      </c>
      <c r="C869" t="s">
        <v>1129</v>
      </c>
      <c r="D869" t="s">
        <v>1130</v>
      </c>
      <c r="E869" t="s">
        <v>142</v>
      </c>
      <c r="F869" s="27" t="str">
        <f t="shared" si="13"/>
        <v>H: Freund, Maurice</v>
      </c>
      <c r="G869" s="27" t="str">
        <f>VLOOKUP(A869,bangolf_kategorien!$A$2:$B$11,2,FALSE)</f>
        <v>H</v>
      </c>
    </row>
    <row r="870" spans="1:7" ht="14.5" x14ac:dyDescent="0.35">
      <c r="A870" t="s">
        <v>112</v>
      </c>
      <c r="B870">
        <v>66629</v>
      </c>
      <c r="C870" t="s">
        <v>472</v>
      </c>
      <c r="D870" t="s">
        <v>1130</v>
      </c>
      <c r="E870" t="s">
        <v>142</v>
      </c>
      <c r="F870" s="27" t="str">
        <f t="shared" si="13"/>
        <v>SM2: Freund, Wilfried</v>
      </c>
      <c r="G870" s="27" t="str">
        <f>VLOOKUP(A870,bangolf_kategorien!$A$2:$B$11,2,FALSE)</f>
        <v>SM2</v>
      </c>
    </row>
    <row r="871" spans="1:7" ht="14.5" x14ac:dyDescent="0.35">
      <c r="A871" t="s">
        <v>112</v>
      </c>
      <c r="B871">
        <v>3212019</v>
      </c>
      <c r="C871" t="s">
        <v>816</v>
      </c>
      <c r="D871" t="s">
        <v>1132</v>
      </c>
      <c r="E871" t="s">
        <v>4</v>
      </c>
      <c r="F871" s="27" t="str">
        <f t="shared" si="13"/>
        <v>SM2: Freundt, Clemens</v>
      </c>
      <c r="G871" s="27" t="str">
        <f>VLOOKUP(A871,bangolf_kategorien!$A$2:$B$11,2,FALSE)</f>
        <v>SM2</v>
      </c>
    </row>
    <row r="872" spans="1:7" ht="14.5" x14ac:dyDescent="0.35">
      <c r="A872" t="s">
        <v>112</v>
      </c>
      <c r="B872">
        <v>9289</v>
      </c>
      <c r="C872" t="s">
        <v>599</v>
      </c>
      <c r="D872" t="s">
        <v>1133</v>
      </c>
      <c r="E872" t="s">
        <v>512</v>
      </c>
      <c r="F872" s="27" t="str">
        <f t="shared" si="13"/>
        <v>SM2: Frick, Ernst</v>
      </c>
      <c r="G872" s="27" t="str">
        <f>VLOOKUP(A872,bangolf_kategorien!$A$2:$B$11,2,FALSE)</f>
        <v>SM2</v>
      </c>
    </row>
    <row r="873" spans="1:7" ht="14.5" x14ac:dyDescent="0.35">
      <c r="A873" t="s">
        <v>127</v>
      </c>
      <c r="B873">
        <v>33916</v>
      </c>
      <c r="C873" t="s">
        <v>341</v>
      </c>
      <c r="D873" t="s">
        <v>1134</v>
      </c>
      <c r="E873" t="s">
        <v>390</v>
      </c>
      <c r="F873" s="27" t="str">
        <f t="shared" si="13"/>
        <v>H: Fricke, René</v>
      </c>
      <c r="G873" s="27" t="str">
        <f>VLOOKUP(A873,bangolf_kategorien!$A$2:$B$11,2,FALSE)</f>
        <v>H</v>
      </c>
    </row>
    <row r="874" spans="1:7" ht="14.5" x14ac:dyDescent="0.35">
      <c r="A874" t="s">
        <v>123</v>
      </c>
      <c r="B874">
        <v>30004</v>
      </c>
      <c r="C874" t="s">
        <v>244</v>
      </c>
      <c r="D874" t="s">
        <v>1135</v>
      </c>
      <c r="E874" t="s">
        <v>216</v>
      </c>
      <c r="F874" s="27" t="str">
        <f t="shared" si="13"/>
        <v>SM1: Fricker, Jörg</v>
      </c>
      <c r="G874" s="27" t="str">
        <f>VLOOKUP(A874,bangolf_kategorien!$A$2:$B$11,2,FALSE)</f>
        <v>SM1</v>
      </c>
    </row>
    <row r="875" spans="1:7" ht="14.5" x14ac:dyDescent="0.35">
      <c r="A875" t="s">
        <v>134</v>
      </c>
      <c r="B875">
        <v>66912</v>
      </c>
      <c r="C875" t="s">
        <v>954</v>
      </c>
      <c r="D875" t="s">
        <v>3335</v>
      </c>
      <c r="E875" t="s">
        <v>433</v>
      </c>
      <c r="F875" s="27" t="str">
        <f t="shared" si="13"/>
        <v>SW1: Friedmann, Heike</v>
      </c>
      <c r="G875" s="27" t="str">
        <f>VLOOKUP(A875,bangolf_kategorien!$A$2:$B$11,2,FALSE)</f>
        <v>SW1</v>
      </c>
    </row>
    <row r="876" spans="1:7" ht="14.5" x14ac:dyDescent="0.35">
      <c r="A876" t="s">
        <v>123</v>
      </c>
      <c r="B876">
        <v>66911</v>
      </c>
      <c r="C876" t="s">
        <v>124</v>
      </c>
      <c r="D876" t="s">
        <v>3335</v>
      </c>
      <c r="E876" t="s">
        <v>433</v>
      </c>
      <c r="F876" s="27" t="str">
        <f t="shared" si="13"/>
        <v>SM1: Friedmann, Thomas</v>
      </c>
      <c r="G876" s="27" t="str">
        <f>VLOOKUP(A876,bangolf_kategorien!$A$2:$B$11,2,FALSE)</f>
        <v>SM1</v>
      </c>
    </row>
    <row r="877" spans="1:7" ht="14.5" x14ac:dyDescent="0.35">
      <c r="A877" t="s">
        <v>112</v>
      </c>
      <c r="B877">
        <v>23796</v>
      </c>
      <c r="C877" t="s">
        <v>973</v>
      </c>
      <c r="D877" t="s">
        <v>683</v>
      </c>
      <c r="E877" t="s">
        <v>188</v>
      </c>
      <c r="F877" s="27" t="str">
        <f t="shared" si="13"/>
        <v>SM2: Friedrich, Hans-Joachim</v>
      </c>
      <c r="G877" s="27" t="str">
        <f>VLOOKUP(A877,bangolf_kategorien!$A$2:$B$11,2,FALSE)</f>
        <v>SM2</v>
      </c>
    </row>
    <row r="878" spans="1:7" ht="14.5" x14ac:dyDescent="0.35">
      <c r="A878" t="s">
        <v>123</v>
      </c>
      <c r="B878">
        <v>30258</v>
      </c>
      <c r="C878" t="s">
        <v>481</v>
      </c>
      <c r="D878" t="s">
        <v>683</v>
      </c>
      <c r="E878" t="s">
        <v>496</v>
      </c>
      <c r="F878" s="27" t="str">
        <f t="shared" si="13"/>
        <v>SM1: Friedrich, Holger</v>
      </c>
      <c r="G878" s="27" t="str">
        <f>VLOOKUP(A878,bangolf_kategorien!$A$2:$B$11,2,FALSE)</f>
        <v>SM1</v>
      </c>
    </row>
    <row r="879" spans="1:7" ht="14.5" x14ac:dyDescent="0.35">
      <c r="A879" t="s">
        <v>123</v>
      </c>
      <c r="B879">
        <v>37247</v>
      </c>
      <c r="C879" t="s">
        <v>232</v>
      </c>
      <c r="D879" t="s">
        <v>683</v>
      </c>
      <c r="E879" t="s">
        <v>1136</v>
      </c>
      <c r="F879" s="27" t="str">
        <f t="shared" si="13"/>
        <v>SM1: Friedrich, Klaus</v>
      </c>
      <c r="G879" s="27" t="str">
        <f>VLOOKUP(A879,bangolf_kategorien!$A$2:$B$11,2,FALSE)</f>
        <v>SM1</v>
      </c>
    </row>
    <row r="880" spans="1:7" ht="14.5" x14ac:dyDescent="0.35">
      <c r="A880" t="s">
        <v>112</v>
      </c>
      <c r="B880">
        <v>62733</v>
      </c>
      <c r="C880" t="s">
        <v>440</v>
      </c>
      <c r="D880" t="s">
        <v>1138</v>
      </c>
      <c r="E880" t="s">
        <v>122</v>
      </c>
      <c r="F880" s="27" t="str">
        <f t="shared" si="13"/>
        <v>SM2: Friedrichs, Rolf</v>
      </c>
      <c r="G880" s="27" t="str">
        <f>VLOOKUP(A880,bangolf_kategorien!$A$2:$B$11,2,FALSE)</f>
        <v>SM2</v>
      </c>
    </row>
    <row r="881" spans="1:7" ht="14.5" x14ac:dyDescent="0.35">
      <c r="A881" t="s">
        <v>123</v>
      </c>
      <c r="B881">
        <v>31842</v>
      </c>
      <c r="C881" t="s">
        <v>1025</v>
      </c>
      <c r="D881" t="s">
        <v>1139</v>
      </c>
      <c r="E881" t="s">
        <v>408</v>
      </c>
      <c r="F881" s="27" t="str">
        <f t="shared" si="13"/>
        <v>SM1: Friesacher, Gerald</v>
      </c>
      <c r="G881" s="27" t="str">
        <f>VLOOKUP(A881,bangolf_kategorien!$A$2:$B$11,2,FALSE)</f>
        <v>SM1</v>
      </c>
    </row>
    <row r="882" spans="1:7" ht="14.5" x14ac:dyDescent="0.35">
      <c r="A882" t="s">
        <v>134</v>
      </c>
      <c r="B882">
        <v>65964</v>
      </c>
      <c r="C882" t="s">
        <v>385</v>
      </c>
      <c r="D882" t="s">
        <v>1140</v>
      </c>
      <c r="E882" t="s">
        <v>306</v>
      </c>
      <c r="F882" s="27" t="str">
        <f t="shared" si="13"/>
        <v>SW1: Friese, Barbara</v>
      </c>
      <c r="G882" s="27" t="str">
        <f>VLOOKUP(A882,bangolf_kategorien!$A$2:$B$11,2,FALSE)</f>
        <v>SW1</v>
      </c>
    </row>
    <row r="883" spans="1:7" ht="14.5" x14ac:dyDescent="0.35">
      <c r="A883" t="s">
        <v>112</v>
      </c>
      <c r="B883">
        <v>65962</v>
      </c>
      <c r="C883" t="s">
        <v>1141</v>
      </c>
      <c r="D883" t="s">
        <v>1140</v>
      </c>
      <c r="E883" t="s">
        <v>306</v>
      </c>
      <c r="F883" s="27" t="str">
        <f t="shared" si="13"/>
        <v>SM2: Friese, Reinhard</v>
      </c>
      <c r="G883" s="27" t="str">
        <f>VLOOKUP(A883,bangolf_kategorien!$A$2:$B$11,2,FALSE)</f>
        <v>SM2</v>
      </c>
    </row>
    <row r="884" spans="1:7" ht="14.5" x14ac:dyDescent="0.35">
      <c r="A884" t="s">
        <v>127</v>
      </c>
      <c r="B884">
        <v>67216</v>
      </c>
      <c r="C884" t="s">
        <v>391</v>
      </c>
      <c r="D884" t="s">
        <v>3767</v>
      </c>
      <c r="E884" t="s">
        <v>630</v>
      </c>
      <c r="F884" s="27" t="str">
        <f t="shared" si="13"/>
        <v>H: Frings, Oliver</v>
      </c>
      <c r="G884" s="27" t="str">
        <f>VLOOKUP(A884,bangolf_kategorien!$A$2:$B$11,2,FALSE)</f>
        <v>H</v>
      </c>
    </row>
    <row r="885" spans="1:7" ht="14.5" x14ac:dyDescent="0.35">
      <c r="A885" t="s">
        <v>123</v>
      </c>
      <c r="B885">
        <v>27550</v>
      </c>
      <c r="C885" t="s">
        <v>1142</v>
      </c>
      <c r="D885" t="s">
        <v>1143</v>
      </c>
      <c r="E885" t="s">
        <v>512</v>
      </c>
      <c r="F885" s="27" t="str">
        <f t="shared" si="13"/>
        <v>SM1: Fritsch, Hans-Peter</v>
      </c>
      <c r="G885" s="27" t="str">
        <f>VLOOKUP(A885,bangolf_kategorien!$A$2:$B$11,2,FALSE)</f>
        <v>SM1</v>
      </c>
    </row>
    <row r="886" spans="1:7" ht="14.5" x14ac:dyDescent="0.35">
      <c r="A886" t="s">
        <v>197</v>
      </c>
      <c r="B886">
        <v>66642</v>
      </c>
      <c r="C886" t="s">
        <v>382</v>
      </c>
      <c r="D886" t="s">
        <v>1143</v>
      </c>
      <c r="E886" t="s">
        <v>512</v>
      </c>
      <c r="F886" s="27" t="str">
        <f t="shared" si="13"/>
        <v>JM: Fritsch, Martin</v>
      </c>
      <c r="G886" s="27" t="str">
        <f>VLOOKUP(A886,bangolf_kategorien!$A$2:$B$11,2,FALSE)</f>
        <v>JM</v>
      </c>
    </row>
    <row r="887" spans="1:7" ht="14.5" x14ac:dyDescent="0.35">
      <c r="A887" t="s">
        <v>127</v>
      </c>
      <c r="B887">
        <v>66096</v>
      </c>
      <c r="C887" t="s">
        <v>186</v>
      </c>
      <c r="D887" t="s">
        <v>1144</v>
      </c>
      <c r="E887" t="s">
        <v>354</v>
      </c>
      <c r="F887" s="27" t="str">
        <f t="shared" si="13"/>
        <v>H: Fritz, Alexander</v>
      </c>
      <c r="G887" s="27" t="str">
        <f>VLOOKUP(A887,bangolf_kategorien!$A$2:$B$11,2,FALSE)</f>
        <v>H</v>
      </c>
    </row>
    <row r="888" spans="1:7" ht="14.5" x14ac:dyDescent="0.35">
      <c r="A888" t="s">
        <v>127</v>
      </c>
      <c r="B888">
        <v>34299</v>
      </c>
      <c r="C888" t="s">
        <v>269</v>
      </c>
      <c r="D888" t="s">
        <v>1144</v>
      </c>
      <c r="E888" t="s">
        <v>459</v>
      </c>
      <c r="F888" s="27" t="str">
        <f t="shared" si="13"/>
        <v>H: Fritz, Christian</v>
      </c>
      <c r="G888" s="27" t="str">
        <f>VLOOKUP(A888,bangolf_kategorien!$A$2:$B$11,2,FALSE)</f>
        <v>H</v>
      </c>
    </row>
    <row r="889" spans="1:7" ht="14.5" x14ac:dyDescent="0.35">
      <c r="A889" t="s">
        <v>127</v>
      </c>
      <c r="B889">
        <v>38328</v>
      </c>
      <c r="C889" t="s">
        <v>269</v>
      </c>
      <c r="D889" t="s">
        <v>1144</v>
      </c>
      <c r="E889" t="s">
        <v>480</v>
      </c>
      <c r="F889" s="27" t="str">
        <f t="shared" si="13"/>
        <v>H: Fritz, Christian</v>
      </c>
      <c r="G889" s="27" t="str">
        <f>VLOOKUP(A889,bangolf_kategorien!$A$2:$B$11,2,FALSE)</f>
        <v>H</v>
      </c>
    </row>
    <row r="890" spans="1:7" ht="14.5" x14ac:dyDescent="0.35">
      <c r="A890" t="s">
        <v>138</v>
      </c>
      <c r="B890">
        <v>49258</v>
      </c>
      <c r="C890" t="s">
        <v>250</v>
      </c>
      <c r="D890" t="s">
        <v>1144</v>
      </c>
      <c r="E890" t="s">
        <v>459</v>
      </c>
      <c r="F890" s="27" t="str">
        <f t="shared" si="13"/>
        <v>D: Fritz, Manuela</v>
      </c>
      <c r="G890" s="27" t="str">
        <f>VLOOKUP(A890,bangolf_kategorien!$A$2:$B$11,2,FALSE)</f>
        <v>D</v>
      </c>
    </row>
    <row r="891" spans="1:7" ht="14.5" x14ac:dyDescent="0.35">
      <c r="A891" t="s">
        <v>112</v>
      </c>
      <c r="B891">
        <v>37088</v>
      </c>
      <c r="C891" t="s">
        <v>909</v>
      </c>
      <c r="D891" t="s">
        <v>1145</v>
      </c>
      <c r="E891" t="s">
        <v>249</v>
      </c>
      <c r="F891" s="27" t="str">
        <f t="shared" si="13"/>
        <v>SM2: Fritzenkötter, Dietmar</v>
      </c>
      <c r="G891" s="27" t="str">
        <f>VLOOKUP(A891,bangolf_kategorien!$A$2:$B$11,2,FALSE)</f>
        <v>SM2</v>
      </c>
    </row>
    <row r="892" spans="1:7" ht="14.5" x14ac:dyDescent="0.35">
      <c r="A892" t="s">
        <v>116</v>
      </c>
      <c r="B892">
        <v>37089</v>
      </c>
      <c r="C892" t="s">
        <v>916</v>
      </c>
      <c r="D892" t="s">
        <v>1145</v>
      </c>
      <c r="E892" t="s">
        <v>249</v>
      </c>
      <c r="F892" s="27" t="str">
        <f t="shared" si="13"/>
        <v>SW2: Fritzenkötter, Margot</v>
      </c>
      <c r="G892" s="27" t="str">
        <f>VLOOKUP(A892,bangolf_kategorien!$A$2:$B$11,2,FALSE)</f>
        <v>SW2</v>
      </c>
    </row>
    <row r="893" spans="1:7" ht="14.5" x14ac:dyDescent="0.35">
      <c r="A893" t="s">
        <v>127</v>
      </c>
      <c r="B893">
        <v>40034</v>
      </c>
      <c r="C893" t="s">
        <v>1146</v>
      </c>
      <c r="D893" t="s">
        <v>1145</v>
      </c>
      <c r="E893" t="s">
        <v>249</v>
      </c>
      <c r="F893" s="27" t="str">
        <f t="shared" si="13"/>
        <v>H: Fritzenkötter, Thies</v>
      </c>
      <c r="G893" s="27" t="str">
        <f>VLOOKUP(A893,bangolf_kategorien!$A$2:$B$11,2,FALSE)</f>
        <v>H</v>
      </c>
    </row>
    <row r="894" spans="1:7" ht="14.5" x14ac:dyDescent="0.35">
      <c r="A894" t="s">
        <v>138</v>
      </c>
      <c r="B894">
        <v>3210817</v>
      </c>
      <c r="C894" t="s">
        <v>566</v>
      </c>
      <c r="D894" t="s">
        <v>3768</v>
      </c>
      <c r="E894" t="s">
        <v>4</v>
      </c>
      <c r="F894" s="27" t="str">
        <f t="shared" si="13"/>
        <v>D: Fröhling, Julia</v>
      </c>
      <c r="G894" s="27" t="str">
        <f>VLOOKUP(A894,bangolf_kategorien!$A$2:$B$11,2,FALSE)</f>
        <v>D</v>
      </c>
    </row>
    <row r="895" spans="1:7" ht="14.5" x14ac:dyDescent="0.35">
      <c r="A895" t="s">
        <v>112</v>
      </c>
      <c r="B895">
        <v>24461</v>
      </c>
      <c r="C895" t="s">
        <v>451</v>
      </c>
      <c r="D895" t="s">
        <v>1148</v>
      </c>
      <c r="E895" t="s">
        <v>145</v>
      </c>
      <c r="F895" s="27" t="str">
        <f t="shared" si="13"/>
        <v>SM2: Fröhner, Joachim</v>
      </c>
      <c r="G895" s="27" t="str">
        <f>VLOOKUP(A895,bangolf_kategorien!$A$2:$B$11,2,FALSE)</f>
        <v>SM2</v>
      </c>
    </row>
    <row r="896" spans="1:7" ht="14.5" x14ac:dyDescent="0.35">
      <c r="A896" t="s">
        <v>127</v>
      </c>
      <c r="B896">
        <v>48981</v>
      </c>
      <c r="C896" t="s">
        <v>171</v>
      </c>
      <c r="D896" t="s">
        <v>3769</v>
      </c>
      <c r="E896" t="s">
        <v>676</v>
      </c>
      <c r="F896" s="27" t="str">
        <f t="shared" si="13"/>
        <v>H: Frontzek, Sascha</v>
      </c>
      <c r="G896" s="27" t="str">
        <f>VLOOKUP(A896,bangolf_kategorien!$A$2:$B$11,2,FALSE)</f>
        <v>H</v>
      </c>
    </row>
    <row r="897" spans="1:7" ht="14.5" x14ac:dyDescent="0.35">
      <c r="A897" t="s">
        <v>127</v>
      </c>
      <c r="B897">
        <v>46404</v>
      </c>
      <c r="C897" t="s">
        <v>315</v>
      </c>
      <c r="D897" t="s">
        <v>1149</v>
      </c>
      <c r="E897" t="s">
        <v>160</v>
      </c>
      <c r="F897" s="27" t="str">
        <f t="shared" si="13"/>
        <v>H: Fuchs, Andreas</v>
      </c>
      <c r="G897" s="27" t="str">
        <f>VLOOKUP(A897,bangolf_kategorien!$A$2:$B$11,2,FALSE)</f>
        <v>H</v>
      </c>
    </row>
    <row r="898" spans="1:7" ht="14.5" x14ac:dyDescent="0.35">
      <c r="A898" t="s">
        <v>116</v>
      </c>
      <c r="B898">
        <v>5081</v>
      </c>
      <c r="C898" t="s">
        <v>1150</v>
      </c>
      <c r="D898" t="s">
        <v>1149</v>
      </c>
      <c r="E898" t="s">
        <v>160</v>
      </c>
      <c r="F898" s="27" t="str">
        <f t="shared" si="13"/>
        <v>SW2: Fuchs, Angela</v>
      </c>
      <c r="G898" s="27" t="str">
        <f>VLOOKUP(A898,bangolf_kategorien!$A$2:$B$11,2,FALSE)</f>
        <v>SW2</v>
      </c>
    </row>
    <row r="899" spans="1:7" ht="14.5" x14ac:dyDescent="0.35">
      <c r="A899" t="s">
        <v>127</v>
      </c>
      <c r="B899">
        <v>49798</v>
      </c>
      <c r="C899" t="s">
        <v>269</v>
      </c>
      <c r="D899" t="s">
        <v>1149</v>
      </c>
      <c r="E899" t="s">
        <v>520</v>
      </c>
      <c r="F899" s="27" t="str">
        <f t="shared" ref="F899:F962" si="14">CONCATENATE(G899,": ",D899,", ",C899)</f>
        <v>H: Fuchs, Christian</v>
      </c>
      <c r="G899" s="27" t="str">
        <f>VLOOKUP(A899,bangolf_kategorien!$A$2:$B$11,2,FALSE)</f>
        <v>H</v>
      </c>
    </row>
    <row r="900" spans="1:7" ht="14.5" x14ac:dyDescent="0.35">
      <c r="A900" t="s">
        <v>134</v>
      </c>
      <c r="B900">
        <v>42170</v>
      </c>
      <c r="C900" t="s">
        <v>201</v>
      </c>
      <c r="D900" t="s">
        <v>1149</v>
      </c>
      <c r="E900" t="s">
        <v>552</v>
      </c>
      <c r="F900" s="27" t="str">
        <f t="shared" si="14"/>
        <v>SW1: Fuchs, Tanja</v>
      </c>
      <c r="G900" s="27" t="str">
        <f>VLOOKUP(A900,bangolf_kategorien!$A$2:$B$11,2,FALSE)</f>
        <v>SW1</v>
      </c>
    </row>
    <row r="901" spans="1:7" ht="14.5" x14ac:dyDescent="0.35">
      <c r="A901" t="s">
        <v>123</v>
      </c>
      <c r="B901">
        <v>31272</v>
      </c>
      <c r="C901" t="s">
        <v>124</v>
      </c>
      <c r="D901" t="s">
        <v>1149</v>
      </c>
      <c r="E901" t="s">
        <v>552</v>
      </c>
      <c r="F901" s="27" t="str">
        <f t="shared" si="14"/>
        <v>SM1: Fuchs, Thomas</v>
      </c>
      <c r="G901" s="27" t="str">
        <f>VLOOKUP(A901,bangolf_kategorien!$A$2:$B$11,2,FALSE)</f>
        <v>SM1</v>
      </c>
    </row>
    <row r="902" spans="1:7" ht="14.5" x14ac:dyDescent="0.35">
      <c r="A902" t="s">
        <v>197</v>
      </c>
      <c r="B902">
        <v>38576</v>
      </c>
      <c r="C902" t="s">
        <v>330</v>
      </c>
      <c r="D902" t="s">
        <v>1149</v>
      </c>
      <c r="E902" t="s">
        <v>401</v>
      </c>
      <c r="F902" s="27" t="str">
        <f t="shared" si="14"/>
        <v>JM: Fuchs, Tobias</v>
      </c>
      <c r="G902" s="27" t="str">
        <f>VLOOKUP(A902,bangolf_kategorien!$A$2:$B$11,2,FALSE)</f>
        <v>JM</v>
      </c>
    </row>
    <row r="903" spans="1:7" ht="14.5" x14ac:dyDescent="0.35">
      <c r="A903" t="s">
        <v>127</v>
      </c>
      <c r="B903">
        <v>30940</v>
      </c>
      <c r="C903" t="s">
        <v>887</v>
      </c>
      <c r="D903" t="s">
        <v>1151</v>
      </c>
      <c r="E903" t="s">
        <v>204</v>
      </c>
      <c r="F903" s="27" t="str">
        <f t="shared" si="14"/>
        <v>H: Fugazza, Manuel</v>
      </c>
      <c r="G903" s="27" t="str">
        <f>VLOOKUP(A903,bangolf_kategorien!$A$2:$B$11,2,FALSE)</f>
        <v>H</v>
      </c>
    </row>
    <row r="904" spans="1:7" ht="14.5" x14ac:dyDescent="0.35">
      <c r="A904" t="s">
        <v>123</v>
      </c>
      <c r="B904">
        <v>66466</v>
      </c>
      <c r="C904" t="s">
        <v>143</v>
      </c>
      <c r="D904" t="s">
        <v>1152</v>
      </c>
      <c r="E904" t="s">
        <v>491</v>
      </c>
      <c r="F904" s="27" t="str">
        <f t="shared" si="14"/>
        <v>SM1: Fuhrmann, Bernd</v>
      </c>
      <c r="G904" s="27" t="str">
        <f>VLOOKUP(A904,bangolf_kategorien!$A$2:$B$11,2,FALSE)</f>
        <v>SM1</v>
      </c>
    </row>
    <row r="905" spans="1:7" ht="14.5" x14ac:dyDescent="0.35">
      <c r="A905" t="s">
        <v>197</v>
      </c>
      <c r="B905">
        <v>66175</v>
      </c>
      <c r="C905" t="s">
        <v>1131</v>
      </c>
      <c r="D905" t="s">
        <v>1152</v>
      </c>
      <c r="E905" t="s">
        <v>354</v>
      </c>
      <c r="F905" s="27" t="str">
        <f t="shared" si="14"/>
        <v>JM: Fuhrmann, Nico</v>
      </c>
      <c r="G905" s="27" t="str">
        <f>VLOOKUP(A905,bangolf_kategorien!$A$2:$B$11,2,FALSE)</f>
        <v>JM</v>
      </c>
    </row>
    <row r="906" spans="1:7" ht="14.5" x14ac:dyDescent="0.35">
      <c r="A906" t="s">
        <v>127</v>
      </c>
      <c r="B906">
        <v>27212</v>
      </c>
      <c r="C906" t="s">
        <v>241</v>
      </c>
      <c r="D906" t="s">
        <v>3770</v>
      </c>
      <c r="E906" t="s">
        <v>3497</v>
      </c>
      <c r="F906" s="27" t="str">
        <f t="shared" si="14"/>
        <v>H: Funk, Stefan</v>
      </c>
      <c r="G906" s="27" t="str">
        <f>VLOOKUP(A906,bangolf_kategorien!$A$2:$B$11,2,FALSE)</f>
        <v>H</v>
      </c>
    </row>
    <row r="907" spans="1:7" ht="14.5" x14ac:dyDescent="0.35">
      <c r="A907" t="s">
        <v>123</v>
      </c>
      <c r="B907">
        <v>35791</v>
      </c>
      <c r="C907" t="s">
        <v>315</v>
      </c>
      <c r="D907" t="s">
        <v>1153</v>
      </c>
      <c r="E907" t="s">
        <v>1154</v>
      </c>
      <c r="F907" s="27" t="str">
        <f t="shared" si="14"/>
        <v>SM1: Fütterer, Andreas</v>
      </c>
      <c r="G907" s="27" t="str">
        <f>VLOOKUP(A907,bangolf_kategorien!$A$2:$B$11,2,FALSE)</f>
        <v>SM1</v>
      </c>
    </row>
    <row r="908" spans="1:7" ht="14.5" x14ac:dyDescent="0.35">
      <c r="A908" t="s">
        <v>123</v>
      </c>
      <c r="B908">
        <v>35793</v>
      </c>
      <c r="C908" t="s">
        <v>124</v>
      </c>
      <c r="D908" t="s">
        <v>1153</v>
      </c>
      <c r="E908" t="s">
        <v>1154</v>
      </c>
      <c r="F908" s="27" t="str">
        <f t="shared" si="14"/>
        <v>SM1: Fütterer, Thomas</v>
      </c>
      <c r="G908" s="27" t="str">
        <f>VLOOKUP(A908,bangolf_kategorien!$A$2:$B$11,2,FALSE)</f>
        <v>SM1</v>
      </c>
    </row>
    <row r="909" spans="1:7" ht="14.5" x14ac:dyDescent="0.35">
      <c r="A909" t="s">
        <v>197</v>
      </c>
      <c r="B909">
        <v>66611</v>
      </c>
      <c r="C909" t="s">
        <v>1156</v>
      </c>
      <c r="D909" t="s">
        <v>1155</v>
      </c>
      <c r="E909" t="s">
        <v>417</v>
      </c>
      <c r="F909" s="27" t="str">
        <f t="shared" si="14"/>
        <v>JM: Gabriel, Simon</v>
      </c>
      <c r="G909" s="27" t="str">
        <f>VLOOKUP(A909,bangolf_kategorien!$A$2:$B$11,2,FALSE)</f>
        <v>JM</v>
      </c>
    </row>
    <row r="910" spans="1:7" ht="14.5" x14ac:dyDescent="0.35">
      <c r="A910" t="s">
        <v>127</v>
      </c>
      <c r="B910">
        <v>66461</v>
      </c>
      <c r="C910" t="s">
        <v>315</v>
      </c>
      <c r="D910" t="s">
        <v>1157</v>
      </c>
      <c r="E910" t="s">
        <v>179</v>
      </c>
      <c r="F910" s="27" t="str">
        <f t="shared" si="14"/>
        <v>H: Gade, Andreas</v>
      </c>
      <c r="G910" s="27" t="str">
        <f>VLOOKUP(A910,bangolf_kategorien!$A$2:$B$11,2,FALSE)</f>
        <v>H</v>
      </c>
    </row>
    <row r="911" spans="1:7" ht="14.5" x14ac:dyDescent="0.35">
      <c r="A911" t="s">
        <v>123</v>
      </c>
      <c r="B911">
        <v>47236</v>
      </c>
      <c r="C911" t="s">
        <v>207</v>
      </c>
      <c r="D911" t="s">
        <v>1158</v>
      </c>
      <c r="E911" t="s">
        <v>237</v>
      </c>
      <c r="F911" s="27" t="str">
        <f t="shared" si="14"/>
        <v>SM1: Gallas, Dieter</v>
      </c>
      <c r="G911" s="27" t="str">
        <f>VLOOKUP(A911,bangolf_kategorien!$A$2:$B$11,2,FALSE)</f>
        <v>SM1</v>
      </c>
    </row>
    <row r="912" spans="1:7" ht="14.5" x14ac:dyDescent="0.35">
      <c r="A912" t="s">
        <v>127</v>
      </c>
      <c r="B912">
        <v>66095</v>
      </c>
      <c r="C912" t="s">
        <v>1159</v>
      </c>
      <c r="D912" t="s">
        <v>1160</v>
      </c>
      <c r="E912" t="s">
        <v>122</v>
      </c>
      <c r="F912" s="27" t="str">
        <f t="shared" si="14"/>
        <v>H: Gallego Lange, Rafael</v>
      </c>
      <c r="G912" s="27" t="str">
        <f>VLOOKUP(A912,bangolf_kategorien!$A$2:$B$11,2,FALSE)</f>
        <v>H</v>
      </c>
    </row>
    <row r="913" spans="1:7" ht="14.5" x14ac:dyDescent="0.35">
      <c r="A913" t="s">
        <v>134</v>
      </c>
      <c r="B913">
        <v>40205</v>
      </c>
      <c r="C913" t="s">
        <v>1161</v>
      </c>
      <c r="D913" t="s">
        <v>1162</v>
      </c>
      <c r="E913" t="s">
        <v>151</v>
      </c>
      <c r="F913" s="27" t="str">
        <f t="shared" si="14"/>
        <v>SW1: Galleinus, Ellen</v>
      </c>
      <c r="G913" s="27" t="str">
        <f>VLOOKUP(A913,bangolf_kategorien!$A$2:$B$11,2,FALSE)</f>
        <v>SW1</v>
      </c>
    </row>
    <row r="914" spans="1:7" ht="14.5" x14ac:dyDescent="0.35">
      <c r="A914" t="s">
        <v>123</v>
      </c>
      <c r="B914">
        <v>27566</v>
      </c>
      <c r="C914" t="s">
        <v>335</v>
      </c>
      <c r="D914" t="s">
        <v>1162</v>
      </c>
      <c r="E914" t="s">
        <v>151</v>
      </c>
      <c r="F914" s="27" t="str">
        <f t="shared" si="14"/>
        <v>SM1: Galleinus, Jens</v>
      </c>
      <c r="G914" s="27" t="str">
        <f>VLOOKUP(A914,bangolf_kategorien!$A$2:$B$11,2,FALSE)</f>
        <v>SM1</v>
      </c>
    </row>
    <row r="915" spans="1:7" ht="14.5" x14ac:dyDescent="0.35">
      <c r="A915" t="s">
        <v>123</v>
      </c>
      <c r="B915">
        <v>66586</v>
      </c>
      <c r="C915" t="s">
        <v>1163</v>
      </c>
      <c r="D915" t="s">
        <v>1164</v>
      </c>
      <c r="E915" t="s">
        <v>300</v>
      </c>
      <c r="F915" s="27" t="str">
        <f t="shared" si="14"/>
        <v>SM1: Gallus, Karl</v>
      </c>
      <c r="G915" s="27" t="str">
        <f>VLOOKUP(A915,bangolf_kategorien!$A$2:$B$11,2,FALSE)</f>
        <v>SM1</v>
      </c>
    </row>
    <row r="916" spans="1:7" ht="14.5" x14ac:dyDescent="0.35">
      <c r="A916" t="s">
        <v>112</v>
      </c>
      <c r="B916">
        <v>66073</v>
      </c>
      <c r="C916" t="s">
        <v>146</v>
      </c>
      <c r="D916" t="s">
        <v>1165</v>
      </c>
      <c r="E916" t="s">
        <v>231</v>
      </c>
      <c r="F916" s="27" t="str">
        <f t="shared" si="14"/>
        <v>SM2: Galz, Jürgen</v>
      </c>
      <c r="G916" s="27" t="str">
        <f>VLOOKUP(A916,bangolf_kategorien!$A$2:$B$11,2,FALSE)</f>
        <v>SM2</v>
      </c>
    </row>
    <row r="917" spans="1:7" ht="14.5" x14ac:dyDescent="0.35">
      <c r="A917" t="s">
        <v>138</v>
      </c>
      <c r="B917">
        <v>67370</v>
      </c>
      <c r="C917" t="s">
        <v>729</v>
      </c>
      <c r="D917" t="s">
        <v>3771</v>
      </c>
      <c r="E917" t="s">
        <v>828</v>
      </c>
      <c r="F917" s="27" t="str">
        <f t="shared" si="14"/>
        <v>D: Gammert, Viola</v>
      </c>
      <c r="G917" s="27" t="str">
        <f>VLOOKUP(A917,bangolf_kategorien!$A$2:$B$11,2,FALSE)</f>
        <v>D</v>
      </c>
    </row>
    <row r="918" spans="1:7" ht="14.5" x14ac:dyDescent="0.35">
      <c r="A918" t="s">
        <v>134</v>
      </c>
      <c r="B918">
        <v>67091</v>
      </c>
      <c r="C918" t="s">
        <v>457</v>
      </c>
      <c r="D918" t="s">
        <v>3529</v>
      </c>
      <c r="E918" t="s">
        <v>1204</v>
      </c>
      <c r="F918" s="27" t="str">
        <f t="shared" si="14"/>
        <v>SW1: Gäng, Gaby</v>
      </c>
      <c r="G918" s="27" t="str">
        <f>VLOOKUP(A918,bangolf_kategorien!$A$2:$B$11,2,FALSE)</f>
        <v>SW1</v>
      </c>
    </row>
    <row r="919" spans="1:7" ht="14.5" x14ac:dyDescent="0.35">
      <c r="A919" t="s">
        <v>123</v>
      </c>
      <c r="B919">
        <v>3211955</v>
      </c>
      <c r="C919" t="s">
        <v>241</v>
      </c>
      <c r="D919" t="s">
        <v>1166</v>
      </c>
      <c r="E919" t="s">
        <v>4</v>
      </c>
      <c r="F919" s="27" t="str">
        <f t="shared" si="14"/>
        <v>SM1: Ganz, Stefan</v>
      </c>
      <c r="G919" s="27" t="str">
        <f>VLOOKUP(A919,bangolf_kategorien!$A$2:$B$11,2,FALSE)</f>
        <v>SM1</v>
      </c>
    </row>
    <row r="920" spans="1:7" ht="14.5" x14ac:dyDescent="0.35">
      <c r="A920" t="s">
        <v>197</v>
      </c>
      <c r="B920">
        <v>66554</v>
      </c>
      <c r="C920" t="s">
        <v>324</v>
      </c>
      <c r="D920" t="s">
        <v>1167</v>
      </c>
      <c r="E920" t="s">
        <v>534</v>
      </c>
      <c r="F920" s="27" t="str">
        <f t="shared" si="14"/>
        <v>JM: Garbe, Dennis</v>
      </c>
      <c r="G920" s="27" t="str">
        <f>VLOOKUP(A920,bangolf_kategorien!$A$2:$B$11,2,FALSE)</f>
        <v>JM</v>
      </c>
    </row>
    <row r="921" spans="1:7" ht="14.5" x14ac:dyDescent="0.35">
      <c r="A921" t="s">
        <v>123</v>
      </c>
      <c r="B921">
        <v>66553</v>
      </c>
      <c r="C921" t="s">
        <v>140</v>
      </c>
      <c r="D921" t="s">
        <v>1167</v>
      </c>
      <c r="E921" t="s">
        <v>534</v>
      </c>
      <c r="F921" s="27" t="str">
        <f t="shared" si="14"/>
        <v>SM1: Garbe, Michael</v>
      </c>
      <c r="G921" s="27" t="str">
        <f>VLOOKUP(A921,bangolf_kategorien!$A$2:$B$11,2,FALSE)</f>
        <v>SM1</v>
      </c>
    </row>
    <row r="922" spans="1:7" ht="14.5" x14ac:dyDescent="0.35">
      <c r="A922" t="s">
        <v>123</v>
      </c>
      <c r="B922">
        <v>45293</v>
      </c>
      <c r="C922" t="s">
        <v>1042</v>
      </c>
      <c r="D922" t="s">
        <v>1168</v>
      </c>
      <c r="E922" t="s">
        <v>846</v>
      </c>
      <c r="F922" s="27" t="str">
        <f t="shared" si="14"/>
        <v>SM1: Garbers, Bruno</v>
      </c>
      <c r="G922" s="27" t="str">
        <f>VLOOKUP(A922,bangolf_kategorien!$A$2:$B$11,2,FALSE)</f>
        <v>SM1</v>
      </c>
    </row>
    <row r="923" spans="1:7" ht="14.5" x14ac:dyDescent="0.35">
      <c r="A923" t="s">
        <v>112</v>
      </c>
      <c r="B923">
        <v>37874</v>
      </c>
      <c r="C923" t="s">
        <v>451</v>
      </c>
      <c r="D923" t="s">
        <v>1169</v>
      </c>
      <c r="E923" t="s">
        <v>145</v>
      </c>
      <c r="F923" s="27" t="str">
        <f t="shared" si="14"/>
        <v>SM2: Garden, Joachim</v>
      </c>
      <c r="G923" s="27" t="str">
        <f>VLOOKUP(A923,bangolf_kategorien!$A$2:$B$11,2,FALSE)</f>
        <v>SM2</v>
      </c>
    </row>
    <row r="924" spans="1:7" ht="14.5" x14ac:dyDescent="0.35">
      <c r="A924" t="s">
        <v>112</v>
      </c>
      <c r="B924">
        <v>38071</v>
      </c>
      <c r="C924" t="s">
        <v>967</v>
      </c>
      <c r="D924" t="s">
        <v>1170</v>
      </c>
      <c r="E924" t="s">
        <v>646</v>
      </c>
      <c r="F924" s="27" t="str">
        <f t="shared" si="14"/>
        <v>SM2: Gareis, Alfred</v>
      </c>
      <c r="G924" s="27" t="str">
        <f>VLOOKUP(A924,bangolf_kategorien!$A$2:$B$11,2,FALSE)</f>
        <v>SM2</v>
      </c>
    </row>
    <row r="925" spans="1:7" ht="14.5" x14ac:dyDescent="0.35">
      <c r="A925" t="s">
        <v>123</v>
      </c>
      <c r="B925">
        <v>3106820</v>
      </c>
      <c r="C925" t="s">
        <v>221</v>
      </c>
      <c r="D925" t="s">
        <v>1171</v>
      </c>
      <c r="E925" t="s">
        <v>4</v>
      </c>
      <c r="F925" s="27" t="str">
        <f t="shared" si="14"/>
        <v>SM1: Garke, Helmut</v>
      </c>
      <c r="G925" s="27" t="str">
        <f>VLOOKUP(A925,bangolf_kategorien!$A$2:$B$11,2,FALSE)</f>
        <v>SM1</v>
      </c>
    </row>
    <row r="926" spans="1:7" ht="14.5" x14ac:dyDescent="0.35">
      <c r="A926" t="s">
        <v>127</v>
      </c>
      <c r="B926">
        <v>38168</v>
      </c>
      <c r="C926" t="s">
        <v>1172</v>
      </c>
      <c r="D926" t="s">
        <v>1173</v>
      </c>
      <c r="E926" t="s">
        <v>240</v>
      </c>
      <c r="F926" s="27" t="str">
        <f t="shared" si="14"/>
        <v>H: Garte, Chris</v>
      </c>
      <c r="G926" s="27" t="str">
        <f>VLOOKUP(A926,bangolf_kategorien!$A$2:$B$11,2,FALSE)</f>
        <v>H</v>
      </c>
    </row>
    <row r="927" spans="1:7" ht="14.5" x14ac:dyDescent="0.35">
      <c r="A927" t="s">
        <v>112</v>
      </c>
      <c r="B927">
        <v>34722</v>
      </c>
      <c r="C927" t="s">
        <v>182</v>
      </c>
      <c r="D927" t="s">
        <v>1174</v>
      </c>
      <c r="E927" t="s">
        <v>1120</v>
      </c>
      <c r="F927" s="27" t="str">
        <f t="shared" si="14"/>
        <v>SM2: Gasch, Wolfgang</v>
      </c>
      <c r="G927" s="27" t="str">
        <f>VLOOKUP(A927,bangolf_kategorien!$A$2:$B$11,2,FALSE)</f>
        <v>SM2</v>
      </c>
    </row>
    <row r="928" spans="1:7" ht="14.5" x14ac:dyDescent="0.35">
      <c r="A928" t="s">
        <v>138</v>
      </c>
      <c r="B928">
        <v>65897</v>
      </c>
      <c r="C928" t="s">
        <v>117</v>
      </c>
      <c r="D928" t="s">
        <v>1175</v>
      </c>
      <c r="E928" t="s">
        <v>192</v>
      </c>
      <c r="F928" s="27" t="str">
        <f t="shared" si="14"/>
        <v>D: Gase, Birgit</v>
      </c>
      <c r="G928" s="27" t="str">
        <f>VLOOKUP(A928,bangolf_kategorien!$A$2:$B$11,2,FALSE)</f>
        <v>D</v>
      </c>
    </row>
    <row r="929" spans="1:7" ht="14.5" x14ac:dyDescent="0.35">
      <c r="A929" t="s">
        <v>123</v>
      </c>
      <c r="B929">
        <v>38592</v>
      </c>
      <c r="C929" t="s">
        <v>441</v>
      </c>
      <c r="D929" t="s">
        <v>1175</v>
      </c>
      <c r="E929" t="s">
        <v>192</v>
      </c>
      <c r="F929" s="27" t="str">
        <f t="shared" si="14"/>
        <v>SM1: Gase, Timo</v>
      </c>
      <c r="G929" s="27" t="str">
        <f>VLOOKUP(A929,bangolf_kategorien!$A$2:$B$11,2,FALSE)</f>
        <v>SM1</v>
      </c>
    </row>
    <row r="930" spans="1:7" ht="14.5" x14ac:dyDescent="0.35">
      <c r="A930" t="s">
        <v>123</v>
      </c>
      <c r="B930">
        <v>34092</v>
      </c>
      <c r="C930" t="s">
        <v>182</v>
      </c>
      <c r="D930" t="s">
        <v>1176</v>
      </c>
      <c r="E930" t="s">
        <v>346</v>
      </c>
      <c r="F930" s="27" t="str">
        <f t="shared" si="14"/>
        <v>SM1: Gaute, Wolfgang</v>
      </c>
      <c r="G930" s="27" t="str">
        <f>VLOOKUP(A930,bangolf_kategorien!$A$2:$B$11,2,FALSE)</f>
        <v>SM1</v>
      </c>
    </row>
    <row r="931" spans="1:7" ht="14.5" x14ac:dyDescent="0.35">
      <c r="A931" t="s">
        <v>116</v>
      </c>
      <c r="B931">
        <v>3430</v>
      </c>
      <c r="C931" t="s">
        <v>253</v>
      </c>
      <c r="D931" t="s">
        <v>1177</v>
      </c>
      <c r="E931" t="s">
        <v>676</v>
      </c>
      <c r="F931" s="27" t="str">
        <f t="shared" si="14"/>
        <v>SW2: Gawlowski, Anna</v>
      </c>
      <c r="G931" s="27" t="str">
        <f>VLOOKUP(A931,bangolf_kategorien!$A$2:$B$11,2,FALSE)</f>
        <v>SW2</v>
      </c>
    </row>
    <row r="932" spans="1:7" ht="14.5" x14ac:dyDescent="0.35">
      <c r="A932" t="s">
        <v>112</v>
      </c>
      <c r="B932">
        <v>3375</v>
      </c>
      <c r="C932" t="s">
        <v>1178</v>
      </c>
      <c r="D932" t="s">
        <v>1177</v>
      </c>
      <c r="E932" t="s">
        <v>676</v>
      </c>
      <c r="F932" s="27" t="str">
        <f t="shared" si="14"/>
        <v>SM2: Gawlowski, Sylvester</v>
      </c>
      <c r="G932" s="27" t="str">
        <f>VLOOKUP(A932,bangolf_kategorien!$A$2:$B$11,2,FALSE)</f>
        <v>SM2</v>
      </c>
    </row>
    <row r="933" spans="1:7" ht="14.5" x14ac:dyDescent="0.35">
      <c r="A933" t="s">
        <v>127</v>
      </c>
      <c r="B933">
        <v>67293</v>
      </c>
      <c r="C933" t="s">
        <v>1686</v>
      </c>
      <c r="D933" t="s">
        <v>1180</v>
      </c>
      <c r="E933" t="s">
        <v>216</v>
      </c>
      <c r="F933" s="27" t="str">
        <f t="shared" si="14"/>
        <v>H: Gebauer, Helge</v>
      </c>
      <c r="G933" s="27" t="str">
        <f>VLOOKUP(A933,bangolf_kategorien!$A$2:$B$11,2,FALSE)</f>
        <v>H</v>
      </c>
    </row>
    <row r="934" spans="1:7" ht="14.5" x14ac:dyDescent="0.35">
      <c r="A934" t="s">
        <v>112</v>
      </c>
      <c r="B934">
        <v>42043</v>
      </c>
      <c r="C934" t="s">
        <v>233</v>
      </c>
      <c r="D934" t="s">
        <v>1180</v>
      </c>
      <c r="E934" t="s">
        <v>381</v>
      </c>
      <c r="F934" s="27" t="str">
        <f t="shared" si="14"/>
        <v>SM2: Gebauer, Kurt</v>
      </c>
      <c r="G934" s="27" t="str">
        <f>VLOOKUP(A934,bangolf_kategorien!$A$2:$B$11,2,FALSE)</f>
        <v>SM2</v>
      </c>
    </row>
    <row r="935" spans="1:7" ht="14.5" x14ac:dyDescent="0.35">
      <c r="A935" t="s">
        <v>197</v>
      </c>
      <c r="B935">
        <v>67294</v>
      </c>
      <c r="C935" t="s">
        <v>3115</v>
      </c>
      <c r="D935" t="s">
        <v>1180</v>
      </c>
      <c r="E935" t="s">
        <v>216</v>
      </c>
      <c r="F935" s="27" t="str">
        <f t="shared" si="14"/>
        <v>JM: Gebauer, Leon</v>
      </c>
      <c r="G935" s="27" t="str">
        <f>VLOOKUP(A935,bangolf_kategorien!$A$2:$B$11,2,FALSE)</f>
        <v>JM</v>
      </c>
    </row>
    <row r="936" spans="1:7" ht="14.5" x14ac:dyDescent="0.35">
      <c r="A936" t="s">
        <v>123</v>
      </c>
      <c r="B936">
        <v>66562</v>
      </c>
      <c r="C936" t="s">
        <v>315</v>
      </c>
      <c r="D936" t="s">
        <v>1181</v>
      </c>
      <c r="E936" t="s">
        <v>1182</v>
      </c>
      <c r="F936" s="27" t="str">
        <f t="shared" si="14"/>
        <v>SM1: Gebhardt, Andreas</v>
      </c>
      <c r="G936" s="27" t="str">
        <f>VLOOKUP(A936,bangolf_kategorien!$A$2:$B$11,2,FALSE)</f>
        <v>SM1</v>
      </c>
    </row>
    <row r="937" spans="1:7" ht="14.5" x14ac:dyDescent="0.35">
      <c r="A937" t="s">
        <v>164</v>
      </c>
      <c r="B937">
        <v>66561</v>
      </c>
      <c r="C937" t="s">
        <v>262</v>
      </c>
      <c r="D937" t="s">
        <v>1181</v>
      </c>
      <c r="E937" t="s">
        <v>1182</v>
      </c>
      <c r="F937" s="27" t="str">
        <f t="shared" si="14"/>
        <v>JW: Gebhardt, Emily</v>
      </c>
      <c r="G937" s="27" t="str">
        <f>VLOOKUP(A937,bangolf_kategorien!$A$2:$B$11,2,FALSE)</f>
        <v>JW</v>
      </c>
    </row>
    <row r="938" spans="1:7" ht="14.5" x14ac:dyDescent="0.35">
      <c r="A938" t="s">
        <v>134</v>
      </c>
      <c r="B938">
        <v>66563</v>
      </c>
      <c r="C938" t="s">
        <v>1183</v>
      </c>
      <c r="D938" t="s">
        <v>1181</v>
      </c>
      <c r="E938" t="s">
        <v>1182</v>
      </c>
      <c r="F938" s="27" t="str">
        <f t="shared" si="14"/>
        <v>SW1: Gebhardt, Kirstin</v>
      </c>
      <c r="G938" s="27" t="str">
        <f>VLOOKUP(A938,bangolf_kategorien!$A$2:$B$11,2,FALSE)</f>
        <v>SW1</v>
      </c>
    </row>
    <row r="939" spans="1:7" ht="14.5" x14ac:dyDescent="0.35">
      <c r="A939" t="s">
        <v>164</v>
      </c>
      <c r="B939">
        <v>66707</v>
      </c>
      <c r="C939" t="s">
        <v>644</v>
      </c>
      <c r="D939" t="s">
        <v>1184</v>
      </c>
      <c r="E939" t="s">
        <v>621</v>
      </c>
      <c r="F939" s="27" t="str">
        <f t="shared" si="14"/>
        <v>JW: Gefreyer, Sarah</v>
      </c>
      <c r="G939" s="27" t="str">
        <f>VLOOKUP(A939,bangolf_kategorien!$A$2:$B$11,2,FALSE)</f>
        <v>JW</v>
      </c>
    </row>
    <row r="940" spans="1:7" ht="14.5" x14ac:dyDescent="0.35">
      <c r="A940" t="s">
        <v>123</v>
      </c>
      <c r="B940">
        <v>67012</v>
      </c>
      <c r="C940" t="s">
        <v>1296</v>
      </c>
      <c r="D940" t="s">
        <v>1184</v>
      </c>
      <c r="E940" t="s">
        <v>621</v>
      </c>
      <c r="F940" s="27" t="str">
        <f t="shared" si="14"/>
        <v>SM1: Gefreyer, Steffen</v>
      </c>
      <c r="G940" s="27" t="str">
        <f>VLOOKUP(A940,bangolf_kategorien!$A$2:$B$11,2,FALSE)</f>
        <v>SM1</v>
      </c>
    </row>
    <row r="941" spans="1:7" ht="14.5" x14ac:dyDescent="0.35">
      <c r="A941" t="s">
        <v>127</v>
      </c>
      <c r="B941">
        <v>3211956</v>
      </c>
      <c r="C941" t="s">
        <v>1185</v>
      </c>
      <c r="D941" t="s">
        <v>1186</v>
      </c>
      <c r="E941" t="s">
        <v>4</v>
      </c>
      <c r="F941" s="27" t="str">
        <f t="shared" si="14"/>
        <v>H: Gehrendorf, Emanuel</v>
      </c>
      <c r="G941" s="27" t="str">
        <f>VLOOKUP(A941,bangolf_kategorien!$A$2:$B$11,2,FALSE)</f>
        <v>H</v>
      </c>
    </row>
    <row r="942" spans="1:7" ht="14.5" x14ac:dyDescent="0.35">
      <c r="A942" t="s">
        <v>138</v>
      </c>
      <c r="B942">
        <v>65466</v>
      </c>
      <c r="C942" t="s">
        <v>1187</v>
      </c>
      <c r="D942" t="s">
        <v>1188</v>
      </c>
      <c r="E942" t="s">
        <v>393</v>
      </c>
      <c r="F942" s="27" t="str">
        <f t="shared" si="14"/>
        <v>D: Gehrke, Alina</v>
      </c>
      <c r="G942" s="27" t="str">
        <f>VLOOKUP(A942,bangolf_kategorien!$A$2:$B$11,2,FALSE)</f>
        <v>D</v>
      </c>
    </row>
    <row r="943" spans="1:7" ht="14.5" x14ac:dyDescent="0.35">
      <c r="A943" t="s">
        <v>134</v>
      </c>
      <c r="B943">
        <v>65468</v>
      </c>
      <c r="C943" t="s">
        <v>568</v>
      </c>
      <c r="D943" t="s">
        <v>1188</v>
      </c>
      <c r="E943" t="s">
        <v>393</v>
      </c>
      <c r="F943" s="27" t="str">
        <f t="shared" si="14"/>
        <v>SW1: Gehrke, Cornelia</v>
      </c>
      <c r="G943" s="27" t="str">
        <f>VLOOKUP(A943,bangolf_kategorien!$A$2:$B$11,2,FALSE)</f>
        <v>SW1</v>
      </c>
    </row>
    <row r="944" spans="1:7" ht="14.5" x14ac:dyDescent="0.35">
      <c r="A944" t="s">
        <v>123</v>
      </c>
      <c r="B944">
        <v>1963</v>
      </c>
      <c r="C944" t="s">
        <v>244</v>
      </c>
      <c r="D944" t="s">
        <v>1188</v>
      </c>
      <c r="E944" t="s">
        <v>393</v>
      </c>
      <c r="F944" s="27" t="str">
        <f t="shared" si="14"/>
        <v>SM1: Gehrke, Jörg</v>
      </c>
      <c r="G944" s="27" t="str">
        <f>VLOOKUP(A944,bangolf_kategorien!$A$2:$B$11,2,FALSE)</f>
        <v>SM1</v>
      </c>
    </row>
    <row r="945" spans="1:7" ht="14.5" x14ac:dyDescent="0.35">
      <c r="A945" t="s">
        <v>123</v>
      </c>
      <c r="B945">
        <v>16436</v>
      </c>
      <c r="C945" t="s">
        <v>146</v>
      </c>
      <c r="D945" t="s">
        <v>1190</v>
      </c>
      <c r="E945" t="s">
        <v>300</v>
      </c>
      <c r="F945" s="27" t="str">
        <f t="shared" si="14"/>
        <v>SM1: Geiger, Jürgen</v>
      </c>
      <c r="G945" s="27" t="str">
        <f>VLOOKUP(A945,bangolf_kategorien!$A$2:$B$11,2,FALSE)</f>
        <v>SM1</v>
      </c>
    </row>
    <row r="946" spans="1:7" ht="14.5" x14ac:dyDescent="0.35">
      <c r="A946" t="s">
        <v>123</v>
      </c>
      <c r="B946">
        <v>43120</v>
      </c>
      <c r="C946" t="s">
        <v>685</v>
      </c>
      <c r="D946" t="s">
        <v>1190</v>
      </c>
      <c r="E946" t="s">
        <v>390</v>
      </c>
      <c r="F946" s="27" t="str">
        <f t="shared" si="14"/>
        <v>SM1: Geiger, Thorsten</v>
      </c>
      <c r="G946" s="27" t="str">
        <f>VLOOKUP(A946,bangolf_kategorien!$A$2:$B$11,2,FALSE)</f>
        <v>SM1</v>
      </c>
    </row>
    <row r="947" spans="1:7" ht="14.5" x14ac:dyDescent="0.35">
      <c r="A947" t="s">
        <v>197</v>
      </c>
      <c r="B947">
        <v>67305</v>
      </c>
      <c r="C947" t="s">
        <v>1155</v>
      </c>
      <c r="D947" t="s">
        <v>3772</v>
      </c>
      <c r="E947" t="s">
        <v>3724</v>
      </c>
      <c r="F947" s="27" t="str">
        <f t="shared" si="14"/>
        <v>JM: Geishüttner, Gabriel</v>
      </c>
      <c r="G947" s="27" t="str">
        <f>VLOOKUP(A947,bangolf_kategorien!$A$2:$B$11,2,FALSE)</f>
        <v>JM</v>
      </c>
    </row>
    <row r="948" spans="1:7" ht="14.5" x14ac:dyDescent="0.35">
      <c r="A948" t="s">
        <v>123</v>
      </c>
      <c r="B948">
        <v>67306</v>
      </c>
      <c r="C948" t="s">
        <v>224</v>
      </c>
      <c r="D948" t="s">
        <v>3772</v>
      </c>
      <c r="E948" t="s">
        <v>3724</v>
      </c>
      <c r="F948" s="27" t="str">
        <f t="shared" si="14"/>
        <v>SM1: Geishüttner, Gerhard</v>
      </c>
      <c r="G948" s="27" t="str">
        <f>VLOOKUP(A948,bangolf_kategorien!$A$2:$B$11,2,FALSE)</f>
        <v>SM1</v>
      </c>
    </row>
    <row r="949" spans="1:7" ht="14.5" x14ac:dyDescent="0.35">
      <c r="A949" t="s">
        <v>123</v>
      </c>
      <c r="B949">
        <v>42662</v>
      </c>
      <c r="C949" t="s">
        <v>359</v>
      </c>
      <c r="D949" t="s">
        <v>1192</v>
      </c>
      <c r="E949" t="s">
        <v>115</v>
      </c>
      <c r="F949" s="27" t="str">
        <f t="shared" si="14"/>
        <v>SM1: Geissler, Ralf</v>
      </c>
      <c r="G949" s="27" t="str">
        <f>VLOOKUP(A949,bangolf_kategorien!$A$2:$B$11,2,FALSE)</f>
        <v>SM1</v>
      </c>
    </row>
    <row r="950" spans="1:7" ht="14.5" x14ac:dyDescent="0.35">
      <c r="A950" t="s">
        <v>127</v>
      </c>
      <c r="B950">
        <v>43605</v>
      </c>
      <c r="C950" t="s">
        <v>186</v>
      </c>
      <c r="D950" t="s">
        <v>1193</v>
      </c>
      <c r="E950" t="s">
        <v>432</v>
      </c>
      <c r="F950" s="27" t="str">
        <f t="shared" si="14"/>
        <v>H: Geist, Alexander</v>
      </c>
      <c r="G950" s="27" t="str">
        <f>VLOOKUP(A950,bangolf_kategorien!$A$2:$B$11,2,FALSE)</f>
        <v>H</v>
      </c>
    </row>
    <row r="951" spans="1:7" ht="14.5" x14ac:dyDescent="0.35">
      <c r="A951" t="s">
        <v>134</v>
      </c>
      <c r="B951">
        <v>24314</v>
      </c>
      <c r="C951" t="s">
        <v>402</v>
      </c>
      <c r="D951" t="s">
        <v>1193</v>
      </c>
      <c r="E951" t="s">
        <v>512</v>
      </c>
      <c r="F951" s="27" t="str">
        <f t="shared" si="14"/>
        <v>SW1: Geist, Michaela</v>
      </c>
      <c r="G951" s="27" t="str">
        <f>VLOOKUP(A951,bangolf_kategorien!$A$2:$B$11,2,FALSE)</f>
        <v>SW1</v>
      </c>
    </row>
    <row r="952" spans="1:7" ht="14.5" x14ac:dyDescent="0.35">
      <c r="A952" t="s">
        <v>123</v>
      </c>
      <c r="B952">
        <v>41874</v>
      </c>
      <c r="C952" t="s">
        <v>168</v>
      </c>
      <c r="D952" t="s">
        <v>1194</v>
      </c>
      <c r="E952" t="s">
        <v>960</v>
      </c>
      <c r="F952" s="27" t="str">
        <f t="shared" si="14"/>
        <v>SM1: Gellermann, Rainer</v>
      </c>
      <c r="G952" s="27" t="str">
        <f>VLOOKUP(A952,bangolf_kategorien!$A$2:$B$11,2,FALSE)</f>
        <v>SM1</v>
      </c>
    </row>
    <row r="953" spans="1:7" ht="14.5" x14ac:dyDescent="0.35">
      <c r="A953" t="s">
        <v>123</v>
      </c>
      <c r="B953">
        <v>65931</v>
      </c>
      <c r="C953" t="s">
        <v>140</v>
      </c>
      <c r="D953" t="s">
        <v>3773</v>
      </c>
      <c r="E953" t="s">
        <v>228</v>
      </c>
      <c r="F953" s="27" t="str">
        <f t="shared" si="14"/>
        <v>SM1: Genzer, Michael</v>
      </c>
      <c r="G953" s="27" t="str">
        <f>VLOOKUP(A953,bangolf_kategorien!$A$2:$B$11,2,FALSE)</f>
        <v>SM1</v>
      </c>
    </row>
    <row r="954" spans="1:7" ht="14.5" x14ac:dyDescent="0.35">
      <c r="A954" t="s">
        <v>123</v>
      </c>
      <c r="B954">
        <v>34839</v>
      </c>
      <c r="C954" t="s">
        <v>481</v>
      </c>
      <c r="D954" t="s">
        <v>1195</v>
      </c>
      <c r="E954" t="s">
        <v>126</v>
      </c>
      <c r="F954" s="27" t="str">
        <f t="shared" si="14"/>
        <v>SM1: Georgi, Holger</v>
      </c>
      <c r="G954" s="27" t="str">
        <f>VLOOKUP(A954,bangolf_kategorien!$A$2:$B$11,2,FALSE)</f>
        <v>SM1</v>
      </c>
    </row>
    <row r="955" spans="1:7" ht="14.5" x14ac:dyDescent="0.35">
      <c r="A955" t="s">
        <v>127</v>
      </c>
      <c r="B955">
        <v>35794</v>
      </c>
      <c r="C955" t="s">
        <v>382</v>
      </c>
      <c r="D955" t="s">
        <v>1196</v>
      </c>
      <c r="E955" t="s">
        <v>1154</v>
      </c>
      <c r="F955" s="27" t="str">
        <f t="shared" si="14"/>
        <v>H: Gerbert, Martin</v>
      </c>
      <c r="G955" s="27" t="str">
        <f>VLOOKUP(A955,bangolf_kategorien!$A$2:$B$11,2,FALSE)</f>
        <v>H</v>
      </c>
    </row>
    <row r="956" spans="1:7" ht="14.5" x14ac:dyDescent="0.35">
      <c r="A956" t="s">
        <v>123</v>
      </c>
      <c r="B956">
        <v>32966</v>
      </c>
      <c r="C956" t="s">
        <v>967</v>
      </c>
      <c r="D956" t="s">
        <v>1197</v>
      </c>
      <c r="E956" t="s">
        <v>1198</v>
      </c>
      <c r="F956" s="27" t="str">
        <f t="shared" si="14"/>
        <v>SM1: Gerdeisen, Alfred</v>
      </c>
      <c r="G956" s="27" t="str">
        <f>VLOOKUP(A956,bangolf_kategorien!$A$2:$B$11,2,FALSE)</f>
        <v>SM1</v>
      </c>
    </row>
    <row r="957" spans="1:7" ht="14.5" x14ac:dyDescent="0.35">
      <c r="A957" t="s">
        <v>127</v>
      </c>
      <c r="B957">
        <v>34891</v>
      </c>
      <c r="C957" t="s">
        <v>672</v>
      </c>
      <c r="D957" t="s">
        <v>1199</v>
      </c>
      <c r="E957" t="s">
        <v>234</v>
      </c>
      <c r="F957" s="27" t="str">
        <f t="shared" si="14"/>
        <v>H: Gerhardt, Felix</v>
      </c>
      <c r="G957" s="27" t="str">
        <f>VLOOKUP(A957,bangolf_kategorien!$A$2:$B$11,2,FALSE)</f>
        <v>H</v>
      </c>
    </row>
    <row r="958" spans="1:7" ht="14.5" x14ac:dyDescent="0.35">
      <c r="A958" t="s">
        <v>127</v>
      </c>
      <c r="B958">
        <v>37960</v>
      </c>
      <c r="C958" t="s">
        <v>238</v>
      </c>
      <c r="D958" t="s">
        <v>1200</v>
      </c>
      <c r="E958" t="s">
        <v>306</v>
      </c>
      <c r="F958" s="27" t="str">
        <f t="shared" si="14"/>
        <v>H: Gerlach, Marco</v>
      </c>
      <c r="G958" s="27" t="str">
        <f>VLOOKUP(A958,bangolf_kategorien!$A$2:$B$11,2,FALSE)</f>
        <v>H</v>
      </c>
    </row>
    <row r="959" spans="1:7" ht="14.5" x14ac:dyDescent="0.35">
      <c r="A959" t="s">
        <v>127</v>
      </c>
      <c r="B959">
        <v>35437</v>
      </c>
      <c r="C959" t="s">
        <v>149</v>
      </c>
      <c r="D959" t="s">
        <v>1200</v>
      </c>
      <c r="E959" t="s">
        <v>552</v>
      </c>
      <c r="F959" s="27" t="str">
        <f t="shared" si="14"/>
        <v>H: Gerlach, Markus</v>
      </c>
      <c r="G959" s="27" t="str">
        <f>VLOOKUP(A959,bangolf_kategorien!$A$2:$B$11,2,FALSE)</f>
        <v>H</v>
      </c>
    </row>
    <row r="960" spans="1:7" ht="14.5" x14ac:dyDescent="0.35">
      <c r="A960" t="s">
        <v>123</v>
      </c>
      <c r="B960">
        <v>35436</v>
      </c>
      <c r="C960" t="s">
        <v>241</v>
      </c>
      <c r="D960" t="s">
        <v>1200</v>
      </c>
      <c r="E960" t="s">
        <v>403</v>
      </c>
      <c r="F960" s="27" t="str">
        <f t="shared" si="14"/>
        <v>SM1: Gerlach, Stefan</v>
      </c>
      <c r="G960" s="27" t="str">
        <f>VLOOKUP(A960,bangolf_kategorien!$A$2:$B$11,2,FALSE)</f>
        <v>SM1</v>
      </c>
    </row>
    <row r="961" spans="1:7" ht="14.5" x14ac:dyDescent="0.35">
      <c r="A961" t="s">
        <v>112</v>
      </c>
      <c r="B961">
        <v>62148</v>
      </c>
      <c r="C961" t="s">
        <v>1163</v>
      </c>
      <c r="D961" t="s">
        <v>1201</v>
      </c>
      <c r="E961" t="s">
        <v>1202</v>
      </c>
      <c r="F961" s="27" t="str">
        <f t="shared" si="14"/>
        <v>SM2: Gerling, Karl</v>
      </c>
      <c r="G961" s="27" t="str">
        <f>VLOOKUP(A961,bangolf_kategorien!$A$2:$B$11,2,FALSE)</f>
        <v>SM2</v>
      </c>
    </row>
    <row r="962" spans="1:7" ht="14.5" x14ac:dyDescent="0.35">
      <c r="A962" t="s">
        <v>112</v>
      </c>
      <c r="B962">
        <v>5821</v>
      </c>
      <c r="C962" t="s">
        <v>296</v>
      </c>
      <c r="D962" t="s">
        <v>1203</v>
      </c>
      <c r="E962" t="s">
        <v>1204</v>
      </c>
      <c r="F962" s="27" t="str">
        <f t="shared" si="14"/>
        <v>SM2: Gerwert, Karl-Heinz</v>
      </c>
      <c r="G962" s="27" t="str">
        <f>VLOOKUP(A962,bangolf_kategorien!$A$2:$B$11,2,FALSE)</f>
        <v>SM2</v>
      </c>
    </row>
    <row r="963" spans="1:7" ht="14.5" x14ac:dyDescent="0.35">
      <c r="A963" t="s">
        <v>112</v>
      </c>
      <c r="B963">
        <v>37063</v>
      </c>
      <c r="C963" t="s">
        <v>202</v>
      </c>
      <c r="D963" t="s">
        <v>3774</v>
      </c>
      <c r="E963" t="s">
        <v>449</v>
      </c>
      <c r="F963" s="27" t="str">
        <f t="shared" ref="F963:F1026" si="15">CONCATENATE(G963,": ",D963,", ",C963)</f>
        <v>SM2: Geschonke, Manfred</v>
      </c>
      <c r="G963" s="27" t="str">
        <f>VLOOKUP(A963,bangolf_kategorien!$A$2:$B$11,2,FALSE)</f>
        <v>SM2</v>
      </c>
    </row>
    <row r="964" spans="1:7" ht="14.5" x14ac:dyDescent="0.35">
      <c r="A964" t="s">
        <v>127</v>
      </c>
      <c r="B964">
        <v>37060</v>
      </c>
      <c r="C964" t="s">
        <v>3775</v>
      </c>
      <c r="D964" t="s">
        <v>3774</v>
      </c>
      <c r="E964" t="s">
        <v>449</v>
      </c>
      <c r="F964" s="27" t="str">
        <f t="shared" si="15"/>
        <v>H: Geschonke, Yannis</v>
      </c>
      <c r="G964" s="27" t="str">
        <f>VLOOKUP(A964,bangolf_kategorien!$A$2:$B$11,2,FALSE)</f>
        <v>H</v>
      </c>
    </row>
    <row r="965" spans="1:7" ht="14.5" x14ac:dyDescent="0.35">
      <c r="A965" t="s">
        <v>127</v>
      </c>
      <c r="B965">
        <v>35329</v>
      </c>
      <c r="C965" t="s">
        <v>578</v>
      </c>
      <c r="D965" t="s">
        <v>1205</v>
      </c>
      <c r="E965" t="s">
        <v>200</v>
      </c>
      <c r="F965" s="27" t="str">
        <f t="shared" si="15"/>
        <v>H: Gesell, Kevin</v>
      </c>
      <c r="G965" s="27" t="str">
        <f>VLOOKUP(A965,bangolf_kategorien!$A$2:$B$11,2,FALSE)</f>
        <v>H</v>
      </c>
    </row>
    <row r="966" spans="1:7" ht="14.5" x14ac:dyDescent="0.35">
      <c r="A966" t="s">
        <v>123</v>
      </c>
      <c r="B966">
        <v>25206</v>
      </c>
      <c r="C966" t="s">
        <v>124</v>
      </c>
      <c r="D966" t="s">
        <v>3530</v>
      </c>
      <c r="E966" t="s">
        <v>512</v>
      </c>
      <c r="F966" s="27" t="str">
        <f t="shared" si="15"/>
        <v>SM1: Giebenhain, Thomas</v>
      </c>
      <c r="G966" s="27" t="str">
        <f>VLOOKUP(A966,bangolf_kategorien!$A$2:$B$11,2,FALSE)</f>
        <v>SM1</v>
      </c>
    </row>
    <row r="967" spans="1:7" ht="14.5" x14ac:dyDescent="0.35">
      <c r="A967" t="s">
        <v>112</v>
      </c>
      <c r="B967">
        <v>50294</v>
      </c>
      <c r="C967" t="s">
        <v>1206</v>
      </c>
      <c r="D967" t="s">
        <v>1207</v>
      </c>
      <c r="E967" t="s">
        <v>540</v>
      </c>
      <c r="F967" s="27" t="str">
        <f t="shared" si="15"/>
        <v>SM2: Giegel, Heinz-Theo</v>
      </c>
      <c r="G967" s="27" t="str">
        <f>VLOOKUP(A967,bangolf_kategorien!$A$2:$B$11,2,FALSE)</f>
        <v>SM2</v>
      </c>
    </row>
    <row r="968" spans="1:7" ht="14.5" x14ac:dyDescent="0.35">
      <c r="A968" t="s">
        <v>127</v>
      </c>
      <c r="B968">
        <v>30460</v>
      </c>
      <c r="C968" t="s">
        <v>437</v>
      </c>
      <c r="D968" t="s">
        <v>1208</v>
      </c>
      <c r="E968" t="s">
        <v>383</v>
      </c>
      <c r="F968" s="27" t="str">
        <f t="shared" si="15"/>
        <v>H: Gillen, Pascal</v>
      </c>
      <c r="G968" s="27" t="str">
        <f>VLOOKUP(A968,bangolf_kategorien!$A$2:$B$11,2,FALSE)</f>
        <v>H</v>
      </c>
    </row>
    <row r="969" spans="1:7" ht="14.5" x14ac:dyDescent="0.35">
      <c r="A969" t="s">
        <v>112</v>
      </c>
      <c r="B969">
        <v>63304</v>
      </c>
      <c r="C969" t="s">
        <v>232</v>
      </c>
      <c r="D969" t="s">
        <v>1209</v>
      </c>
      <c r="E969" t="s">
        <v>268</v>
      </c>
      <c r="F969" s="27" t="str">
        <f t="shared" si="15"/>
        <v>SM2: Giller, Klaus</v>
      </c>
      <c r="G969" s="27" t="str">
        <f>VLOOKUP(A969,bangolf_kategorien!$A$2:$B$11,2,FALSE)</f>
        <v>SM2</v>
      </c>
    </row>
    <row r="970" spans="1:7" ht="14.5" x14ac:dyDescent="0.35">
      <c r="A970" t="s">
        <v>112</v>
      </c>
      <c r="B970">
        <v>66805</v>
      </c>
      <c r="C970" t="s">
        <v>1210</v>
      </c>
      <c r="D970" t="s">
        <v>1211</v>
      </c>
      <c r="E970" t="s">
        <v>1212</v>
      </c>
      <c r="F970" s="27" t="str">
        <f t="shared" si="15"/>
        <v>SM2: Gimmler, Hans Peter</v>
      </c>
      <c r="G970" s="27" t="str">
        <f>VLOOKUP(A970,bangolf_kategorien!$A$2:$B$11,2,FALSE)</f>
        <v>SM2</v>
      </c>
    </row>
    <row r="971" spans="1:7" ht="14.5" x14ac:dyDescent="0.35">
      <c r="A971" t="s">
        <v>127</v>
      </c>
      <c r="B971">
        <v>33015</v>
      </c>
      <c r="C971" t="s">
        <v>238</v>
      </c>
      <c r="D971" t="s">
        <v>1213</v>
      </c>
      <c r="E971" t="s">
        <v>175</v>
      </c>
      <c r="F971" s="27" t="str">
        <f t="shared" si="15"/>
        <v>H: Ginal, Marco</v>
      </c>
      <c r="G971" s="27" t="str">
        <f>VLOOKUP(A971,bangolf_kategorien!$A$2:$B$11,2,FALSE)</f>
        <v>H</v>
      </c>
    </row>
    <row r="972" spans="1:7" ht="14.5" x14ac:dyDescent="0.35">
      <c r="A972" t="s">
        <v>112</v>
      </c>
      <c r="B972">
        <v>66864</v>
      </c>
      <c r="C972" t="s">
        <v>1314</v>
      </c>
      <c r="D972" t="s">
        <v>3336</v>
      </c>
      <c r="E972" t="s">
        <v>343</v>
      </c>
      <c r="F972" s="27" t="str">
        <f t="shared" si="15"/>
        <v>SM2: Ginschel, Rudolf</v>
      </c>
      <c r="G972" s="27" t="str">
        <f>VLOOKUP(A972,bangolf_kategorien!$A$2:$B$11,2,FALSE)</f>
        <v>SM2</v>
      </c>
    </row>
    <row r="973" spans="1:7" ht="14.5" x14ac:dyDescent="0.35">
      <c r="A973" t="s">
        <v>127</v>
      </c>
      <c r="B973">
        <v>33433</v>
      </c>
      <c r="C973" t="s">
        <v>1214</v>
      </c>
      <c r="D973" t="s">
        <v>1215</v>
      </c>
      <c r="E973" t="s">
        <v>793</v>
      </c>
      <c r="F973" s="27" t="str">
        <f t="shared" si="15"/>
        <v>H: Gkotses, Dimitri</v>
      </c>
      <c r="G973" s="27" t="str">
        <f>VLOOKUP(A973,bangolf_kategorien!$A$2:$B$11,2,FALSE)</f>
        <v>H</v>
      </c>
    </row>
    <row r="974" spans="1:7" ht="14.5" x14ac:dyDescent="0.35">
      <c r="A974" t="s">
        <v>112</v>
      </c>
      <c r="B974">
        <v>22832</v>
      </c>
      <c r="C974" t="s">
        <v>221</v>
      </c>
      <c r="D974" t="s">
        <v>1216</v>
      </c>
      <c r="E974" t="s">
        <v>504</v>
      </c>
      <c r="F974" s="27" t="str">
        <f t="shared" si="15"/>
        <v>SM2: Glaser, Helmut</v>
      </c>
      <c r="G974" s="27" t="str">
        <f>VLOOKUP(A974,bangolf_kategorien!$A$2:$B$11,2,FALSE)</f>
        <v>SM2</v>
      </c>
    </row>
    <row r="975" spans="1:7" ht="14.5" x14ac:dyDescent="0.35">
      <c r="A975" t="s">
        <v>123</v>
      </c>
      <c r="B975">
        <v>55133</v>
      </c>
      <c r="C975" t="s">
        <v>140</v>
      </c>
      <c r="D975" t="s">
        <v>1216</v>
      </c>
      <c r="E975" t="s">
        <v>428</v>
      </c>
      <c r="F975" s="27" t="str">
        <f t="shared" si="15"/>
        <v>SM1: Glaser, Michael</v>
      </c>
      <c r="G975" s="27" t="str">
        <f>VLOOKUP(A975,bangolf_kategorien!$A$2:$B$11,2,FALSE)</f>
        <v>SM1</v>
      </c>
    </row>
    <row r="976" spans="1:7" ht="14.5" x14ac:dyDescent="0.35">
      <c r="A976" t="s">
        <v>127</v>
      </c>
      <c r="B976">
        <v>38284</v>
      </c>
      <c r="C976" t="s">
        <v>629</v>
      </c>
      <c r="D976" t="s">
        <v>1216</v>
      </c>
      <c r="E976" t="s">
        <v>175</v>
      </c>
      <c r="F976" s="27" t="str">
        <f t="shared" si="15"/>
        <v>H: Glaser, Nils</v>
      </c>
      <c r="G976" s="27" t="str">
        <f>VLOOKUP(A976,bangolf_kategorien!$A$2:$B$11,2,FALSE)</f>
        <v>H</v>
      </c>
    </row>
    <row r="977" spans="1:7" ht="14.5" x14ac:dyDescent="0.35">
      <c r="A977" t="s">
        <v>127</v>
      </c>
      <c r="B977">
        <v>36872</v>
      </c>
      <c r="C977" t="s">
        <v>441</v>
      </c>
      <c r="D977" t="s">
        <v>1216</v>
      </c>
      <c r="E977" t="s">
        <v>175</v>
      </c>
      <c r="F977" s="27" t="str">
        <f t="shared" si="15"/>
        <v>H: Glaser, Timo</v>
      </c>
      <c r="G977" s="27" t="str">
        <f>VLOOKUP(A977,bangolf_kategorien!$A$2:$B$11,2,FALSE)</f>
        <v>H</v>
      </c>
    </row>
    <row r="978" spans="1:7" ht="14.5" x14ac:dyDescent="0.35">
      <c r="A978" t="s">
        <v>134</v>
      </c>
      <c r="B978">
        <v>31211</v>
      </c>
      <c r="C978" t="s">
        <v>679</v>
      </c>
      <c r="D978" t="s">
        <v>1216</v>
      </c>
      <c r="E978" t="s">
        <v>492</v>
      </c>
      <c r="F978" s="27" t="str">
        <f t="shared" si="15"/>
        <v>SW1: Glaser, Ute</v>
      </c>
      <c r="G978" s="27" t="str">
        <f>VLOOKUP(A978,bangolf_kategorien!$A$2:$B$11,2,FALSE)</f>
        <v>SW1</v>
      </c>
    </row>
    <row r="979" spans="1:7" ht="14.5" x14ac:dyDescent="0.35">
      <c r="A979" t="s">
        <v>127</v>
      </c>
      <c r="B979">
        <v>67143</v>
      </c>
      <c r="C979" t="s">
        <v>198</v>
      </c>
      <c r="D979" t="s">
        <v>1217</v>
      </c>
      <c r="E979" t="s">
        <v>756</v>
      </c>
      <c r="F979" s="27" t="str">
        <f t="shared" si="15"/>
        <v>H: Gläser, Florian</v>
      </c>
      <c r="G979" s="27" t="str">
        <f>VLOOKUP(A979,bangolf_kategorien!$A$2:$B$11,2,FALSE)</f>
        <v>H</v>
      </c>
    </row>
    <row r="980" spans="1:7" ht="14.5" x14ac:dyDescent="0.35">
      <c r="A980" t="s">
        <v>127</v>
      </c>
      <c r="B980">
        <v>66799</v>
      </c>
      <c r="C980" t="s">
        <v>672</v>
      </c>
      <c r="D980" t="s">
        <v>1218</v>
      </c>
      <c r="E980" t="s">
        <v>327</v>
      </c>
      <c r="F980" s="27" t="str">
        <f t="shared" si="15"/>
        <v>H: Glück, Felix</v>
      </c>
      <c r="G980" s="27" t="str">
        <f>VLOOKUP(A980,bangolf_kategorien!$A$2:$B$11,2,FALSE)</f>
        <v>H</v>
      </c>
    </row>
    <row r="981" spans="1:7" ht="14.5" x14ac:dyDescent="0.35">
      <c r="A981" t="s">
        <v>112</v>
      </c>
      <c r="B981">
        <v>67146</v>
      </c>
      <c r="C981" t="s">
        <v>227</v>
      </c>
      <c r="D981" t="s">
        <v>1219</v>
      </c>
      <c r="E981" t="s">
        <v>132</v>
      </c>
      <c r="F981" s="27" t="str">
        <f t="shared" si="15"/>
        <v>SM2: Göbel, Günter</v>
      </c>
      <c r="G981" s="27" t="str">
        <f>VLOOKUP(A981,bangolf_kategorien!$A$2:$B$11,2,FALSE)</f>
        <v>SM2</v>
      </c>
    </row>
    <row r="982" spans="1:7" ht="14.5" x14ac:dyDescent="0.35">
      <c r="A982" t="s">
        <v>127</v>
      </c>
      <c r="B982">
        <v>33705</v>
      </c>
      <c r="C982" t="s">
        <v>429</v>
      </c>
      <c r="D982" t="s">
        <v>1219</v>
      </c>
      <c r="E982" t="s">
        <v>237</v>
      </c>
      <c r="F982" s="27" t="str">
        <f t="shared" si="15"/>
        <v>H: Göbel, Jan</v>
      </c>
      <c r="G982" s="27" t="str">
        <f>VLOOKUP(A982,bangolf_kategorien!$A$2:$B$11,2,FALSE)</f>
        <v>H</v>
      </c>
    </row>
    <row r="983" spans="1:7" ht="14.5" x14ac:dyDescent="0.35">
      <c r="A983" t="s">
        <v>116</v>
      </c>
      <c r="B983">
        <v>67145</v>
      </c>
      <c r="C983" t="s">
        <v>1348</v>
      </c>
      <c r="D983" t="s">
        <v>1219</v>
      </c>
      <c r="E983" t="s">
        <v>132</v>
      </c>
      <c r="F983" s="27" t="str">
        <f t="shared" si="15"/>
        <v>SW2: Göbel, Marina</v>
      </c>
      <c r="G983" s="27" t="str">
        <f>VLOOKUP(A983,bangolf_kategorien!$A$2:$B$11,2,FALSE)</f>
        <v>SW2</v>
      </c>
    </row>
    <row r="984" spans="1:7" ht="14.5" x14ac:dyDescent="0.35">
      <c r="A984" t="s">
        <v>127</v>
      </c>
      <c r="B984">
        <v>3209187</v>
      </c>
      <c r="C984" t="s">
        <v>3776</v>
      </c>
      <c r="D984" t="s">
        <v>3777</v>
      </c>
      <c r="E984" t="s">
        <v>4</v>
      </c>
      <c r="F984" s="27" t="str">
        <f t="shared" si="15"/>
        <v>H: Gogîiea, Florin</v>
      </c>
      <c r="G984" s="27" t="str">
        <f>VLOOKUP(A984,bangolf_kategorien!$A$2:$B$11,2,FALSE)</f>
        <v>H</v>
      </c>
    </row>
    <row r="985" spans="1:7" ht="14.5" x14ac:dyDescent="0.35">
      <c r="A985" t="s">
        <v>164</v>
      </c>
      <c r="B985">
        <v>3094055</v>
      </c>
      <c r="C985" t="s">
        <v>3531</v>
      </c>
      <c r="D985" t="s">
        <v>3532</v>
      </c>
      <c r="E985" t="s">
        <v>4</v>
      </c>
      <c r="F985" s="27" t="str">
        <f t="shared" si="15"/>
        <v>JW: Gohde, Jeelka</v>
      </c>
      <c r="G985" s="27" t="str">
        <f>VLOOKUP(A985,bangolf_kategorien!$A$2:$B$11,2,FALSE)</f>
        <v>JW</v>
      </c>
    </row>
    <row r="986" spans="1:7" ht="14.5" x14ac:dyDescent="0.35">
      <c r="A986" t="s">
        <v>112</v>
      </c>
      <c r="B986">
        <v>41340</v>
      </c>
      <c r="C986" t="s">
        <v>140</v>
      </c>
      <c r="D986" t="s">
        <v>1221</v>
      </c>
      <c r="E986" t="s">
        <v>3311</v>
      </c>
      <c r="F986" s="27" t="str">
        <f t="shared" si="15"/>
        <v>SM2: Gohl, Michael</v>
      </c>
      <c r="G986" s="27" t="str">
        <f>VLOOKUP(A986,bangolf_kategorien!$A$2:$B$11,2,FALSE)</f>
        <v>SM2</v>
      </c>
    </row>
    <row r="987" spans="1:7" ht="14.5" x14ac:dyDescent="0.35">
      <c r="A987" t="s">
        <v>112</v>
      </c>
      <c r="B987">
        <v>19022</v>
      </c>
      <c r="C987" t="s">
        <v>315</v>
      </c>
      <c r="D987" t="s">
        <v>1222</v>
      </c>
      <c r="E987" t="s">
        <v>351</v>
      </c>
      <c r="F987" s="27" t="str">
        <f t="shared" si="15"/>
        <v>SM2: Goihl, Andreas</v>
      </c>
      <c r="G987" s="27" t="str">
        <f>VLOOKUP(A987,bangolf_kategorien!$A$2:$B$11,2,FALSE)</f>
        <v>SM2</v>
      </c>
    </row>
    <row r="988" spans="1:7" ht="14.5" x14ac:dyDescent="0.35">
      <c r="A988" t="s">
        <v>112</v>
      </c>
      <c r="B988">
        <v>4276</v>
      </c>
      <c r="C988" t="s">
        <v>302</v>
      </c>
      <c r="D988" t="s">
        <v>1223</v>
      </c>
      <c r="E988" t="s">
        <v>415</v>
      </c>
      <c r="F988" s="27" t="str">
        <f t="shared" si="15"/>
        <v>SM2: Goitowski, Heinz</v>
      </c>
      <c r="G988" s="27" t="str">
        <f>VLOOKUP(A988,bangolf_kategorien!$A$2:$B$11,2,FALSE)</f>
        <v>SM2</v>
      </c>
    </row>
    <row r="989" spans="1:7" ht="14.5" x14ac:dyDescent="0.35">
      <c r="A989" t="s">
        <v>134</v>
      </c>
      <c r="B989">
        <v>66753</v>
      </c>
      <c r="C989" t="s">
        <v>1225</v>
      </c>
      <c r="D989" t="s">
        <v>1224</v>
      </c>
      <c r="E989" t="s">
        <v>767</v>
      </c>
      <c r="F989" s="27" t="str">
        <f t="shared" si="15"/>
        <v>SW1: Gold, Silke</v>
      </c>
      <c r="G989" s="27" t="str">
        <f>VLOOKUP(A989,bangolf_kategorien!$A$2:$B$11,2,FALSE)</f>
        <v>SW1</v>
      </c>
    </row>
    <row r="990" spans="1:7" ht="14.5" x14ac:dyDescent="0.35">
      <c r="A990" t="s">
        <v>127</v>
      </c>
      <c r="B990">
        <v>67218</v>
      </c>
      <c r="C990" t="s">
        <v>685</v>
      </c>
      <c r="D990" t="s">
        <v>3250</v>
      </c>
      <c r="E990" t="s">
        <v>192</v>
      </c>
      <c r="F990" s="27" t="str">
        <f t="shared" si="15"/>
        <v>H: Goldau, Thorsten</v>
      </c>
      <c r="G990" s="27" t="str">
        <f>VLOOKUP(A990,bangolf_kategorien!$A$2:$B$11,2,FALSE)</f>
        <v>H</v>
      </c>
    </row>
    <row r="991" spans="1:7" ht="14.5" x14ac:dyDescent="0.35">
      <c r="A991" t="s">
        <v>112</v>
      </c>
      <c r="B991">
        <v>67233</v>
      </c>
      <c r="C991" t="s">
        <v>481</v>
      </c>
      <c r="D991" t="s">
        <v>3778</v>
      </c>
      <c r="E991" t="s">
        <v>449</v>
      </c>
      <c r="F991" s="27" t="str">
        <f t="shared" si="15"/>
        <v>SM2: Goldenbow, Holger</v>
      </c>
      <c r="G991" s="27" t="str">
        <f>VLOOKUP(A991,bangolf_kategorien!$A$2:$B$11,2,FALSE)</f>
        <v>SM2</v>
      </c>
    </row>
    <row r="992" spans="1:7" ht="14.5" x14ac:dyDescent="0.35">
      <c r="A992" t="s">
        <v>123</v>
      </c>
      <c r="B992">
        <v>34013</v>
      </c>
      <c r="C992" t="s">
        <v>1226</v>
      </c>
      <c r="D992" t="s">
        <v>1227</v>
      </c>
      <c r="E992" t="s">
        <v>126</v>
      </c>
      <c r="F992" s="27" t="str">
        <f t="shared" si="15"/>
        <v>SM1: Golder, Heiko</v>
      </c>
      <c r="G992" s="27" t="str">
        <f>VLOOKUP(A992,bangolf_kategorien!$A$2:$B$11,2,FALSE)</f>
        <v>SM1</v>
      </c>
    </row>
    <row r="993" spans="1:7" ht="14.5" x14ac:dyDescent="0.35">
      <c r="A993" t="s">
        <v>112</v>
      </c>
      <c r="B993">
        <v>36159</v>
      </c>
      <c r="C993" t="s">
        <v>221</v>
      </c>
      <c r="D993" t="s">
        <v>1228</v>
      </c>
      <c r="E993" t="s">
        <v>770</v>
      </c>
      <c r="F993" s="27" t="str">
        <f t="shared" si="15"/>
        <v>SM2: Goldschmidt, Helmut</v>
      </c>
      <c r="G993" s="27" t="str">
        <f>VLOOKUP(A993,bangolf_kategorien!$A$2:$B$11,2,FALSE)</f>
        <v>SM2</v>
      </c>
    </row>
    <row r="994" spans="1:7" ht="14.5" x14ac:dyDescent="0.35">
      <c r="A994" t="s">
        <v>112</v>
      </c>
      <c r="B994">
        <v>66631</v>
      </c>
      <c r="C994" t="s">
        <v>1229</v>
      </c>
      <c r="D994" t="s">
        <v>1230</v>
      </c>
      <c r="E994" t="s">
        <v>122</v>
      </c>
      <c r="F994" s="27" t="str">
        <f t="shared" si="15"/>
        <v>SM2: Golka, Heribert</v>
      </c>
      <c r="G994" s="27" t="str">
        <f>VLOOKUP(A994,bangolf_kategorien!$A$2:$B$11,2,FALSE)</f>
        <v>SM2</v>
      </c>
    </row>
    <row r="995" spans="1:7" ht="14.5" x14ac:dyDescent="0.35">
      <c r="A995" t="s">
        <v>123</v>
      </c>
      <c r="B995">
        <v>66872</v>
      </c>
      <c r="C995" t="s">
        <v>224</v>
      </c>
      <c r="D995" t="s">
        <v>3337</v>
      </c>
      <c r="E995" t="s">
        <v>1031</v>
      </c>
      <c r="F995" s="27" t="str">
        <f t="shared" si="15"/>
        <v>SM1: Goller, Gerhard</v>
      </c>
      <c r="G995" s="27" t="str">
        <f>VLOOKUP(A995,bangolf_kategorien!$A$2:$B$11,2,FALSE)</f>
        <v>SM1</v>
      </c>
    </row>
    <row r="996" spans="1:7" ht="14.5" x14ac:dyDescent="0.35">
      <c r="A996" t="s">
        <v>138</v>
      </c>
      <c r="B996">
        <v>66980</v>
      </c>
      <c r="C996" t="s">
        <v>310</v>
      </c>
      <c r="D996" t="s">
        <v>3338</v>
      </c>
      <c r="E996" t="s">
        <v>417</v>
      </c>
      <c r="F996" s="27" t="str">
        <f t="shared" si="15"/>
        <v>D: Gombert, Nicole</v>
      </c>
      <c r="G996" s="27" t="str">
        <f>VLOOKUP(A996,bangolf_kategorien!$A$2:$B$11,2,FALSE)</f>
        <v>D</v>
      </c>
    </row>
    <row r="997" spans="1:7" ht="14.5" x14ac:dyDescent="0.35">
      <c r="A997" t="s">
        <v>152</v>
      </c>
      <c r="B997">
        <v>66763</v>
      </c>
      <c r="C997" t="s">
        <v>140</v>
      </c>
      <c r="D997" t="s">
        <v>1231</v>
      </c>
      <c r="E997" t="s">
        <v>408</v>
      </c>
      <c r="F997" s="27" t="str">
        <f t="shared" si="15"/>
        <v>SCHM: Goresch, Michael</v>
      </c>
      <c r="G997" s="27" t="str">
        <f>VLOOKUP(A997,bangolf_kategorien!$A$2:$B$11,2,FALSE)</f>
        <v>SCHM</v>
      </c>
    </row>
    <row r="998" spans="1:7" ht="14.5" x14ac:dyDescent="0.35">
      <c r="A998" t="s">
        <v>112</v>
      </c>
      <c r="B998">
        <v>17705</v>
      </c>
      <c r="C998" t="s">
        <v>787</v>
      </c>
      <c r="D998" t="s">
        <v>1232</v>
      </c>
      <c r="E998" t="s">
        <v>786</v>
      </c>
      <c r="F998" s="27" t="str">
        <f t="shared" si="15"/>
        <v>SM2: Görgen, Erwin</v>
      </c>
      <c r="G998" s="27" t="str">
        <f>VLOOKUP(A998,bangolf_kategorien!$A$2:$B$11,2,FALSE)</f>
        <v>SM2</v>
      </c>
    </row>
    <row r="999" spans="1:7" ht="14.5" x14ac:dyDescent="0.35">
      <c r="A999" t="s">
        <v>127</v>
      </c>
      <c r="B999">
        <v>31965</v>
      </c>
      <c r="C999" t="s">
        <v>324</v>
      </c>
      <c r="D999" t="s">
        <v>1233</v>
      </c>
      <c r="E999" t="s">
        <v>383</v>
      </c>
      <c r="F999" s="27" t="str">
        <f t="shared" si="15"/>
        <v>H: Gorges, Dennis</v>
      </c>
      <c r="G999" s="27" t="str">
        <f>VLOOKUP(A999,bangolf_kategorien!$A$2:$B$11,2,FALSE)</f>
        <v>H</v>
      </c>
    </row>
    <row r="1000" spans="1:7" ht="14.5" x14ac:dyDescent="0.35">
      <c r="A1000" t="s">
        <v>138</v>
      </c>
      <c r="B1000">
        <v>67035</v>
      </c>
      <c r="C1000" t="s">
        <v>841</v>
      </c>
      <c r="D1000" t="s">
        <v>3339</v>
      </c>
      <c r="E1000" t="s">
        <v>327</v>
      </c>
      <c r="F1000" s="27" t="str">
        <f t="shared" si="15"/>
        <v>D: Görtz, Petra</v>
      </c>
      <c r="G1000" s="27" t="str">
        <f>VLOOKUP(A1000,bangolf_kategorien!$A$2:$B$11,2,FALSE)</f>
        <v>D</v>
      </c>
    </row>
    <row r="1001" spans="1:7" ht="14.5" x14ac:dyDescent="0.35">
      <c r="A1001" t="s">
        <v>127</v>
      </c>
      <c r="B1001">
        <v>50035</v>
      </c>
      <c r="C1001" t="s">
        <v>315</v>
      </c>
      <c r="D1001" t="s">
        <v>1234</v>
      </c>
      <c r="E1001" t="s">
        <v>327</v>
      </c>
      <c r="F1001" s="27" t="str">
        <f t="shared" si="15"/>
        <v>H: Görtz-Fräßle, Andreas</v>
      </c>
      <c r="G1001" s="27" t="str">
        <f>VLOOKUP(A1001,bangolf_kategorien!$A$2:$B$11,2,FALSE)</f>
        <v>H</v>
      </c>
    </row>
    <row r="1002" spans="1:7" ht="14.5" x14ac:dyDescent="0.35">
      <c r="A1002" t="s">
        <v>116</v>
      </c>
      <c r="B1002">
        <v>36076</v>
      </c>
      <c r="C1002" t="s">
        <v>1161</v>
      </c>
      <c r="D1002" t="s">
        <v>1235</v>
      </c>
      <c r="E1002" t="s">
        <v>361</v>
      </c>
      <c r="F1002" s="27" t="str">
        <f t="shared" si="15"/>
        <v>SW2: Gose, Ellen</v>
      </c>
      <c r="G1002" s="27" t="str">
        <f>VLOOKUP(A1002,bangolf_kategorien!$A$2:$B$11,2,FALSE)</f>
        <v>SW2</v>
      </c>
    </row>
    <row r="1003" spans="1:7" ht="14.5" x14ac:dyDescent="0.35">
      <c r="A1003" t="s">
        <v>138</v>
      </c>
      <c r="B1003">
        <v>65830</v>
      </c>
      <c r="C1003" t="s">
        <v>314</v>
      </c>
      <c r="D1003" t="s">
        <v>1235</v>
      </c>
      <c r="E1003" t="s">
        <v>361</v>
      </c>
      <c r="F1003" s="27" t="str">
        <f t="shared" si="15"/>
        <v>D: Gose, Yvonne</v>
      </c>
      <c r="G1003" s="27" t="str">
        <f>VLOOKUP(A1003,bangolf_kategorien!$A$2:$B$11,2,FALSE)</f>
        <v>D</v>
      </c>
    </row>
    <row r="1004" spans="1:7" ht="14.5" x14ac:dyDescent="0.35">
      <c r="A1004" t="s">
        <v>138</v>
      </c>
      <c r="B1004">
        <v>37377</v>
      </c>
      <c r="C1004" t="s">
        <v>289</v>
      </c>
      <c r="D1004" t="s">
        <v>1236</v>
      </c>
      <c r="E1004" t="s">
        <v>515</v>
      </c>
      <c r="F1004" s="27" t="str">
        <f t="shared" si="15"/>
        <v>D: Gothmann, Sabrina</v>
      </c>
      <c r="G1004" s="27" t="str">
        <f>VLOOKUP(A1004,bangolf_kategorien!$A$2:$B$11,2,FALSE)</f>
        <v>D</v>
      </c>
    </row>
    <row r="1005" spans="1:7" ht="14.5" x14ac:dyDescent="0.35">
      <c r="A1005" t="s">
        <v>112</v>
      </c>
      <c r="B1005">
        <v>66133</v>
      </c>
      <c r="C1005" t="s">
        <v>143</v>
      </c>
      <c r="D1005" t="s">
        <v>1237</v>
      </c>
      <c r="E1005" t="s">
        <v>122</v>
      </c>
      <c r="F1005" s="27" t="str">
        <f t="shared" si="15"/>
        <v>SM2: Götter, Bernd</v>
      </c>
      <c r="G1005" s="27" t="str">
        <f>VLOOKUP(A1005,bangolf_kategorien!$A$2:$B$11,2,FALSE)</f>
        <v>SM2</v>
      </c>
    </row>
    <row r="1006" spans="1:7" ht="14.5" x14ac:dyDescent="0.35">
      <c r="A1006" t="s">
        <v>116</v>
      </c>
      <c r="B1006">
        <v>66134</v>
      </c>
      <c r="C1006" t="s">
        <v>649</v>
      </c>
      <c r="D1006" t="s">
        <v>1237</v>
      </c>
      <c r="E1006" t="s">
        <v>122</v>
      </c>
      <c r="F1006" s="27" t="str">
        <f t="shared" si="15"/>
        <v>SW2: Götter, Helga</v>
      </c>
      <c r="G1006" s="27" t="str">
        <f>VLOOKUP(A1006,bangolf_kategorien!$A$2:$B$11,2,FALSE)</f>
        <v>SW2</v>
      </c>
    </row>
    <row r="1007" spans="1:7" ht="14.5" x14ac:dyDescent="0.35">
      <c r="A1007" t="s">
        <v>112</v>
      </c>
      <c r="B1007">
        <v>66227</v>
      </c>
      <c r="C1007" t="s">
        <v>182</v>
      </c>
      <c r="D1007" t="s">
        <v>1238</v>
      </c>
      <c r="E1007" t="s">
        <v>1198</v>
      </c>
      <c r="F1007" s="27" t="str">
        <f t="shared" si="15"/>
        <v>SM2: Gotthard, Wolfgang</v>
      </c>
      <c r="G1007" s="27" t="str">
        <f>VLOOKUP(A1007,bangolf_kategorien!$A$2:$B$11,2,FALSE)</f>
        <v>SM2</v>
      </c>
    </row>
    <row r="1008" spans="1:7" ht="14.5" x14ac:dyDescent="0.35">
      <c r="A1008" t="s">
        <v>138</v>
      </c>
      <c r="B1008">
        <v>66476</v>
      </c>
      <c r="C1008" t="s">
        <v>1239</v>
      </c>
      <c r="D1008" t="s">
        <v>1240</v>
      </c>
      <c r="E1008" t="s">
        <v>786</v>
      </c>
      <c r="F1008" s="27" t="str">
        <f t="shared" si="15"/>
        <v>D: Gottke, Runa Sophia</v>
      </c>
      <c r="G1008" s="27" t="str">
        <f>VLOOKUP(A1008,bangolf_kategorien!$A$2:$B$11,2,FALSE)</f>
        <v>D</v>
      </c>
    </row>
    <row r="1009" spans="1:7" ht="14.5" x14ac:dyDescent="0.35">
      <c r="A1009" t="s">
        <v>127</v>
      </c>
      <c r="B1009">
        <v>38630</v>
      </c>
      <c r="C1009" t="s">
        <v>128</v>
      </c>
      <c r="D1009" t="s">
        <v>1241</v>
      </c>
      <c r="E1009" t="s">
        <v>142</v>
      </c>
      <c r="F1009" s="27" t="str">
        <f t="shared" si="15"/>
        <v>H: Göttmann, Hendrik</v>
      </c>
      <c r="G1009" s="27" t="str">
        <f>VLOOKUP(A1009,bangolf_kategorien!$A$2:$B$11,2,FALSE)</f>
        <v>H</v>
      </c>
    </row>
    <row r="1010" spans="1:7" ht="14.5" x14ac:dyDescent="0.35">
      <c r="A1010" t="s">
        <v>112</v>
      </c>
      <c r="B1010">
        <v>38631</v>
      </c>
      <c r="C1010" t="s">
        <v>481</v>
      </c>
      <c r="D1010" t="s">
        <v>1241</v>
      </c>
      <c r="E1010" t="s">
        <v>142</v>
      </c>
      <c r="F1010" s="27" t="str">
        <f t="shared" si="15"/>
        <v>SM2: Göttmann, Holger</v>
      </c>
      <c r="G1010" s="27" t="str">
        <f>VLOOKUP(A1010,bangolf_kategorien!$A$2:$B$11,2,FALSE)</f>
        <v>SM2</v>
      </c>
    </row>
    <row r="1011" spans="1:7" ht="14.5" x14ac:dyDescent="0.35">
      <c r="A1011" t="s">
        <v>112</v>
      </c>
      <c r="B1011">
        <v>67015</v>
      </c>
      <c r="C1011" t="s">
        <v>182</v>
      </c>
      <c r="D1011" t="s">
        <v>3340</v>
      </c>
      <c r="E1011" t="s">
        <v>492</v>
      </c>
      <c r="F1011" s="27" t="str">
        <f t="shared" si="15"/>
        <v>SM2: Gottschling, Wolfgang</v>
      </c>
      <c r="G1011" s="27" t="str">
        <f>VLOOKUP(A1011,bangolf_kategorien!$A$2:$B$11,2,FALSE)</f>
        <v>SM2</v>
      </c>
    </row>
    <row r="1012" spans="1:7" ht="14.5" x14ac:dyDescent="0.35">
      <c r="A1012" t="s">
        <v>197</v>
      </c>
      <c r="B1012">
        <v>67156</v>
      </c>
      <c r="C1012" t="s">
        <v>629</v>
      </c>
      <c r="D1012" t="s">
        <v>3533</v>
      </c>
      <c r="E1012" t="s">
        <v>223</v>
      </c>
      <c r="F1012" s="27" t="str">
        <f t="shared" si="15"/>
        <v>JM: Gottwald, Nils</v>
      </c>
      <c r="G1012" s="27" t="str">
        <f>VLOOKUP(A1012,bangolf_kategorien!$A$2:$B$11,2,FALSE)</f>
        <v>JM</v>
      </c>
    </row>
    <row r="1013" spans="1:7" ht="14.5" x14ac:dyDescent="0.35">
      <c r="A1013" t="s">
        <v>123</v>
      </c>
      <c r="B1013">
        <v>34709</v>
      </c>
      <c r="C1013" t="s">
        <v>481</v>
      </c>
      <c r="D1013" t="s">
        <v>1242</v>
      </c>
      <c r="E1013" t="s">
        <v>160</v>
      </c>
      <c r="F1013" s="27" t="str">
        <f t="shared" si="15"/>
        <v>SM1: Götz, Holger</v>
      </c>
      <c r="G1013" s="27" t="str">
        <f>VLOOKUP(A1013,bangolf_kategorien!$A$2:$B$11,2,FALSE)</f>
        <v>SM1</v>
      </c>
    </row>
    <row r="1014" spans="1:7" ht="14.5" x14ac:dyDescent="0.35">
      <c r="A1014" t="s">
        <v>123</v>
      </c>
      <c r="B1014">
        <v>40135</v>
      </c>
      <c r="C1014" t="s">
        <v>269</v>
      </c>
      <c r="D1014" t="s">
        <v>1243</v>
      </c>
      <c r="E1014" t="s">
        <v>668</v>
      </c>
      <c r="F1014" s="27" t="str">
        <f t="shared" si="15"/>
        <v>SM1: Graage, Christian</v>
      </c>
      <c r="G1014" s="27" t="str">
        <f>VLOOKUP(A1014,bangolf_kategorien!$A$2:$B$11,2,FALSE)</f>
        <v>SM1</v>
      </c>
    </row>
    <row r="1015" spans="1:7" ht="14.5" x14ac:dyDescent="0.35">
      <c r="A1015" t="s">
        <v>112</v>
      </c>
      <c r="B1015">
        <v>37979</v>
      </c>
      <c r="C1015" t="s">
        <v>124</v>
      </c>
      <c r="D1015" t="s">
        <v>1244</v>
      </c>
      <c r="E1015" t="s">
        <v>312</v>
      </c>
      <c r="F1015" s="27" t="str">
        <f t="shared" si="15"/>
        <v>SM2: Gräber, Thomas</v>
      </c>
      <c r="G1015" s="27" t="str">
        <f>VLOOKUP(A1015,bangolf_kategorien!$A$2:$B$11,2,FALSE)</f>
        <v>SM2</v>
      </c>
    </row>
    <row r="1016" spans="1:7" ht="14.5" x14ac:dyDescent="0.35">
      <c r="A1016" t="s">
        <v>123</v>
      </c>
      <c r="B1016">
        <v>66812</v>
      </c>
      <c r="C1016" t="s">
        <v>182</v>
      </c>
      <c r="D1016" t="s">
        <v>1245</v>
      </c>
      <c r="E1016" t="s">
        <v>971</v>
      </c>
      <c r="F1016" s="27" t="str">
        <f t="shared" si="15"/>
        <v>SM1: Gräble, Wolfgang</v>
      </c>
      <c r="G1016" s="27" t="str">
        <f>VLOOKUP(A1016,bangolf_kategorien!$A$2:$B$11,2,FALSE)</f>
        <v>SM1</v>
      </c>
    </row>
    <row r="1017" spans="1:7" ht="14.5" x14ac:dyDescent="0.35">
      <c r="A1017" t="s">
        <v>112</v>
      </c>
      <c r="B1017">
        <v>5271</v>
      </c>
      <c r="C1017" t="s">
        <v>891</v>
      </c>
      <c r="D1017" t="s">
        <v>1246</v>
      </c>
      <c r="E1017" t="s">
        <v>1011</v>
      </c>
      <c r="F1017" s="27" t="str">
        <f t="shared" si="15"/>
        <v>SM2: Grabrucker, Anton</v>
      </c>
      <c r="G1017" s="27" t="str">
        <f>VLOOKUP(A1017,bangolf_kategorien!$A$2:$B$11,2,FALSE)</f>
        <v>SM2</v>
      </c>
    </row>
    <row r="1018" spans="1:7" ht="14.5" x14ac:dyDescent="0.35">
      <c r="A1018" t="s">
        <v>116</v>
      </c>
      <c r="B1018">
        <v>9033</v>
      </c>
      <c r="C1018" t="s">
        <v>272</v>
      </c>
      <c r="D1018" t="s">
        <v>1246</v>
      </c>
      <c r="E1018" t="s">
        <v>1011</v>
      </c>
      <c r="F1018" s="27" t="str">
        <f t="shared" si="15"/>
        <v>SW2: Grabrucker, Elfriede</v>
      </c>
      <c r="G1018" s="27" t="str">
        <f>VLOOKUP(A1018,bangolf_kategorien!$A$2:$B$11,2,FALSE)</f>
        <v>SW2</v>
      </c>
    </row>
    <row r="1019" spans="1:7" ht="14.5" x14ac:dyDescent="0.35">
      <c r="A1019" t="s">
        <v>215</v>
      </c>
      <c r="B1019">
        <v>67139</v>
      </c>
      <c r="C1019" t="s">
        <v>1326</v>
      </c>
      <c r="D1019" t="s">
        <v>1246</v>
      </c>
      <c r="E1019" t="s">
        <v>1011</v>
      </c>
      <c r="F1019" s="27" t="str">
        <f t="shared" si="15"/>
        <v>SCHW: Grabrucker, Lena</v>
      </c>
      <c r="G1019" s="27" t="str">
        <f>VLOOKUP(A1019,bangolf_kategorien!$A$2:$B$11,2,FALSE)</f>
        <v>SCHW</v>
      </c>
    </row>
    <row r="1020" spans="1:7" ht="14.5" x14ac:dyDescent="0.35">
      <c r="A1020" t="s">
        <v>123</v>
      </c>
      <c r="B1020">
        <v>28389</v>
      </c>
      <c r="C1020" t="s">
        <v>202</v>
      </c>
      <c r="D1020" t="s">
        <v>1246</v>
      </c>
      <c r="E1020" t="s">
        <v>1011</v>
      </c>
      <c r="F1020" s="27" t="str">
        <f t="shared" si="15"/>
        <v>SM1: Grabrucker, Manfred</v>
      </c>
      <c r="G1020" s="27" t="str">
        <f>VLOOKUP(A1020,bangolf_kategorien!$A$2:$B$11,2,FALSE)</f>
        <v>SM1</v>
      </c>
    </row>
    <row r="1021" spans="1:7" ht="14.5" x14ac:dyDescent="0.35">
      <c r="A1021" t="s">
        <v>127</v>
      </c>
      <c r="B1021">
        <v>25675</v>
      </c>
      <c r="C1021" t="s">
        <v>149</v>
      </c>
      <c r="D1021" t="s">
        <v>1246</v>
      </c>
      <c r="E1021" t="s">
        <v>1011</v>
      </c>
      <c r="F1021" s="27" t="str">
        <f t="shared" si="15"/>
        <v>H: Grabrucker, Markus</v>
      </c>
      <c r="G1021" s="27" t="str">
        <f>VLOOKUP(A1021,bangolf_kategorien!$A$2:$B$11,2,FALSE)</f>
        <v>H</v>
      </c>
    </row>
    <row r="1022" spans="1:7" ht="14.5" x14ac:dyDescent="0.35">
      <c r="A1022" t="s">
        <v>127</v>
      </c>
      <c r="B1022">
        <v>40381</v>
      </c>
      <c r="C1022" t="s">
        <v>241</v>
      </c>
      <c r="D1022" t="s">
        <v>1246</v>
      </c>
      <c r="E1022" t="s">
        <v>1011</v>
      </c>
      <c r="F1022" s="27" t="str">
        <f t="shared" si="15"/>
        <v>H: Grabrucker, Stefan</v>
      </c>
      <c r="G1022" s="27" t="str">
        <f>VLOOKUP(A1022,bangolf_kategorien!$A$2:$B$11,2,FALSE)</f>
        <v>H</v>
      </c>
    </row>
    <row r="1023" spans="1:7" ht="14.5" x14ac:dyDescent="0.35">
      <c r="A1023" t="s">
        <v>138</v>
      </c>
      <c r="B1023">
        <v>30979</v>
      </c>
      <c r="C1023" t="s">
        <v>1247</v>
      </c>
      <c r="D1023" t="s">
        <v>1246</v>
      </c>
      <c r="E1023" t="s">
        <v>1011</v>
      </c>
      <c r="F1023" s="27" t="str">
        <f t="shared" si="15"/>
        <v>D: Grabrucker, Stephanie</v>
      </c>
      <c r="G1023" s="27" t="str">
        <f>VLOOKUP(A1023,bangolf_kategorien!$A$2:$B$11,2,FALSE)</f>
        <v>D</v>
      </c>
    </row>
    <row r="1024" spans="1:7" ht="14.5" x14ac:dyDescent="0.35">
      <c r="A1024" t="s">
        <v>127</v>
      </c>
      <c r="B1024">
        <v>37359</v>
      </c>
      <c r="C1024" t="s">
        <v>431</v>
      </c>
      <c r="D1024" t="s">
        <v>1248</v>
      </c>
      <c r="E1024" t="s">
        <v>776</v>
      </c>
      <c r="F1024" s="27" t="str">
        <f t="shared" si="15"/>
        <v>H: Graeber, Lars</v>
      </c>
      <c r="G1024" s="27" t="str">
        <f>VLOOKUP(A1024,bangolf_kategorien!$A$2:$B$11,2,FALSE)</f>
        <v>H</v>
      </c>
    </row>
    <row r="1025" spans="1:7" ht="14.5" x14ac:dyDescent="0.35">
      <c r="A1025" t="s">
        <v>112</v>
      </c>
      <c r="B1025">
        <v>33132</v>
      </c>
      <c r="C1025" t="s">
        <v>1249</v>
      </c>
      <c r="D1025" t="s">
        <v>1250</v>
      </c>
      <c r="E1025" t="s">
        <v>786</v>
      </c>
      <c r="F1025" s="27" t="str">
        <f t="shared" si="15"/>
        <v>SM2: Graf, Roger</v>
      </c>
      <c r="G1025" s="27" t="str">
        <f>VLOOKUP(A1025,bangolf_kategorien!$A$2:$B$11,2,FALSE)</f>
        <v>SM2</v>
      </c>
    </row>
    <row r="1026" spans="1:7" ht="14.5" x14ac:dyDescent="0.35">
      <c r="A1026" t="s">
        <v>123</v>
      </c>
      <c r="B1026">
        <v>66498</v>
      </c>
      <c r="C1026" t="s">
        <v>124</v>
      </c>
      <c r="D1026" t="s">
        <v>1251</v>
      </c>
      <c r="E1026" t="s">
        <v>329</v>
      </c>
      <c r="F1026" s="27" t="str">
        <f t="shared" si="15"/>
        <v>SM1: Gräf, Thomas</v>
      </c>
      <c r="G1026" s="27" t="str">
        <f>VLOOKUP(A1026,bangolf_kategorien!$A$2:$B$11,2,FALSE)</f>
        <v>SM1</v>
      </c>
    </row>
    <row r="1027" spans="1:7" ht="14.5" x14ac:dyDescent="0.35">
      <c r="A1027" t="s">
        <v>127</v>
      </c>
      <c r="B1027">
        <v>34316</v>
      </c>
      <c r="C1027" t="s">
        <v>212</v>
      </c>
      <c r="D1027" t="s">
        <v>1252</v>
      </c>
      <c r="E1027" t="s">
        <v>547</v>
      </c>
      <c r="F1027" s="27" t="str">
        <f t="shared" ref="F1027:F1090" si="16">CONCATENATE(G1027,": ",D1027,", ",C1027)</f>
        <v>H: Graf von Mainberg, Ingo</v>
      </c>
      <c r="G1027" s="27" t="str">
        <f>VLOOKUP(A1027,bangolf_kategorien!$A$2:$B$11,2,FALSE)</f>
        <v>H</v>
      </c>
    </row>
    <row r="1028" spans="1:7" ht="14.5" x14ac:dyDescent="0.35">
      <c r="A1028" t="s">
        <v>112</v>
      </c>
      <c r="B1028">
        <v>34359</v>
      </c>
      <c r="C1028" t="s">
        <v>513</v>
      </c>
      <c r="D1028" t="s">
        <v>1253</v>
      </c>
      <c r="E1028" t="s">
        <v>515</v>
      </c>
      <c r="F1028" s="27" t="str">
        <f t="shared" si="16"/>
        <v>SM2: Gramer, Frank</v>
      </c>
      <c r="G1028" s="27" t="str">
        <f>VLOOKUP(A1028,bangolf_kategorien!$A$2:$B$11,2,FALSE)</f>
        <v>SM2</v>
      </c>
    </row>
    <row r="1029" spans="1:7" ht="14.5" x14ac:dyDescent="0.35">
      <c r="A1029" t="s">
        <v>112</v>
      </c>
      <c r="B1029">
        <v>18068</v>
      </c>
      <c r="C1029" t="s">
        <v>224</v>
      </c>
      <c r="D1029" t="s">
        <v>1254</v>
      </c>
      <c r="E1029" t="s">
        <v>702</v>
      </c>
      <c r="F1029" s="27" t="str">
        <f t="shared" si="16"/>
        <v>SM2: Grande, Gerhard</v>
      </c>
      <c r="G1029" s="27" t="str">
        <f>VLOOKUP(A1029,bangolf_kategorien!$A$2:$B$11,2,FALSE)</f>
        <v>SM2</v>
      </c>
    </row>
    <row r="1030" spans="1:7" ht="14.5" x14ac:dyDescent="0.35">
      <c r="A1030" t="s">
        <v>134</v>
      </c>
      <c r="B1030">
        <v>1344</v>
      </c>
      <c r="C1030" t="s">
        <v>350</v>
      </c>
      <c r="D1030" t="s">
        <v>1255</v>
      </c>
      <c r="E1030" t="s">
        <v>459</v>
      </c>
      <c r="F1030" s="27" t="str">
        <f t="shared" si="16"/>
        <v>SW1: Granz, Susanne</v>
      </c>
      <c r="G1030" s="27" t="str">
        <f>VLOOKUP(A1030,bangolf_kategorien!$A$2:$B$11,2,FALSE)</f>
        <v>SW1</v>
      </c>
    </row>
    <row r="1031" spans="1:7" ht="14.5" x14ac:dyDescent="0.35">
      <c r="A1031" t="s">
        <v>123</v>
      </c>
      <c r="B1031">
        <v>45502</v>
      </c>
      <c r="C1031" t="s">
        <v>1256</v>
      </c>
      <c r="D1031" t="s">
        <v>1257</v>
      </c>
      <c r="E1031" t="s">
        <v>471</v>
      </c>
      <c r="F1031" s="27" t="str">
        <f t="shared" si="16"/>
        <v>SM1: Grapengeter, Gerno</v>
      </c>
      <c r="G1031" s="27" t="str">
        <f>VLOOKUP(A1031,bangolf_kategorien!$A$2:$B$11,2,FALSE)</f>
        <v>SM1</v>
      </c>
    </row>
    <row r="1032" spans="1:7" ht="14.5" x14ac:dyDescent="0.35">
      <c r="A1032" t="s">
        <v>123</v>
      </c>
      <c r="B1032">
        <v>67320</v>
      </c>
      <c r="C1032" t="s">
        <v>209</v>
      </c>
      <c r="D1032" t="s">
        <v>1258</v>
      </c>
      <c r="E1032" t="s">
        <v>368</v>
      </c>
      <c r="F1032" s="27" t="str">
        <f t="shared" si="16"/>
        <v>SM1: Gras, André</v>
      </c>
      <c r="G1032" s="27" t="str">
        <f>VLOOKUP(A1032,bangolf_kategorien!$A$2:$B$11,2,FALSE)</f>
        <v>SM1</v>
      </c>
    </row>
    <row r="1033" spans="1:7" ht="14.5" x14ac:dyDescent="0.35">
      <c r="A1033" t="s">
        <v>164</v>
      </c>
      <c r="B1033">
        <v>66277</v>
      </c>
      <c r="C1033" t="s">
        <v>1099</v>
      </c>
      <c r="D1033" t="s">
        <v>1258</v>
      </c>
      <c r="E1033" t="s">
        <v>501</v>
      </c>
      <c r="F1033" s="27" t="str">
        <f t="shared" si="16"/>
        <v>JW: Gras, Patricia</v>
      </c>
      <c r="G1033" s="27" t="str">
        <f>VLOOKUP(A1033,bangolf_kategorien!$A$2:$B$11,2,FALSE)</f>
        <v>JW</v>
      </c>
    </row>
    <row r="1034" spans="1:7" ht="14.5" x14ac:dyDescent="0.35">
      <c r="A1034" t="s">
        <v>197</v>
      </c>
      <c r="B1034">
        <v>66658</v>
      </c>
      <c r="C1034" t="s">
        <v>1259</v>
      </c>
      <c r="D1034" t="s">
        <v>1260</v>
      </c>
      <c r="E1034" t="s">
        <v>393</v>
      </c>
      <c r="F1034" s="27" t="str">
        <f t="shared" si="16"/>
        <v>JM: Graumann, Lucas</v>
      </c>
      <c r="G1034" s="27" t="str">
        <f>VLOOKUP(A1034,bangolf_kategorien!$A$2:$B$11,2,FALSE)</f>
        <v>JM</v>
      </c>
    </row>
    <row r="1035" spans="1:7" ht="14.5" x14ac:dyDescent="0.35">
      <c r="A1035" t="s">
        <v>127</v>
      </c>
      <c r="B1035">
        <v>66648</v>
      </c>
      <c r="C1035" t="s">
        <v>1261</v>
      </c>
      <c r="D1035" t="s">
        <v>1262</v>
      </c>
      <c r="E1035" t="s">
        <v>126</v>
      </c>
      <c r="F1035" s="27" t="str">
        <f t="shared" si="16"/>
        <v>H: Greh, Eicke</v>
      </c>
      <c r="G1035" s="27" t="str">
        <f>VLOOKUP(A1035,bangolf_kategorien!$A$2:$B$11,2,FALSE)</f>
        <v>H</v>
      </c>
    </row>
    <row r="1036" spans="1:7" ht="14.5" x14ac:dyDescent="0.35">
      <c r="A1036" t="s">
        <v>112</v>
      </c>
      <c r="B1036">
        <v>3800</v>
      </c>
      <c r="C1036" t="s">
        <v>1264</v>
      </c>
      <c r="D1036" t="s">
        <v>1263</v>
      </c>
      <c r="E1036" t="s">
        <v>375</v>
      </c>
      <c r="F1036" s="27" t="str">
        <f t="shared" si="16"/>
        <v>SM2: Greiffendorf, Hellmut</v>
      </c>
      <c r="G1036" s="27" t="str">
        <f>VLOOKUP(A1036,bangolf_kategorien!$A$2:$B$11,2,FALSE)</f>
        <v>SM2</v>
      </c>
    </row>
    <row r="1037" spans="1:7" ht="14.5" x14ac:dyDescent="0.35">
      <c r="A1037" t="s">
        <v>127</v>
      </c>
      <c r="B1037">
        <v>30056</v>
      </c>
      <c r="C1037" t="s">
        <v>431</v>
      </c>
      <c r="D1037" t="s">
        <v>1263</v>
      </c>
      <c r="E1037" t="s">
        <v>327</v>
      </c>
      <c r="F1037" s="27" t="str">
        <f t="shared" si="16"/>
        <v>H: Greiffendorf, Lars</v>
      </c>
      <c r="G1037" s="27" t="str">
        <f>VLOOKUP(A1037,bangolf_kategorien!$A$2:$B$11,2,FALSE)</f>
        <v>H</v>
      </c>
    </row>
    <row r="1038" spans="1:7" ht="14.5" x14ac:dyDescent="0.35">
      <c r="A1038" t="s">
        <v>127</v>
      </c>
      <c r="B1038">
        <v>47443</v>
      </c>
      <c r="C1038" t="s">
        <v>441</v>
      </c>
      <c r="D1038" t="s">
        <v>1263</v>
      </c>
      <c r="E1038" t="s">
        <v>348</v>
      </c>
      <c r="F1038" s="27" t="str">
        <f t="shared" si="16"/>
        <v>H: Greiffendorf, Timo</v>
      </c>
      <c r="G1038" s="27" t="str">
        <f>VLOOKUP(A1038,bangolf_kategorien!$A$2:$B$11,2,FALSE)</f>
        <v>H</v>
      </c>
    </row>
    <row r="1039" spans="1:7" ht="14.5" x14ac:dyDescent="0.35">
      <c r="A1039" t="s">
        <v>138</v>
      </c>
      <c r="B1039">
        <v>3216751</v>
      </c>
      <c r="C1039" t="s">
        <v>3779</v>
      </c>
      <c r="D1039" t="s">
        <v>3780</v>
      </c>
      <c r="E1039" t="s">
        <v>4</v>
      </c>
      <c r="F1039" s="27" t="str">
        <f t="shared" si="16"/>
        <v>D: Greiner, Giane-Marie</v>
      </c>
      <c r="G1039" s="27" t="str">
        <f>VLOOKUP(A1039,bangolf_kategorien!$A$2:$B$11,2,FALSE)</f>
        <v>D</v>
      </c>
    </row>
    <row r="1040" spans="1:7" ht="14.5" x14ac:dyDescent="0.35">
      <c r="A1040" t="s">
        <v>112</v>
      </c>
      <c r="B1040">
        <v>22846</v>
      </c>
      <c r="C1040" t="s">
        <v>207</v>
      </c>
      <c r="D1040" t="s">
        <v>1265</v>
      </c>
      <c r="E1040" t="s">
        <v>306</v>
      </c>
      <c r="F1040" s="27" t="str">
        <f t="shared" si="16"/>
        <v>SM2: Gremm, Dieter</v>
      </c>
      <c r="G1040" s="27" t="str">
        <f>VLOOKUP(A1040,bangolf_kategorien!$A$2:$B$11,2,FALSE)</f>
        <v>SM2</v>
      </c>
    </row>
    <row r="1041" spans="1:7" ht="14.5" x14ac:dyDescent="0.35">
      <c r="A1041" t="s">
        <v>123</v>
      </c>
      <c r="B1041">
        <v>31762</v>
      </c>
      <c r="C1041" t="s">
        <v>124</v>
      </c>
      <c r="D1041" t="s">
        <v>1266</v>
      </c>
      <c r="E1041" t="s">
        <v>332</v>
      </c>
      <c r="F1041" s="27" t="str">
        <f t="shared" si="16"/>
        <v>SM1: Gress, Thomas</v>
      </c>
      <c r="G1041" s="27" t="str">
        <f>VLOOKUP(A1041,bangolf_kategorien!$A$2:$B$11,2,FALSE)</f>
        <v>SM1</v>
      </c>
    </row>
    <row r="1042" spans="1:7" ht="14.5" x14ac:dyDescent="0.35">
      <c r="A1042" t="s">
        <v>152</v>
      </c>
      <c r="B1042">
        <v>67095</v>
      </c>
      <c r="C1042" t="s">
        <v>1156</v>
      </c>
      <c r="D1042" t="s">
        <v>3534</v>
      </c>
      <c r="E1042" t="s">
        <v>417</v>
      </c>
      <c r="F1042" s="27" t="str">
        <f t="shared" si="16"/>
        <v>SCHM: Griebat, Simon</v>
      </c>
      <c r="G1042" s="27" t="str">
        <f>VLOOKUP(A1042,bangolf_kategorien!$A$2:$B$11,2,FALSE)</f>
        <v>SCHM</v>
      </c>
    </row>
    <row r="1043" spans="1:7" ht="14.5" x14ac:dyDescent="0.35">
      <c r="A1043" t="s">
        <v>112</v>
      </c>
      <c r="B1043">
        <v>48552</v>
      </c>
      <c r="C1043" t="s">
        <v>207</v>
      </c>
      <c r="D1043" t="s">
        <v>1267</v>
      </c>
      <c r="E1043" t="s">
        <v>358</v>
      </c>
      <c r="F1043" s="27" t="str">
        <f t="shared" si="16"/>
        <v>SM2: Griegel, Dieter</v>
      </c>
      <c r="G1043" s="27" t="str">
        <f>VLOOKUP(A1043,bangolf_kategorien!$A$2:$B$11,2,FALSE)</f>
        <v>SM2</v>
      </c>
    </row>
    <row r="1044" spans="1:7" ht="14.5" x14ac:dyDescent="0.35">
      <c r="A1044" t="s">
        <v>134</v>
      </c>
      <c r="B1044">
        <v>67065</v>
      </c>
      <c r="C1044" t="s">
        <v>1085</v>
      </c>
      <c r="D1044" t="s">
        <v>1268</v>
      </c>
      <c r="E1044" t="s">
        <v>268</v>
      </c>
      <c r="F1044" s="27" t="str">
        <f t="shared" si="16"/>
        <v>SW1: Gries, Christine</v>
      </c>
      <c r="G1044" s="27" t="str">
        <f>VLOOKUP(A1044,bangolf_kategorien!$A$2:$B$11,2,FALSE)</f>
        <v>SW1</v>
      </c>
    </row>
    <row r="1045" spans="1:7" ht="14.5" x14ac:dyDescent="0.35">
      <c r="A1045" t="s">
        <v>123</v>
      </c>
      <c r="B1045">
        <v>46148</v>
      </c>
      <c r="C1045" t="s">
        <v>861</v>
      </c>
      <c r="D1045" t="s">
        <v>1268</v>
      </c>
      <c r="E1045" t="s">
        <v>268</v>
      </c>
      <c r="F1045" s="27" t="str">
        <f t="shared" si="16"/>
        <v>SM1: Gries, Ottmar</v>
      </c>
      <c r="G1045" s="27" t="str">
        <f>VLOOKUP(A1045,bangolf_kategorien!$A$2:$B$11,2,FALSE)</f>
        <v>SM1</v>
      </c>
    </row>
    <row r="1046" spans="1:7" ht="14.5" x14ac:dyDescent="0.35">
      <c r="A1046" t="s">
        <v>123</v>
      </c>
      <c r="B1046">
        <v>25960</v>
      </c>
      <c r="C1046" t="s">
        <v>143</v>
      </c>
      <c r="D1046" t="s">
        <v>1269</v>
      </c>
      <c r="E1046" t="s">
        <v>211</v>
      </c>
      <c r="F1046" s="27" t="str">
        <f t="shared" si="16"/>
        <v>SM1: Grigo, Bernd</v>
      </c>
      <c r="G1046" s="27" t="str">
        <f>VLOOKUP(A1046,bangolf_kategorien!$A$2:$B$11,2,FALSE)</f>
        <v>SM1</v>
      </c>
    </row>
    <row r="1047" spans="1:7" ht="14.5" x14ac:dyDescent="0.35">
      <c r="A1047" t="s">
        <v>127</v>
      </c>
      <c r="B1047">
        <v>37669</v>
      </c>
      <c r="C1047" t="s">
        <v>388</v>
      </c>
      <c r="D1047" t="s">
        <v>1270</v>
      </c>
      <c r="E1047" t="s">
        <v>500</v>
      </c>
      <c r="F1047" s="27" t="str">
        <f t="shared" si="16"/>
        <v>H: Grimm, Marcus</v>
      </c>
      <c r="G1047" s="27" t="str">
        <f>VLOOKUP(A1047,bangolf_kategorien!$A$2:$B$11,2,FALSE)</f>
        <v>H</v>
      </c>
    </row>
    <row r="1048" spans="1:7" ht="14.5" x14ac:dyDescent="0.35">
      <c r="A1048" t="s">
        <v>112</v>
      </c>
      <c r="B1048">
        <v>65794</v>
      </c>
      <c r="C1048" t="s">
        <v>1271</v>
      </c>
      <c r="D1048" t="s">
        <v>1270</v>
      </c>
      <c r="E1048" t="s">
        <v>496</v>
      </c>
      <c r="F1048" s="27" t="str">
        <f t="shared" si="16"/>
        <v>SM2: Grimm, Wolf-Dieter</v>
      </c>
      <c r="G1048" s="27" t="str">
        <f>VLOOKUP(A1048,bangolf_kategorien!$A$2:$B$11,2,FALSE)</f>
        <v>SM2</v>
      </c>
    </row>
    <row r="1049" spans="1:7" ht="14.5" x14ac:dyDescent="0.35">
      <c r="A1049" t="s">
        <v>123</v>
      </c>
      <c r="B1049">
        <v>463</v>
      </c>
      <c r="C1049" t="s">
        <v>190</v>
      </c>
      <c r="D1049" t="s">
        <v>1272</v>
      </c>
      <c r="E1049" t="s">
        <v>520</v>
      </c>
      <c r="F1049" s="27" t="str">
        <f t="shared" si="16"/>
        <v>SM1: Grimme, Uwe</v>
      </c>
      <c r="G1049" s="27" t="str">
        <f>VLOOKUP(A1049,bangolf_kategorien!$A$2:$B$11,2,FALSE)</f>
        <v>SM1</v>
      </c>
    </row>
    <row r="1050" spans="1:7" ht="14.5" x14ac:dyDescent="0.35">
      <c r="A1050" t="s">
        <v>123</v>
      </c>
      <c r="B1050">
        <v>38540</v>
      </c>
      <c r="C1050" t="s">
        <v>274</v>
      </c>
      <c r="D1050" t="s">
        <v>1273</v>
      </c>
      <c r="E1050" t="s">
        <v>145</v>
      </c>
      <c r="F1050" s="27" t="str">
        <f t="shared" si="16"/>
        <v>SM1: Grobe, Robert</v>
      </c>
      <c r="G1050" s="27" t="str">
        <f>VLOOKUP(A1050,bangolf_kategorien!$A$2:$B$11,2,FALSE)</f>
        <v>SM1</v>
      </c>
    </row>
    <row r="1051" spans="1:7" ht="14.5" x14ac:dyDescent="0.35">
      <c r="A1051" t="s">
        <v>123</v>
      </c>
      <c r="B1051">
        <v>66339</v>
      </c>
      <c r="C1051" t="s">
        <v>124</v>
      </c>
      <c r="D1051" t="s">
        <v>1273</v>
      </c>
      <c r="E1051" t="s">
        <v>122</v>
      </c>
      <c r="F1051" s="27" t="str">
        <f t="shared" si="16"/>
        <v>SM1: Grobe, Thomas</v>
      </c>
      <c r="G1051" s="27" t="str">
        <f>VLOOKUP(A1051,bangolf_kategorien!$A$2:$B$11,2,FALSE)</f>
        <v>SM1</v>
      </c>
    </row>
    <row r="1052" spans="1:7" ht="14.5" x14ac:dyDescent="0.35">
      <c r="A1052" t="s">
        <v>123</v>
      </c>
      <c r="B1052">
        <v>67029</v>
      </c>
      <c r="C1052" t="s">
        <v>418</v>
      </c>
      <c r="D1052" t="s">
        <v>3341</v>
      </c>
      <c r="E1052" t="s">
        <v>334</v>
      </c>
      <c r="F1052" s="27" t="str">
        <f t="shared" si="16"/>
        <v>SM1: Gröbel, Bernhard</v>
      </c>
      <c r="G1052" s="27" t="str">
        <f>VLOOKUP(A1052,bangolf_kategorien!$A$2:$B$11,2,FALSE)</f>
        <v>SM1</v>
      </c>
    </row>
    <row r="1053" spans="1:7" ht="14.5" x14ac:dyDescent="0.35">
      <c r="A1053" t="s">
        <v>112</v>
      </c>
      <c r="B1053">
        <v>66416</v>
      </c>
      <c r="C1053" t="s">
        <v>1274</v>
      </c>
      <c r="D1053" t="s">
        <v>1275</v>
      </c>
      <c r="E1053" t="s">
        <v>249</v>
      </c>
      <c r="F1053" s="27" t="str">
        <f t="shared" si="16"/>
        <v>SM2: Groenewoud, Ronald</v>
      </c>
      <c r="G1053" s="27" t="str">
        <f>VLOOKUP(A1053,bangolf_kategorien!$A$2:$B$11,2,FALSE)</f>
        <v>SM2</v>
      </c>
    </row>
    <row r="1054" spans="1:7" ht="14.5" x14ac:dyDescent="0.35">
      <c r="A1054" t="s">
        <v>112</v>
      </c>
      <c r="B1054">
        <v>36717</v>
      </c>
      <c r="C1054" t="s">
        <v>168</v>
      </c>
      <c r="D1054" t="s">
        <v>1276</v>
      </c>
      <c r="E1054" t="s">
        <v>246</v>
      </c>
      <c r="F1054" s="27" t="str">
        <f t="shared" si="16"/>
        <v>SM2: Grohse, Rainer</v>
      </c>
      <c r="G1054" s="27" t="str">
        <f>VLOOKUP(A1054,bangolf_kategorien!$A$2:$B$11,2,FALSE)</f>
        <v>SM2</v>
      </c>
    </row>
    <row r="1055" spans="1:7" ht="14.5" x14ac:dyDescent="0.35">
      <c r="A1055" t="s">
        <v>127</v>
      </c>
      <c r="B1055">
        <v>65954</v>
      </c>
      <c r="C1055" t="s">
        <v>1277</v>
      </c>
      <c r="D1055" t="s">
        <v>1278</v>
      </c>
      <c r="E1055" t="s">
        <v>606</v>
      </c>
      <c r="F1055" s="27" t="str">
        <f t="shared" si="16"/>
        <v>H: Grombein, Frederick</v>
      </c>
      <c r="G1055" s="27" t="str">
        <f>VLOOKUP(A1055,bangolf_kategorien!$A$2:$B$11,2,FALSE)</f>
        <v>H</v>
      </c>
    </row>
    <row r="1056" spans="1:7" ht="14.5" x14ac:dyDescent="0.35">
      <c r="A1056" t="s">
        <v>112</v>
      </c>
      <c r="B1056">
        <v>66567</v>
      </c>
      <c r="C1056" t="s">
        <v>513</v>
      </c>
      <c r="D1056" t="s">
        <v>1279</v>
      </c>
      <c r="E1056" t="s">
        <v>531</v>
      </c>
      <c r="F1056" s="27" t="str">
        <f t="shared" si="16"/>
        <v>SM2: Gromm, Frank</v>
      </c>
      <c r="G1056" s="27" t="str">
        <f>VLOOKUP(A1056,bangolf_kategorien!$A$2:$B$11,2,FALSE)</f>
        <v>SM2</v>
      </c>
    </row>
    <row r="1057" spans="1:7" ht="14.5" x14ac:dyDescent="0.35">
      <c r="A1057" t="s">
        <v>127</v>
      </c>
      <c r="B1057">
        <v>26423</v>
      </c>
      <c r="C1057" t="s">
        <v>149</v>
      </c>
      <c r="D1057" t="s">
        <v>1280</v>
      </c>
      <c r="E1057" t="s">
        <v>358</v>
      </c>
      <c r="F1057" s="27" t="str">
        <f t="shared" si="16"/>
        <v>H: Groneberg, Markus</v>
      </c>
      <c r="G1057" s="27" t="str">
        <f>VLOOKUP(A1057,bangolf_kategorien!$A$2:$B$11,2,FALSE)</f>
        <v>H</v>
      </c>
    </row>
    <row r="1058" spans="1:7" ht="14.5" x14ac:dyDescent="0.35">
      <c r="A1058" t="s">
        <v>116</v>
      </c>
      <c r="B1058">
        <v>65971</v>
      </c>
      <c r="C1058" t="s">
        <v>1281</v>
      </c>
      <c r="D1058" t="s">
        <v>1282</v>
      </c>
      <c r="E1058" t="s">
        <v>700</v>
      </c>
      <c r="F1058" s="27" t="str">
        <f t="shared" si="16"/>
        <v>SW2: Gronski, Friederike</v>
      </c>
      <c r="G1058" s="27" t="str">
        <f>VLOOKUP(A1058,bangolf_kategorien!$A$2:$B$11,2,FALSE)</f>
        <v>SW2</v>
      </c>
    </row>
    <row r="1059" spans="1:7" ht="14.5" x14ac:dyDescent="0.35">
      <c r="A1059" t="s">
        <v>112</v>
      </c>
      <c r="B1059">
        <v>65976</v>
      </c>
      <c r="C1059" t="s">
        <v>124</v>
      </c>
      <c r="D1059" t="s">
        <v>1282</v>
      </c>
      <c r="E1059" t="s">
        <v>700</v>
      </c>
      <c r="F1059" s="27" t="str">
        <f t="shared" si="16"/>
        <v>SM2: Gronski, Thomas</v>
      </c>
      <c r="G1059" s="27" t="str">
        <f>VLOOKUP(A1059,bangolf_kategorien!$A$2:$B$11,2,FALSE)</f>
        <v>SM2</v>
      </c>
    </row>
    <row r="1060" spans="1:7" ht="14.5" x14ac:dyDescent="0.35">
      <c r="A1060" t="s">
        <v>116</v>
      </c>
      <c r="B1060">
        <v>22243</v>
      </c>
      <c r="C1060" t="s">
        <v>1284</v>
      </c>
      <c r="D1060" t="s">
        <v>1285</v>
      </c>
      <c r="E1060" t="s">
        <v>731</v>
      </c>
      <c r="F1060" s="27" t="str">
        <f t="shared" si="16"/>
        <v>SW2: Grosse, Ina</v>
      </c>
      <c r="G1060" s="27" t="str">
        <f>VLOOKUP(A1060,bangolf_kategorien!$A$2:$B$11,2,FALSE)</f>
        <v>SW2</v>
      </c>
    </row>
    <row r="1061" spans="1:7" ht="14.5" x14ac:dyDescent="0.35">
      <c r="A1061" t="s">
        <v>127</v>
      </c>
      <c r="B1061">
        <v>3216749</v>
      </c>
      <c r="C1061" t="s">
        <v>694</v>
      </c>
      <c r="D1061" t="s">
        <v>3781</v>
      </c>
      <c r="E1061" t="s">
        <v>4</v>
      </c>
      <c r="F1061" s="27" t="str">
        <f t="shared" si="16"/>
        <v>H: Grosser, Benjamin</v>
      </c>
      <c r="G1061" s="27" t="str">
        <f>VLOOKUP(A1061,bangolf_kategorien!$A$2:$B$11,2,FALSE)</f>
        <v>H</v>
      </c>
    </row>
    <row r="1062" spans="1:7" ht="14.5" x14ac:dyDescent="0.35">
      <c r="A1062" t="s">
        <v>123</v>
      </c>
      <c r="B1062">
        <v>30400</v>
      </c>
      <c r="C1062" t="s">
        <v>1286</v>
      </c>
      <c r="D1062" t="s">
        <v>1287</v>
      </c>
      <c r="E1062" t="s">
        <v>504</v>
      </c>
      <c r="F1062" s="27" t="str">
        <f t="shared" si="16"/>
        <v>SM1: Großmann, Bertold</v>
      </c>
      <c r="G1062" s="27" t="str">
        <f>VLOOKUP(A1062,bangolf_kategorien!$A$2:$B$11,2,FALSE)</f>
        <v>SM1</v>
      </c>
    </row>
    <row r="1063" spans="1:7" ht="14.5" x14ac:dyDescent="0.35">
      <c r="A1063" t="s">
        <v>127</v>
      </c>
      <c r="B1063">
        <v>38461</v>
      </c>
      <c r="C1063" t="s">
        <v>1753</v>
      </c>
      <c r="D1063" t="s">
        <v>1287</v>
      </c>
      <c r="E1063" t="s">
        <v>438</v>
      </c>
      <c r="F1063" s="27" t="str">
        <f t="shared" si="16"/>
        <v>H: Großmann, Lennart</v>
      </c>
      <c r="G1063" s="27" t="str">
        <f>VLOOKUP(A1063,bangolf_kategorien!$A$2:$B$11,2,FALSE)</f>
        <v>H</v>
      </c>
    </row>
    <row r="1064" spans="1:7" ht="14.5" x14ac:dyDescent="0.35">
      <c r="A1064" t="s">
        <v>134</v>
      </c>
      <c r="B1064">
        <v>37516</v>
      </c>
      <c r="C1064" t="s">
        <v>1288</v>
      </c>
      <c r="D1064" t="s">
        <v>1289</v>
      </c>
      <c r="E1064" t="s">
        <v>219</v>
      </c>
      <c r="F1064" s="27" t="str">
        <f t="shared" si="16"/>
        <v>SW1: Groteböhmer, Rosemarie</v>
      </c>
      <c r="G1064" s="27" t="str">
        <f>VLOOKUP(A1064,bangolf_kategorien!$A$2:$B$11,2,FALSE)</f>
        <v>SW1</v>
      </c>
    </row>
    <row r="1065" spans="1:7" ht="14.5" x14ac:dyDescent="0.35">
      <c r="A1065" t="s">
        <v>127</v>
      </c>
      <c r="B1065">
        <v>29588</v>
      </c>
      <c r="C1065" t="s">
        <v>241</v>
      </c>
      <c r="D1065" t="s">
        <v>1290</v>
      </c>
      <c r="E1065" t="s">
        <v>234</v>
      </c>
      <c r="F1065" s="27" t="str">
        <f t="shared" si="16"/>
        <v>H: Gruber, Stefan</v>
      </c>
      <c r="G1065" s="27" t="str">
        <f>VLOOKUP(A1065,bangolf_kategorien!$A$2:$B$11,2,FALSE)</f>
        <v>H</v>
      </c>
    </row>
    <row r="1066" spans="1:7" ht="14.5" x14ac:dyDescent="0.35">
      <c r="A1066" t="s">
        <v>127</v>
      </c>
      <c r="B1066">
        <v>31872</v>
      </c>
      <c r="C1066" t="s">
        <v>217</v>
      </c>
      <c r="D1066" t="s">
        <v>1291</v>
      </c>
      <c r="E1066" t="s">
        <v>408</v>
      </c>
      <c r="F1066" s="27" t="str">
        <f t="shared" si="16"/>
        <v>H: Grübl, Christoph</v>
      </c>
      <c r="G1066" s="27" t="str">
        <f>VLOOKUP(A1066,bangolf_kategorien!$A$2:$B$11,2,FALSE)</f>
        <v>H</v>
      </c>
    </row>
    <row r="1067" spans="1:7" ht="14.5" x14ac:dyDescent="0.35">
      <c r="A1067" t="s">
        <v>116</v>
      </c>
      <c r="B1067">
        <v>6550</v>
      </c>
      <c r="C1067" t="s">
        <v>1292</v>
      </c>
      <c r="D1067" t="s">
        <v>1291</v>
      </c>
      <c r="E1067" t="s">
        <v>408</v>
      </c>
      <c r="F1067" s="27" t="str">
        <f t="shared" si="16"/>
        <v>SW2: Grübl, Sieglinde</v>
      </c>
      <c r="G1067" s="27" t="str">
        <f>VLOOKUP(A1067,bangolf_kategorien!$A$2:$B$11,2,FALSE)</f>
        <v>SW2</v>
      </c>
    </row>
    <row r="1068" spans="1:7" ht="14.5" x14ac:dyDescent="0.35">
      <c r="A1068" t="s">
        <v>112</v>
      </c>
      <c r="B1068">
        <v>3802</v>
      </c>
      <c r="C1068" t="s">
        <v>146</v>
      </c>
      <c r="D1068" t="s">
        <v>1293</v>
      </c>
      <c r="E1068" t="s">
        <v>375</v>
      </c>
      <c r="F1068" s="27" t="str">
        <f t="shared" si="16"/>
        <v>SM2: Grügelsberg, Jürgen</v>
      </c>
      <c r="G1068" s="27" t="str">
        <f>VLOOKUP(A1068,bangolf_kategorien!$A$2:$B$11,2,FALSE)</f>
        <v>SM2</v>
      </c>
    </row>
    <row r="1069" spans="1:7" ht="14.5" x14ac:dyDescent="0.35">
      <c r="A1069" t="s">
        <v>116</v>
      </c>
      <c r="B1069">
        <v>3126</v>
      </c>
      <c r="C1069" t="s">
        <v>365</v>
      </c>
      <c r="D1069" t="s">
        <v>1293</v>
      </c>
      <c r="E1069" t="s">
        <v>375</v>
      </c>
      <c r="F1069" s="27" t="str">
        <f t="shared" si="16"/>
        <v>SW2: Grügelsberg, Marianne</v>
      </c>
      <c r="G1069" s="27" t="str">
        <f>VLOOKUP(A1069,bangolf_kategorien!$A$2:$B$11,2,FALSE)</f>
        <v>SW2</v>
      </c>
    </row>
    <row r="1070" spans="1:7" ht="14.5" x14ac:dyDescent="0.35">
      <c r="A1070" t="s">
        <v>134</v>
      </c>
      <c r="B1070">
        <v>25695</v>
      </c>
      <c r="C1070" t="s">
        <v>320</v>
      </c>
      <c r="D1070" t="s">
        <v>1294</v>
      </c>
      <c r="E1070" t="s">
        <v>228</v>
      </c>
      <c r="F1070" s="27" t="str">
        <f t="shared" si="16"/>
        <v>SW1: Grün, Iris</v>
      </c>
      <c r="G1070" s="27" t="str">
        <f>VLOOKUP(A1070,bangolf_kategorien!$A$2:$B$11,2,FALSE)</f>
        <v>SW1</v>
      </c>
    </row>
    <row r="1071" spans="1:7" ht="14.5" x14ac:dyDescent="0.35">
      <c r="A1071" t="s">
        <v>112</v>
      </c>
      <c r="B1071">
        <v>67264</v>
      </c>
      <c r="C1071" t="s">
        <v>366</v>
      </c>
      <c r="D1071" t="s">
        <v>3782</v>
      </c>
      <c r="E1071" t="s">
        <v>1558</v>
      </c>
      <c r="F1071" s="27" t="str">
        <f t="shared" si="16"/>
        <v>SM2: Grünberg, Richard</v>
      </c>
      <c r="G1071" s="27" t="str">
        <f>VLOOKUP(A1071,bangolf_kategorien!$A$2:$B$11,2,FALSE)</f>
        <v>SM2</v>
      </c>
    </row>
    <row r="1072" spans="1:7" ht="14.5" x14ac:dyDescent="0.35">
      <c r="A1072" t="s">
        <v>123</v>
      </c>
      <c r="B1072">
        <v>35168</v>
      </c>
      <c r="C1072" t="s">
        <v>399</v>
      </c>
      <c r="D1072" t="s">
        <v>1295</v>
      </c>
      <c r="E1072" t="s">
        <v>531</v>
      </c>
      <c r="F1072" s="27" t="str">
        <f t="shared" si="16"/>
        <v>SM1: Gründer, Dirk</v>
      </c>
      <c r="G1072" s="27" t="str">
        <f>VLOOKUP(A1072,bangolf_kategorien!$A$2:$B$11,2,FALSE)</f>
        <v>SM1</v>
      </c>
    </row>
    <row r="1073" spans="1:7" ht="14.5" x14ac:dyDescent="0.35">
      <c r="A1073" t="s">
        <v>127</v>
      </c>
      <c r="B1073">
        <v>66884</v>
      </c>
      <c r="C1073" t="s">
        <v>2712</v>
      </c>
      <c r="D1073" t="s">
        <v>3342</v>
      </c>
      <c r="E1073" t="s">
        <v>292</v>
      </c>
      <c r="F1073" s="27" t="str">
        <f t="shared" si="16"/>
        <v>H: Grundmüller, Benedikt</v>
      </c>
      <c r="G1073" s="27" t="str">
        <f>VLOOKUP(A1073,bangolf_kategorien!$A$2:$B$11,2,FALSE)</f>
        <v>H</v>
      </c>
    </row>
    <row r="1074" spans="1:7" ht="14.5" x14ac:dyDescent="0.35">
      <c r="A1074" t="s">
        <v>123</v>
      </c>
      <c r="B1074">
        <v>44875</v>
      </c>
      <c r="C1074" t="s">
        <v>376</v>
      </c>
      <c r="D1074" t="s">
        <v>3342</v>
      </c>
      <c r="E1074" t="s">
        <v>292</v>
      </c>
      <c r="F1074" s="27" t="str">
        <f t="shared" si="16"/>
        <v>SM1: Grundmüller, Franz</v>
      </c>
      <c r="G1074" s="27" t="str">
        <f>VLOOKUP(A1074,bangolf_kategorien!$A$2:$B$11,2,FALSE)</f>
        <v>SM1</v>
      </c>
    </row>
    <row r="1075" spans="1:7" ht="14.5" x14ac:dyDescent="0.35">
      <c r="A1075" t="s">
        <v>134</v>
      </c>
      <c r="B1075">
        <v>44874</v>
      </c>
      <c r="C1075" t="s">
        <v>980</v>
      </c>
      <c r="D1075" t="s">
        <v>3342</v>
      </c>
      <c r="E1075" t="s">
        <v>292</v>
      </c>
      <c r="F1075" s="27" t="str">
        <f t="shared" si="16"/>
        <v>SW1: Grundmüller, Sonja</v>
      </c>
      <c r="G1075" s="27" t="str">
        <f>VLOOKUP(A1075,bangolf_kategorien!$A$2:$B$11,2,FALSE)</f>
        <v>SW1</v>
      </c>
    </row>
    <row r="1076" spans="1:7" ht="14.5" x14ac:dyDescent="0.35">
      <c r="A1076" t="s">
        <v>197</v>
      </c>
      <c r="B1076">
        <v>66883</v>
      </c>
      <c r="C1076" t="s">
        <v>124</v>
      </c>
      <c r="D1076" t="s">
        <v>3342</v>
      </c>
      <c r="E1076" t="s">
        <v>292</v>
      </c>
      <c r="F1076" s="27" t="str">
        <f t="shared" si="16"/>
        <v>JM: Grundmüller, Thomas</v>
      </c>
      <c r="G1076" s="27" t="str">
        <f>VLOOKUP(A1076,bangolf_kategorien!$A$2:$B$11,2,FALSE)</f>
        <v>JM</v>
      </c>
    </row>
    <row r="1077" spans="1:7" ht="14.5" x14ac:dyDescent="0.35">
      <c r="A1077" t="s">
        <v>112</v>
      </c>
      <c r="B1077">
        <v>4233</v>
      </c>
      <c r="C1077" t="s">
        <v>1297</v>
      </c>
      <c r="D1077" t="s">
        <v>1298</v>
      </c>
      <c r="E1077" t="s">
        <v>223</v>
      </c>
      <c r="F1077" s="27" t="str">
        <f t="shared" si="16"/>
        <v>SM2: Grüne, Adolf</v>
      </c>
      <c r="G1077" s="27" t="str">
        <f>VLOOKUP(A1077,bangolf_kategorien!$A$2:$B$11,2,FALSE)</f>
        <v>SM2</v>
      </c>
    </row>
    <row r="1078" spans="1:7" ht="14.5" x14ac:dyDescent="0.35">
      <c r="A1078" t="s">
        <v>123</v>
      </c>
      <c r="B1078">
        <v>50093</v>
      </c>
      <c r="C1078" t="s">
        <v>513</v>
      </c>
      <c r="D1078" t="s">
        <v>1299</v>
      </c>
      <c r="E1078" t="s">
        <v>393</v>
      </c>
      <c r="F1078" s="27" t="str">
        <f t="shared" si="16"/>
        <v>SM1: Grunert, Frank</v>
      </c>
      <c r="G1078" s="27" t="str">
        <f>VLOOKUP(A1078,bangolf_kategorien!$A$2:$B$11,2,FALSE)</f>
        <v>SM1</v>
      </c>
    </row>
    <row r="1079" spans="1:7" ht="14.5" x14ac:dyDescent="0.35">
      <c r="A1079" t="s">
        <v>116</v>
      </c>
      <c r="B1079">
        <v>44280</v>
      </c>
      <c r="C1079" t="s">
        <v>1300</v>
      </c>
      <c r="D1079" t="s">
        <v>1301</v>
      </c>
      <c r="E1079" t="s">
        <v>122</v>
      </c>
      <c r="F1079" s="27" t="str">
        <f t="shared" si="16"/>
        <v>SW2: Grüning, Eveline</v>
      </c>
      <c r="G1079" s="27" t="str">
        <f>VLOOKUP(A1079,bangolf_kategorien!$A$2:$B$11,2,FALSE)</f>
        <v>SW2</v>
      </c>
    </row>
    <row r="1080" spans="1:7" ht="14.5" x14ac:dyDescent="0.35">
      <c r="A1080" t="s">
        <v>112</v>
      </c>
      <c r="B1080">
        <v>46269</v>
      </c>
      <c r="C1080" t="s">
        <v>190</v>
      </c>
      <c r="D1080" t="s">
        <v>1301</v>
      </c>
      <c r="E1080" t="s">
        <v>122</v>
      </c>
      <c r="F1080" s="27" t="str">
        <f t="shared" si="16"/>
        <v>SM2: Grüning, Uwe</v>
      </c>
      <c r="G1080" s="27" t="str">
        <f>VLOOKUP(A1080,bangolf_kategorien!$A$2:$B$11,2,FALSE)</f>
        <v>SM2</v>
      </c>
    </row>
    <row r="1081" spans="1:7" ht="14.5" x14ac:dyDescent="0.35">
      <c r="A1081" t="s">
        <v>138</v>
      </c>
      <c r="B1081">
        <v>65943</v>
      </c>
      <c r="C1081" t="s">
        <v>1302</v>
      </c>
      <c r="D1081" t="s">
        <v>1303</v>
      </c>
      <c r="E1081" t="s">
        <v>234</v>
      </c>
      <c r="F1081" s="27" t="str">
        <f t="shared" si="16"/>
        <v>D: Grüninger, Luisa-Marie</v>
      </c>
      <c r="G1081" s="27" t="str">
        <f>VLOOKUP(A1081,bangolf_kategorien!$A$2:$B$11,2,FALSE)</f>
        <v>D</v>
      </c>
    </row>
    <row r="1082" spans="1:7" ht="14.5" x14ac:dyDescent="0.35">
      <c r="A1082" t="s">
        <v>127</v>
      </c>
      <c r="B1082">
        <v>45426</v>
      </c>
      <c r="C1082" t="s">
        <v>217</v>
      </c>
      <c r="D1082" t="s">
        <v>1304</v>
      </c>
      <c r="E1082" t="s">
        <v>446</v>
      </c>
      <c r="F1082" s="27" t="str">
        <f t="shared" si="16"/>
        <v>H: Grunt, Christoph</v>
      </c>
      <c r="G1082" s="27" t="str">
        <f>VLOOKUP(A1082,bangolf_kategorien!$A$2:$B$11,2,FALSE)</f>
        <v>H</v>
      </c>
    </row>
    <row r="1083" spans="1:7" ht="14.5" x14ac:dyDescent="0.35">
      <c r="A1083" t="s">
        <v>123</v>
      </c>
      <c r="B1083">
        <v>3212090</v>
      </c>
      <c r="C1083" t="s">
        <v>299</v>
      </c>
      <c r="D1083" t="s">
        <v>3783</v>
      </c>
      <c r="E1083" t="s">
        <v>4</v>
      </c>
      <c r="F1083" s="27" t="str">
        <f t="shared" si="16"/>
        <v>SM1: Grünzinger, Harald</v>
      </c>
      <c r="G1083" s="27" t="str">
        <f>VLOOKUP(A1083,bangolf_kategorien!$A$2:$B$11,2,FALSE)</f>
        <v>SM1</v>
      </c>
    </row>
    <row r="1084" spans="1:7" ht="14.5" x14ac:dyDescent="0.35">
      <c r="A1084" t="s">
        <v>112</v>
      </c>
      <c r="B1084">
        <v>38264</v>
      </c>
      <c r="C1084" t="s">
        <v>518</v>
      </c>
      <c r="D1084" t="s">
        <v>1305</v>
      </c>
      <c r="E1084" t="s">
        <v>442</v>
      </c>
      <c r="F1084" s="27" t="str">
        <f t="shared" si="16"/>
        <v>SM2: Gruschka, Roland</v>
      </c>
      <c r="G1084" s="27" t="str">
        <f>VLOOKUP(A1084,bangolf_kategorien!$A$2:$B$11,2,FALSE)</f>
        <v>SM2</v>
      </c>
    </row>
    <row r="1085" spans="1:7" ht="14.5" x14ac:dyDescent="0.35">
      <c r="A1085" t="s">
        <v>134</v>
      </c>
      <c r="B1085">
        <v>35795</v>
      </c>
      <c r="C1085" t="s">
        <v>1306</v>
      </c>
      <c r="D1085" t="s">
        <v>1307</v>
      </c>
      <c r="E1085" t="s">
        <v>1154</v>
      </c>
      <c r="F1085" s="27" t="str">
        <f t="shared" si="16"/>
        <v>SW1: Grüßinger, Beatriz</v>
      </c>
      <c r="G1085" s="27" t="str">
        <f>VLOOKUP(A1085,bangolf_kategorien!$A$2:$B$11,2,FALSE)</f>
        <v>SW1</v>
      </c>
    </row>
    <row r="1086" spans="1:7" ht="14.5" x14ac:dyDescent="0.35">
      <c r="A1086" t="s">
        <v>112</v>
      </c>
      <c r="B1086">
        <v>46450</v>
      </c>
      <c r="C1086" t="s">
        <v>592</v>
      </c>
      <c r="D1086" t="s">
        <v>1308</v>
      </c>
      <c r="E1086" t="s">
        <v>459</v>
      </c>
      <c r="F1086" s="27" t="str">
        <f t="shared" si="16"/>
        <v>SM2: Grützner, Ulrich</v>
      </c>
      <c r="G1086" s="27" t="str">
        <f>VLOOKUP(A1086,bangolf_kategorien!$A$2:$B$11,2,FALSE)</f>
        <v>SM2</v>
      </c>
    </row>
    <row r="1087" spans="1:7" ht="14.5" x14ac:dyDescent="0.35">
      <c r="A1087" t="s">
        <v>123</v>
      </c>
      <c r="B1087">
        <v>31639</v>
      </c>
      <c r="C1087" t="s">
        <v>315</v>
      </c>
      <c r="D1087" t="s">
        <v>1309</v>
      </c>
      <c r="E1087" t="s">
        <v>256</v>
      </c>
      <c r="F1087" s="27" t="str">
        <f t="shared" si="16"/>
        <v>SM1: Grzeski, Andreas</v>
      </c>
      <c r="G1087" s="27" t="str">
        <f>VLOOKUP(A1087,bangolf_kategorien!$A$2:$B$11,2,FALSE)</f>
        <v>SM1</v>
      </c>
    </row>
    <row r="1088" spans="1:7" ht="14.5" x14ac:dyDescent="0.35">
      <c r="A1088" t="s">
        <v>112</v>
      </c>
      <c r="B1088">
        <v>22467</v>
      </c>
      <c r="C1088" t="s">
        <v>451</v>
      </c>
      <c r="D1088" t="s">
        <v>1310</v>
      </c>
      <c r="E1088" t="s">
        <v>401</v>
      </c>
      <c r="F1088" s="27" t="str">
        <f t="shared" si="16"/>
        <v>SM2: Grzyb-Bonsack, Joachim</v>
      </c>
      <c r="G1088" s="27" t="str">
        <f>VLOOKUP(A1088,bangolf_kategorien!$A$2:$B$11,2,FALSE)</f>
        <v>SM2</v>
      </c>
    </row>
    <row r="1089" spans="1:7" ht="14.5" x14ac:dyDescent="0.35">
      <c r="A1089" t="s">
        <v>127</v>
      </c>
      <c r="B1089">
        <v>38611</v>
      </c>
      <c r="C1089" t="s">
        <v>691</v>
      </c>
      <c r="D1089" t="s">
        <v>1311</v>
      </c>
      <c r="E1089" t="s">
        <v>776</v>
      </c>
      <c r="F1089" s="27" t="str">
        <f t="shared" si="16"/>
        <v>H: Guddat, Julian</v>
      </c>
      <c r="G1089" s="27" t="str">
        <f>VLOOKUP(A1089,bangolf_kategorien!$A$2:$B$11,2,FALSE)</f>
        <v>H</v>
      </c>
    </row>
    <row r="1090" spans="1:7" ht="14.5" x14ac:dyDescent="0.35">
      <c r="A1090" t="s">
        <v>127</v>
      </c>
      <c r="B1090">
        <v>35156</v>
      </c>
      <c r="C1090" t="s">
        <v>590</v>
      </c>
      <c r="D1090" t="s">
        <v>3784</v>
      </c>
      <c r="E1090" t="s">
        <v>148</v>
      </c>
      <c r="F1090" s="27" t="str">
        <f t="shared" si="16"/>
        <v>H: Guhe, Matthias</v>
      </c>
      <c r="G1090" s="27" t="str">
        <f>VLOOKUP(A1090,bangolf_kategorien!$A$2:$B$11,2,FALSE)</f>
        <v>H</v>
      </c>
    </row>
    <row r="1091" spans="1:7" ht="14.5" x14ac:dyDescent="0.35">
      <c r="A1091" t="s">
        <v>127</v>
      </c>
      <c r="B1091">
        <v>27486</v>
      </c>
      <c r="C1091" t="s">
        <v>124</v>
      </c>
      <c r="D1091" t="s">
        <v>1312</v>
      </c>
      <c r="E1091" t="s">
        <v>298</v>
      </c>
      <c r="F1091" s="27" t="str">
        <f t="shared" ref="F1091:F1154" si="17">CONCATENATE(G1091,": ",D1091,", ",C1091)</f>
        <v>H: Gulz, Thomas</v>
      </c>
      <c r="G1091" s="27" t="str">
        <f>VLOOKUP(A1091,bangolf_kategorien!$A$2:$B$11,2,FALSE)</f>
        <v>H</v>
      </c>
    </row>
    <row r="1092" spans="1:7" ht="14.5" x14ac:dyDescent="0.35">
      <c r="A1092" t="s">
        <v>112</v>
      </c>
      <c r="B1092">
        <v>33357</v>
      </c>
      <c r="C1092" t="s">
        <v>146</v>
      </c>
      <c r="D1092" t="s">
        <v>1313</v>
      </c>
      <c r="E1092" t="s">
        <v>426</v>
      </c>
      <c r="F1092" s="27" t="str">
        <f t="shared" si="17"/>
        <v>SM2: Gundermann, Jürgen</v>
      </c>
      <c r="G1092" s="27" t="str">
        <f>VLOOKUP(A1092,bangolf_kategorien!$A$2:$B$11,2,FALSE)</f>
        <v>SM2</v>
      </c>
    </row>
    <row r="1093" spans="1:7" ht="14.5" x14ac:dyDescent="0.35">
      <c r="A1093" t="s">
        <v>138</v>
      </c>
      <c r="B1093">
        <v>50029</v>
      </c>
      <c r="C1093" t="s">
        <v>310</v>
      </c>
      <c r="D1093" t="s">
        <v>3785</v>
      </c>
      <c r="E1093" t="s">
        <v>327</v>
      </c>
      <c r="F1093" s="27" t="str">
        <f t="shared" si="17"/>
        <v>D: Gundert, Nicole</v>
      </c>
      <c r="G1093" s="27" t="str">
        <f>VLOOKUP(A1093,bangolf_kategorien!$A$2:$B$11,2,FALSE)</f>
        <v>D</v>
      </c>
    </row>
    <row r="1094" spans="1:7" ht="14.5" x14ac:dyDescent="0.35">
      <c r="A1094" t="s">
        <v>123</v>
      </c>
      <c r="B1094">
        <v>3175193</v>
      </c>
      <c r="C1094" t="s">
        <v>124</v>
      </c>
      <c r="D1094" t="s">
        <v>3343</v>
      </c>
      <c r="E1094" t="s">
        <v>4</v>
      </c>
      <c r="F1094" s="27" t="str">
        <f t="shared" si="17"/>
        <v>SM1: Guney, Thomas</v>
      </c>
      <c r="G1094" s="27" t="str">
        <f>VLOOKUP(A1094,bangolf_kategorien!$A$2:$B$11,2,FALSE)</f>
        <v>SM1</v>
      </c>
    </row>
    <row r="1095" spans="1:7" ht="14.5" x14ac:dyDescent="0.35">
      <c r="A1095" t="s">
        <v>123</v>
      </c>
      <c r="B1095">
        <v>67400</v>
      </c>
      <c r="C1095" t="s">
        <v>124</v>
      </c>
      <c r="D1095" t="s">
        <v>3343</v>
      </c>
      <c r="E1095" t="s">
        <v>3311</v>
      </c>
      <c r="F1095" s="27" t="str">
        <f t="shared" si="17"/>
        <v>SM1: Guney, Thomas</v>
      </c>
      <c r="G1095" s="27" t="str">
        <f>VLOOKUP(A1095,bangolf_kategorien!$A$2:$B$11,2,FALSE)</f>
        <v>SM1</v>
      </c>
    </row>
    <row r="1096" spans="1:7" ht="14.5" x14ac:dyDescent="0.35">
      <c r="A1096" t="s">
        <v>127</v>
      </c>
      <c r="B1096">
        <v>48275</v>
      </c>
      <c r="C1096" t="s">
        <v>1314</v>
      </c>
      <c r="D1096" t="s">
        <v>1315</v>
      </c>
      <c r="E1096" t="s">
        <v>234</v>
      </c>
      <c r="F1096" s="27" t="str">
        <f t="shared" si="17"/>
        <v>H: Guni, Rudolf</v>
      </c>
      <c r="G1096" s="27" t="str">
        <f>VLOOKUP(A1096,bangolf_kategorien!$A$2:$B$11,2,FALSE)</f>
        <v>H</v>
      </c>
    </row>
    <row r="1097" spans="1:7" ht="14.5" x14ac:dyDescent="0.35">
      <c r="A1097" t="s">
        <v>127</v>
      </c>
      <c r="B1097">
        <v>67195</v>
      </c>
      <c r="C1097" t="s">
        <v>3786</v>
      </c>
      <c r="D1097" t="s">
        <v>739</v>
      </c>
      <c r="E1097" t="s">
        <v>354</v>
      </c>
      <c r="F1097" s="27" t="str">
        <f t="shared" si="17"/>
        <v>H: Günther, Jesse</v>
      </c>
      <c r="G1097" s="27" t="str">
        <f>VLOOKUP(A1097,bangolf_kategorien!$A$2:$B$11,2,FALSE)</f>
        <v>H</v>
      </c>
    </row>
    <row r="1098" spans="1:7" ht="14.5" x14ac:dyDescent="0.35">
      <c r="A1098" t="s">
        <v>197</v>
      </c>
      <c r="B1098">
        <v>66718</v>
      </c>
      <c r="C1098" t="s">
        <v>578</v>
      </c>
      <c r="D1098" t="s">
        <v>739</v>
      </c>
      <c r="E1098" t="s">
        <v>464</v>
      </c>
      <c r="F1098" s="27" t="str">
        <f t="shared" si="17"/>
        <v>JM: Günther, Kevin</v>
      </c>
      <c r="G1098" s="27" t="str">
        <f>VLOOKUP(A1098,bangolf_kategorien!$A$2:$B$11,2,FALSE)</f>
        <v>JM</v>
      </c>
    </row>
    <row r="1099" spans="1:7" ht="14.5" x14ac:dyDescent="0.35">
      <c r="A1099" t="s">
        <v>112</v>
      </c>
      <c r="B1099">
        <v>6740</v>
      </c>
      <c r="C1099" t="s">
        <v>232</v>
      </c>
      <c r="D1099" t="s">
        <v>1316</v>
      </c>
      <c r="E1099" t="s">
        <v>132</v>
      </c>
      <c r="F1099" s="27" t="str">
        <f t="shared" si="17"/>
        <v>SM2: Gust, Klaus</v>
      </c>
      <c r="G1099" s="27" t="str">
        <f>VLOOKUP(A1099,bangolf_kategorien!$A$2:$B$11,2,FALSE)</f>
        <v>SM2</v>
      </c>
    </row>
    <row r="1100" spans="1:7" ht="14.5" x14ac:dyDescent="0.35">
      <c r="A1100" t="s">
        <v>123</v>
      </c>
      <c r="B1100">
        <v>31177</v>
      </c>
      <c r="C1100" t="s">
        <v>391</v>
      </c>
      <c r="D1100" t="s">
        <v>1317</v>
      </c>
      <c r="E1100" t="s">
        <v>1204</v>
      </c>
      <c r="F1100" s="27" t="str">
        <f t="shared" si="17"/>
        <v>SM1: Gut, Oliver</v>
      </c>
      <c r="G1100" s="27" t="str">
        <f>VLOOKUP(A1100,bangolf_kategorien!$A$2:$B$11,2,FALSE)</f>
        <v>SM1</v>
      </c>
    </row>
    <row r="1101" spans="1:7" ht="14.5" x14ac:dyDescent="0.35">
      <c r="A1101" t="s">
        <v>127</v>
      </c>
      <c r="B1101">
        <v>66202</v>
      </c>
      <c r="C1101" t="s">
        <v>791</v>
      </c>
      <c r="D1101" t="s">
        <v>1318</v>
      </c>
      <c r="E1101" t="s">
        <v>383</v>
      </c>
      <c r="F1101" s="27" t="str">
        <f t="shared" si="17"/>
        <v>H: Guth, Sebastian</v>
      </c>
      <c r="G1101" s="27" t="str">
        <f>VLOOKUP(A1101,bangolf_kategorien!$A$2:$B$11,2,FALSE)</f>
        <v>H</v>
      </c>
    </row>
    <row r="1102" spans="1:7" ht="14.5" x14ac:dyDescent="0.35">
      <c r="A1102" t="s">
        <v>127</v>
      </c>
      <c r="B1102">
        <v>32535</v>
      </c>
      <c r="C1102" t="s">
        <v>694</v>
      </c>
      <c r="D1102" t="s">
        <v>1319</v>
      </c>
      <c r="E1102" t="s">
        <v>285</v>
      </c>
      <c r="F1102" s="27" t="str">
        <f t="shared" si="17"/>
        <v>H: Güth, Benjamin</v>
      </c>
      <c r="G1102" s="27" t="str">
        <f>VLOOKUP(A1102,bangolf_kategorien!$A$2:$B$11,2,FALSE)</f>
        <v>H</v>
      </c>
    </row>
    <row r="1103" spans="1:7" ht="14.5" x14ac:dyDescent="0.35">
      <c r="A1103" t="s">
        <v>123</v>
      </c>
      <c r="B1103">
        <v>43241</v>
      </c>
      <c r="C1103" t="s">
        <v>678</v>
      </c>
      <c r="D1103" t="s">
        <v>1320</v>
      </c>
      <c r="E1103" t="s">
        <v>115</v>
      </c>
      <c r="F1103" s="27" t="str">
        <f t="shared" si="17"/>
        <v>SM1: Guttroff, Udo</v>
      </c>
      <c r="G1103" s="27" t="str">
        <f>VLOOKUP(A1103,bangolf_kategorien!$A$2:$B$11,2,FALSE)</f>
        <v>SM1</v>
      </c>
    </row>
    <row r="1104" spans="1:7" ht="14.5" x14ac:dyDescent="0.35">
      <c r="A1104" t="s">
        <v>112</v>
      </c>
      <c r="B1104">
        <v>41298</v>
      </c>
      <c r="C1104" t="s">
        <v>207</v>
      </c>
      <c r="D1104" t="s">
        <v>1321</v>
      </c>
      <c r="E1104" t="s">
        <v>390</v>
      </c>
      <c r="F1104" s="27" t="str">
        <f t="shared" si="17"/>
        <v>SM2: Haag, Dieter</v>
      </c>
      <c r="G1104" s="27" t="str">
        <f>VLOOKUP(A1104,bangolf_kategorien!$A$2:$B$11,2,FALSE)</f>
        <v>SM2</v>
      </c>
    </row>
    <row r="1105" spans="1:7" ht="14.5" x14ac:dyDescent="0.35">
      <c r="A1105" t="s">
        <v>138</v>
      </c>
      <c r="B1105">
        <v>38354</v>
      </c>
      <c r="C1105" t="s">
        <v>1102</v>
      </c>
      <c r="D1105" t="s">
        <v>1322</v>
      </c>
      <c r="E1105" t="s">
        <v>259</v>
      </c>
      <c r="F1105" s="27" t="str">
        <f t="shared" si="17"/>
        <v>D: Haas, Alexandra</v>
      </c>
      <c r="G1105" s="27" t="str">
        <f>VLOOKUP(A1105,bangolf_kategorien!$A$2:$B$11,2,FALSE)</f>
        <v>D</v>
      </c>
    </row>
    <row r="1106" spans="1:7" ht="14.5" x14ac:dyDescent="0.35">
      <c r="A1106" t="s">
        <v>112</v>
      </c>
      <c r="B1106">
        <v>40878</v>
      </c>
      <c r="C1106" t="s">
        <v>182</v>
      </c>
      <c r="D1106" t="s">
        <v>1322</v>
      </c>
      <c r="E1106" t="s">
        <v>1323</v>
      </c>
      <c r="F1106" s="27" t="str">
        <f t="shared" si="17"/>
        <v>SM2: Haas, Wolfgang</v>
      </c>
      <c r="G1106" s="27" t="str">
        <f>VLOOKUP(A1106,bangolf_kategorien!$A$2:$B$11,2,FALSE)</f>
        <v>SM2</v>
      </c>
    </row>
    <row r="1107" spans="1:7" ht="14.5" x14ac:dyDescent="0.35">
      <c r="A1107" t="s">
        <v>152</v>
      </c>
      <c r="B1107">
        <v>67101</v>
      </c>
      <c r="C1107" t="s">
        <v>2265</v>
      </c>
      <c r="D1107" t="s">
        <v>3535</v>
      </c>
      <c r="E1107" t="s">
        <v>496</v>
      </c>
      <c r="F1107" s="27" t="str">
        <f t="shared" si="17"/>
        <v>SCHM: Haase, Ben</v>
      </c>
      <c r="G1107" s="27" t="str">
        <f>VLOOKUP(A1107,bangolf_kategorien!$A$2:$B$11,2,FALSE)</f>
        <v>SCHM</v>
      </c>
    </row>
    <row r="1108" spans="1:7" ht="14.5" x14ac:dyDescent="0.35">
      <c r="A1108" t="s">
        <v>116</v>
      </c>
      <c r="B1108">
        <v>67344</v>
      </c>
      <c r="C1108" t="s">
        <v>425</v>
      </c>
      <c r="D1108" t="s">
        <v>3535</v>
      </c>
      <c r="E1108" t="s">
        <v>354</v>
      </c>
      <c r="F1108" s="27" t="str">
        <f t="shared" si="17"/>
        <v>SW2: Haase, Erika</v>
      </c>
      <c r="G1108" s="27" t="str">
        <f>VLOOKUP(A1108,bangolf_kategorien!$A$2:$B$11,2,FALSE)</f>
        <v>SW2</v>
      </c>
    </row>
    <row r="1109" spans="1:7" ht="14.5" x14ac:dyDescent="0.35">
      <c r="A1109" t="s">
        <v>123</v>
      </c>
      <c r="B1109">
        <v>41960</v>
      </c>
      <c r="C1109" t="s">
        <v>3033</v>
      </c>
      <c r="D1109" t="s">
        <v>3535</v>
      </c>
      <c r="E1109" t="s">
        <v>354</v>
      </c>
      <c r="F1109" s="27" t="str">
        <f t="shared" si="17"/>
        <v>SM1: Haase, Guido</v>
      </c>
      <c r="G1109" s="27" t="str">
        <f>VLOOKUP(A1109,bangolf_kategorien!$A$2:$B$11,2,FALSE)</f>
        <v>SM1</v>
      </c>
    </row>
    <row r="1110" spans="1:7" ht="14.5" x14ac:dyDescent="0.35">
      <c r="A1110" t="s">
        <v>138</v>
      </c>
      <c r="B1110">
        <v>66539</v>
      </c>
      <c r="C1110" t="s">
        <v>1324</v>
      </c>
      <c r="D1110" t="s">
        <v>1325</v>
      </c>
      <c r="E1110" t="s">
        <v>292</v>
      </c>
      <c r="F1110" s="27" t="str">
        <f t="shared" si="17"/>
        <v>D: Haberl, Felicitas</v>
      </c>
      <c r="G1110" s="27" t="str">
        <f>VLOOKUP(A1110,bangolf_kategorien!$A$2:$B$11,2,FALSE)</f>
        <v>D</v>
      </c>
    </row>
    <row r="1111" spans="1:7" ht="14.5" x14ac:dyDescent="0.35">
      <c r="A1111" t="s">
        <v>164</v>
      </c>
      <c r="B1111">
        <v>66838</v>
      </c>
      <c r="C1111" t="s">
        <v>1326</v>
      </c>
      <c r="D1111" t="s">
        <v>1325</v>
      </c>
      <c r="E1111" t="s">
        <v>292</v>
      </c>
      <c r="F1111" s="27" t="str">
        <f t="shared" si="17"/>
        <v>JW: Haberl, Lena</v>
      </c>
      <c r="G1111" s="27" t="str">
        <f>VLOOKUP(A1111,bangolf_kategorien!$A$2:$B$11,2,FALSE)</f>
        <v>JW</v>
      </c>
    </row>
    <row r="1112" spans="1:7" ht="14.5" x14ac:dyDescent="0.35">
      <c r="A1112" t="s">
        <v>123</v>
      </c>
      <c r="B1112">
        <v>29277</v>
      </c>
      <c r="C1112" t="s">
        <v>355</v>
      </c>
      <c r="D1112" t="s">
        <v>1325</v>
      </c>
      <c r="E1112" t="s">
        <v>292</v>
      </c>
      <c r="F1112" s="27" t="str">
        <f t="shared" si="17"/>
        <v>SM1: Haberl, Volker</v>
      </c>
      <c r="G1112" s="27" t="str">
        <f>VLOOKUP(A1112,bangolf_kategorien!$A$2:$B$11,2,FALSE)</f>
        <v>SM1</v>
      </c>
    </row>
    <row r="1113" spans="1:7" ht="14.5" x14ac:dyDescent="0.35">
      <c r="A1113" t="s">
        <v>112</v>
      </c>
      <c r="B1113">
        <v>27189</v>
      </c>
      <c r="C1113" t="s">
        <v>232</v>
      </c>
      <c r="D1113" t="s">
        <v>1327</v>
      </c>
      <c r="E1113" t="s">
        <v>515</v>
      </c>
      <c r="F1113" s="27" t="str">
        <f t="shared" si="17"/>
        <v>SM2: Hablitzel, Klaus</v>
      </c>
      <c r="G1113" s="27" t="str">
        <f>VLOOKUP(A1113,bangolf_kategorien!$A$2:$B$11,2,FALSE)</f>
        <v>SM2</v>
      </c>
    </row>
    <row r="1114" spans="1:7" ht="14.5" x14ac:dyDescent="0.35">
      <c r="A1114" t="s">
        <v>112</v>
      </c>
      <c r="B1114">
        <v>27909</v>
      </c>
      <c r="C1114" t="s">
        <v>232</v>
      </c>
      <c r="D1114" t="s">
        <v>1328</v>
      </c>
      <c r="E1114" t="s">
        <v>1104</v>
      </c>
      <c r="F1114" s="27" t="str">
        <f t="shared" si="17"/>
        <v>SM2: Habrich, Klaus</v>
      </c>
      <c r="G1114" s="27" t="str">
        <f>VLOOKUP(A1114,bangolf_kategorien!$A$2:$B$11,2,FALSE)</f>
        <v>SM2</v>
      </c>
    </row>
    <row r="1115" spans="1:7" ht="14.5" x14ac:dyDescent="0.35">
      <c r="A1115" t="s">
        <v>127</v>
      </c>
      <c r="B1115">
        <v>34559</v>
      </c>
      <c r="C1115" t="s">
        <v>800</v>
      </c>
      <c r="D1115" t="s">
        <v>1329</v>
      </c>
      <c r="E1115" t="s">
        <v>3787</v>
      </c>
      <c r="F1115" s="27" t="str">
        <f t="shared" si="17"/>
        <v>H: Hackel, Danny</v>
      </c>
      <c r="G1115" s="27" t="str">
        <f>VLOOKUP(A1115,bangolf_kategorien!$A$2:$B$11,2,FALSE)</f>
        <v>H</v>
      </c>
    </row>
    <row r="1116" spans="1:7" ht="14.5" x14ac:dyDescent="0.35">
      <c r="A1116" t="s">
        <v>112</v>
      </c>
      <c r="B1116">
        <v>37074</v>
      </c>
      <c r="C1116" t="s">
        <v>227</v>
      </c>
      <c r="D1116" t="s">
        <v>1330</v>
      </c>
      <c r="E1116" t="s">
        <v>354</v>
      </c>
      <c r="F1116" s="27" t="str">
        <f t="shared" si="17"/>
        <v>SM2: Hackenberg, Günter</v>
      </c>
      <c r="G1116" s="27" t="str">
        <f>VLOOKUP(A1116,bangolf_kategorien!$A$2:$B$11,2,FALSE)</f>
        <v>SM2</v>
      </c>
    </row>
    <row r="1117" spans="1:7" ht="14.5" x14ac:dyDescent="0.35">
      <c r="A1117" t="s">
        <v>112</v>
      </c>
      <c r="B1117">
        <v>37079</v>
      </c>
      <c r="C1117" t="s">
        <v>205</v>
      </c>
      <c r="D1117" t="s">
        <v>1330</v>
      </c>
      <c r="E1117" t="s">
        <v>354</v>
      </c>
      <c r="F1117" s="27" t="str">
        <f t="shared" si="17"/>
        <v>SM2: Hackenberg, Willi</v>
      </c>
      <c r="G1117" s="27" t="str">
        <f>VLOOKUP(A1117,bangolf_kategorien!$A$2:$B$11,2,FALSE)</f>
        <v>SM2</v>
      </c>
    </row>
    <row r="1118" spans="1:7" ht="14.5" x14ac:dyDescent="0.35">
      <c r="A1118" t="s">
        <v>127</v>
      </c>
      <c r="B1118">
        <v>33744</v>
      </c>
      <c r="C1118" t="s">
        <v>171</v>
      </c>
      <c r="D1118" t="s">
        <v>1331</v>
      </c>
      <c r="E1118" t="s">
        <v>306</v>
      </c>
      <c r="F1118" s="27" t="str">
        <f t="shared" si="17"/>
        <v>H: Hackfurt, Sascha</v>
      </c>
      <c r="G1118" s="27" t="str">
        <f>VLOOKUP(A1118,bangolf_kategorien!$A$2:$B$11,2,FALSE)</f>
        <v>H</v>
      </c>
    </row>
    <row r="1119" spans="1:7" ht="14.5" x14ac:dyDescent="0.35">
      <c r="A1119" t="s">
        <v>127</v>
      </c>
      <c r="B1119">
        <v>24871</v>
      </c>
      <c r="C1119" t="s">
        <v>269</v>
      </c>
      <c r="D1119" t="s">
        <v>1332</v>
      </c>
      <c r="E1119" t="s">
        <v>343</v>
      </c>
      <c r="F1119" s="27" t="str">
        <f t="shared" si="17"/>
        <v>H: Haeger, Christian</v>
      </c>
      <c r="G1119" s="27" t="str">
        <f>VLOOKUP(A1119,bangolf_kategorien!$A$2:$B$11,2,FALSE)</f>
        <v>H</v>
      </c>
    </row>
    <row r="1120" spans="1:7" ht="14.5" x14ac:dyDescent="0.35">
      <c r="A1120" t="s">
        <v>112</v>
      </c>
      <c r="B1120">
        <v>42010</v>
      </c>
      <c r="C1120" t="s">
        <v>143</v>
      </c>
      <c r="D1120" t="s">
        <v>1333</v>
      </c>
      <c r="E1120" t="s">
        <v>167</v>
      </c>
      <c r="F1120" s="27" t="str">
        <f t="shared" si="17"/>
        <v>SM2: Hägele, Bernd</v>
      </c>
      <c r="G1120" s="27" t="str">
        <f>VLOOKUP(A1120,bangolf_kategorien!$A$2:$B$11,2,FALSE)</f>
        <v>SM2</v>
      </c>
    </row>
    <row r="1121" spans="1:7" ht="14.5" x14ac:dyDescent="0.35">
      <c r="A1121" t="s">
        <v>123</v>
      </c>
      <c r="B1121">
        <v>34296</v>
      </c>
      <c r="C1121" t="s">
        <v>274</v>
      </c>
      <c r="D1121" t="s">
        <v>1333</v>
      </c>
      <c r="E1121" t="s">
        <v>200</v>
      </c>
      <c r="F1121" s="27" t="str">
        <f t="shared" si="17"/>
        <v>SM1: Hägele, Robert</v>
      </c>
      <c r="G1121" s="27" t="str">
        <f>VLOOKUP(A1121,bangolf_kategorien!$A$2:$B$11,2,FALSE)</f>
        <v>SM1</v>
      </c>
    </row>
    <row r="1122" spans="1:7" ht="14.5" x14ac:dyDescent="0.35">
      <c r="A1122" t="s">
        <v>197</v>
      </c>
      <c r="B1122">
        <v>66990</v>
      </c>
      <c r="C1122" t="s">
        <v>613</v>
      </c>
      <c r="D1122" t="s">
        <v>3344</v>
      </c>
      <c r="E1122" t="s">
        <v>231</v>
      </c>
      <c r="F1122" s="27" t="str">
        <f t="shared" si="17"/>
        <v>JM: Hagemeyer, David</v>
      </c>
      <c r="G1122" s="27" t="str">
        <f>VLOOKUP(A1122,bangolf_kategorien!$A$2:$B$11,2,FALSE)</f>
        <v>JM</v>
      </c>
    </row>
    <row r="1123" spans="1:7" ht="14.5" x14ac:dyDescent="0.35">
      <c r="A1123" t="s">
        <v>112</v>
      </c>
      <c r="B1123">
        <v>17834</v>
      </c>
      <c r="C1123" t="s">
        <v>1334</v>
      </c>
      <c r="D1123" t="s">
        <v>1335</v>
      </c>
      <c r="E1123" t="s">
        <v>3307</v>
      </c>
      <c r="F1123" s="27" t="str">
        <f t="shared" si="17"/>
        <v>SM2: Hagenlüke, Leo</v>
      </c>
      <c r="G1123" s="27" t="str">
        <f>VLOOKUP(A1123,bangolf_kategorien!$A$2:$B$11,2,FALSE)</f>
        <v>SM2</v>
      </c>
    </row>
    <row r="1124" spans="1:7" ht="14.5" x14ac:dyDescent="0.35">
      <c r="A1124" t="s">
        <v>138</v>
      </c>
      <c r="B1124">
        <v>48646</v>
      </c>
      <c r="C1124" t="s">
        <v>829</v>
      </c>
      <c r="D1124" t="s">
        <v>1336</v>
      </c>
      <c r="E1124" t="s">
        <v>446</v>
      </c>
      <c r="F1124" s="27" t="str">
        <f t="shared" si="17"/>
        <v>D: Hahn, Corinna</v>
      </c>
      <c r="G1124" s="27" t="str">
        <f>VLOOKUP(A1124,bangolf_kategorien!$A$2:$B$11,2,FALSE)</f>
        <v>D</v>
      </c>
    </row>
    <row r="1125" spans="1:7" ht="14.5" x14ac:dyDescent="0.35">
      <c r="A1125" t="s">
        <v>123</v>
      </c>
      <c r="B1125">
        <v>44416</v>
      </c>
      <c r="C1125" t="s">
        <v>274</v>
      </c>
      <c r="D1125" t="s">
        <v>1336</v>
      </c>
      <c r="E1125" t="s">
        <v>446</v>
      </c>
      <c r="F1125" s="27" t="str">
        <f t="shared" si="17"/>
        <v>SM1: Hahn, Robert</v>
      </c>
      <c r="G1125" s="27" t="str">
        <f>VLOOKUP(A1125,bangolf_kategorien!$A$2:$B$11,2,FALSE)</f>
        <v>SM1</v>
      </c>
    </row>
    <row r="1126" spans="1:7" ht="14.5" x14ac:dyDescent="0.35">
      <c r="A1126" t="s">
        <v>127</v>
      </c>
      <c r="B1126">
        <v>46374</v>
      </c>
      <c r="C1126" t="s">
        <v>1337</v>
      </c>
      <c r="D1126" t="s">
        <v>1336</v>
      </c>
      <c r="E1126" t="s">
        <v>655</v>
      </c>
      <c r="F1126" s="27" t="str">
        <f t="shared" si="17"/>
        <v>H: Hahn, Timon</v>
      </c>
      <c r="G1126" s="27" t="str">
        <f>VLOOKUP(A1126,bangolf_kategorien!$A$2:$B$11,2,FALSE)</f>
        <v>H</v>
      </c>
    </row>
    <row r="1127" spans="1:7" ht="14.5" x14ac:dyDescent="0.35">
      <c r="A1127" t="s">
        <v>116</v>
      </c>
      <c r="B1127">
        <v>65300</v>
      </c>
      <c r="C1127" t="s">
        <v>610</v>
      </c>
      <c r="D1127" t="s">
        <v>1338</v>
      </c>
      <c r="E1127" t="s">
        <v>671</v>
      </c>
      <c r="F1127" s="27" t="str">
        <f t="shared" si="17"/>
        <v>SW2: Haid, Kornelia</v>
      </c>
      <c r="G1127" s="27" t="str">
        <f>VLOOKUP(A1127,bangolf_kategorien!$A$2:$B$11,2,FALSE)</f>
        <v>SW2</v>
      </c>
    </row>
    <row r="1128" spans="1:7" ht="14.5" x14ac:dyDescent="0.35">
      <c r="A1128" t="s">
        <v>112</v>
      </c>
      <c r="B1128">
        <v>65301</v>
      </c>
      <c r="C1128" t="s">
        <v>440</v>
      </c>
      <c r="D1128" t="s">
        <v>1338</v>
      </c>
      <c r="E1128" t="s">
        <v>671</v>
      </c>
      <c r="F1128" s="27" t="str">
        <f t="shared" si="17"/>
        <v>SM2: Haid, Rolf</v>
      </c>
      <c r="G1128" s="27" t="str">
        <f>VLOOKUP(A1128,bangolf_kategorien!$A$2:$B$11,2,FALSE)</f>
        <v>SM2</v>
      </c>
    </row>
    <row r="1129" spans="1:7" ht="14.5" x14ac:dyDescent="0.35">
      <c r="A1129" t="s">
        <v>112</v>
      </c>
      <c r="B1129">
        <v>20299</v>
      </c>
      <c r="C1129" t="s">
        <v>861</v>
      </c>
      <c r="D1129" t="s">
        <v>1339</v>
      </c>
      <c r="E1129" t="s">
        <v>351</v>
      </c>
      <c r="F1129" s="27" t="str">
        <f t="shared" si="17"/>
        <v>SM2: Haidl, Ottmar</v>
      </c>
      <c r="G1129" s="27" t="str">
        <f>VLOOKUP(A1129,bangolf_kategorien!$A$2:$B$11,2,FALSE)</f>
        <v>SM2</v>
      </c>
    </row>
    <row r="1130" spans="1:7" ht="14.5" x14ac:dyDescent="0.35">
      <c r="A1130" t="s">
        <v>116</v>
      </c>
      <c r="B1130">
        <v>62626</v>
      </c>
      <c r="C1130" t="s">
        <v>849</v>
      </c>
      <c r="D1130" t="s">
        <v>1340</v>
      </c>
      <c r="E1130" t="s">
        <v>432</v>
      </c>
      <c r="F1130" s="27" t="str">
        <f t="shared" si="17"/>
        <v>SW2: Hainz, Christa</v>
      </c>
      <c r="G1130" s="27" t="str">
        <f>VLOOKUP(A1130,bangolf_kategorien!$A$2:$B$11,2,FALSE)</f>
        <v>SW2</v>
      </c>
    </row>
    <row r="1131" spans="1:7" ht="14.5" x14ac:dyDescent="0.35">
      <c r="A1131" t="s">
        <v>123</v>
      </c>
      <c r="B1131">
        <v>66432</v>
      </c>
      <c r="C1131" t="s">
        <v>124</v>
      </c>
      <c r="D1131" t="s">
        <v>1341</v>
      </c>
      <c r="E1131" t="s">
        <v>329</v>
      </c>
      <c r="F1131" s="27" t="str">
        <f t="shared" si="17"/>
        <v>SM1: Hainzl, Thomas</v>
      </c>
      <c r="G1131" s="27" t="str">
        <f>VLOOKUP(A1131,bangolf_kategorien!$A$2:$B$11,2,FALSE)</f>
        <v>SM1</v>
      </c>
    </row>
    <row r="1132" spans="1:7" ht="14.5" x14ac:dyDescent="0.35">
      <c r="A1132" t="s">
        <v>112</v>
      </c>
      <c r="B1132">
        <v>42187</v>
      </c>
      <c r="C1132" t="s">
        <v>538</v>
      </c>
      <c r="D1132" t="s">
        <v>1342</v>
      </c>
      <c r="E1132" t="s">
        <v>456</v>
      </c>
      <c r="F1132" s="27" t="str">
        <f t="shared" si="17"/>
        <v>SM2: Hake, Siegfried</v>
      </c>
      <c r="G1132" s="27" t="str">
        <f>VLOOKUP(A1132,bangolf_kategorien!$A$2:$B$11,2,FALSE)</f>
        <v>SM2</v>
      </c>
    </row>
    <row r="1133" spans="1:7" ht="14.5" x14ac:dyDescent="0.35">
      <c r="A1133" t="s">
        <v>127</v>
      </c>
      <c r="B1133">
        <v>66115</v>
      </c>
      <c r="C1133" t="s">
        <v>186</v>
      </c>
      <c r="D1133" t="s">
        <v>1343</v>
      </c>
      <c r="E1133" t="s">
        <v>534</v>
      </c>
      <c r="F1133" s="27" t="str">
        <f t="shared" si="17"/>
        <v>H: Halbauer, Alexander</v>
      </c>
      <c r="G1133" s="27" t="str">
        <f>VLOOKUP(A1133,bangolf_kategorien!$A$2:$B$11,2,FALSE)</f>
        <v>H</v>
      </c>
    </row>
    <row r="1134" spans="1:7" ht="14.5" x14ac:dyDescent="0.35">
      <c r="A1134" t="s">
        <v>123</v>
      </c>
      <c r="B1134">
        <v>42555</v>
      </c>
      <c r="C1134" t="s">
        <v>149</v>
      </c>
      <c r="D1134" t="s">
        <v>1344</v>
      </c>
      <c r="E1134" t="s">
        <v>520</v>
      </c>
      <c r="F1134" s="27" t="str">
        <f t="shared" si="17"/>
        <v>SM1: Haller, Markus</v>
      </c>
      <c r="G1134" s="27" t="str">
        <f>VLOOKUP(A1134,bangolf_kategorien!$A$2:$B$11,2,FALSE)</f>
        <v>SM1</v>
      </c>
    </row>
    <row r="1135" spans="1:7" ht="14.5" x14ac:dyDescent="0.35">
      <c r="A1135" t="s">
        <v>127</v>
      </c>
      <c r="B1135">
        <v>65847</v>
      </c>
      <c r="C1135" t="s">
        <v>149</v>
      </c>
      <c r="D1135" t="s">
        <v>1345</v>
      </c>
      <c r="E1135" t="s">
        <v>447</v>
      </c>
      <c r="F1135" s="27" t="str">
        <f t="shared" si="17"/>
        <v>H: Hallhuber, Markus</v>
      </c>
      <c r="G1135" s="27" t="str">
        <f>VLOOKUP(A1135,bangolf_kategorien!$A$2:$B$11,2,FALSE)</f>
        <v>H</v>
      </c>
    </row>
    <row r="1136" spans="1:7" ht="14.5" x14ac:dyDescent="0.35">
      <c r="A1136" t="s">
        <v>123</v>
      </c>
      <c r="B1136">
        <v>47240</v>
      </c>
      <c r="C1136" t="s">
        <v>382</v>
      </c>
      <c r="D1136" t="s">
        <v>1346</v>
      </c>
      <c r="E1136" t="s">
        <v>237</v>
      </c>
      <c r="F1136" s="27" t="str">
        <f t="shared" si="17"/>
        <v>SM1: Halscheidt, Martin</v>
      </c>
      <c r="G1136" s="27" t="str">
        <f>VLOOKUP(A1136,bangolf_kategorien!$A$2:$B$11,2,FALSE)</f>
        <v>SM1</v>
      </c>
    </row>
    <row r="1137" spans="1:7" ht="14.5" x14ac:dyDescent="0.35">
      <c r="A1137" t="s">
        <v>123</v>
      </c>
      <c r="B1137">
        <v>45662</v>
      </c>
      <c r="C1137" t="s">
        <v>590</v>
      </c>
      <c r="D1137" t="s">
        <v>1347</v>
      </c>
      <c r="E1137" t="s">
        <v>621</v>
      </c>
      <c r="F1137" s="27" t="str">
        <f t="shared" si="17"/>
        <v>SM1: Halstein, Matthias</v>
      </c>
      <c r="G1137" s="27" t="str">
        <f>VLOOKUP(A1137,bangolf_kategorien!$A$2:$B$11,2,FALSE)</f>
        <v>SM1</v>
      </c>
    </row>
    <row r="1138" spans="1:7" ht="14.5" x14ac:dyDescent="0.35">
      <c r="A1138" t="s">
        <v>134</v>
      </c>
      <c r="B1138">
        <v>35765</v>
      </c>
      <c r="C1138" t="s">
        <v>1348</v>
      </c>
      <c r="D1138" t="s">
        <v>1349</v>
      </c>
      <c r="E1138" t="s">
        <v>204</v>
      </c>
      <c r="F1138" s="27" t="str">
        <f t="shared" si="17"/>
        <v>SW1: Hammann, Marina</v>
      </c>
      <c r="G1138" s="27" t="str">
        <f>VLOOKUP(A1138,bangolf_kategorien!$A$2:$B$11,2,FALSE)</f>
        <v>SW1</v>
      </c>
    </row>
    <row r="1139" spans="1:7" ht="14.5" x14ac:dyDescent="0.35">
      <c r="A1139" t="s">
        <v>138</v>
      </c>
      <c r="B1139">
        <v>36423</v>
      </c>
      <c r="C1139" t="s">
        <v>1350</v>
      </c>
      <c r="D1139" t="s">
        <v>1351</v>
      </c>
      <c r="E1139" t="s">
        <v>3497</v>
      </c>
      <c r="F1139" s="27" t="str">
        <f t="shared" si="17"/>
        <v>D: Hammerschmidt, Melanie</v>
      </c>
      <c r="G1139" s="27" t="str">
        <f>VLOOKUP(A1139,bangolf_kategorien!$A$2:$B$11,2,FALSE)</f>
        <v>D</v>
      </c>
    </row>
    <row r="1140" spans="1:7" ht="14.5" x14ac:dyDescent="0.35">
      <c r="A1140" t="s">
        <v>134</v>
      </c>
      <c r="B1140">
        <v>26302</v>
      </c>
      <c r="C1140" t="s">
        <v>271</v>
      </c>
      <c r="D1140" t="s">
        <v>1351</v>
      </c>
      <c r="E1140" t="s">
        <v>971</v>
      </c>
      <c r="F1140" s="27" t="str">
        <f t="shared" si="17"/>
        <v>SW1: Hammerschmidt, Sabine</v>
      </c>
      <c r="G1140" s="27" t="str">
        <f>VLOOKUP(A1140,bangolf_kategorien!$A$2:$B$11,2,FALSE)</f>
        <v>SW1</v>
      </c>
    </row>
    <row r="1141" spans="1:7" ht="14.5" x14ac:dyDescent="0.35">
      <c r="A1141" t="s">
        <v>134</v>
      </c>
      <c r="B1141">
        <v>43760</v>
      </c>
      <c r="C1141" t="s">
        <v>1352</v>
      </c>
      <c r="D1141" t="s">
        <v>1353</v>
      </c>
      <c r="E1141" t="s">
        <v>523</v>
      </c>
      <c r="F1141" s="27" t="str">
        <f t="shared" si="17"/>
        <v>SW1: Hammon, Dagmar</v>
      </c>
      <c r="G1141" s="27" t="str">
        <f>VLOOKUP(A1141,bangolf_kategorien!$A$2:$B$11,2,FALSE)</f>
        <v>SW1</v>
      </c>
    </row>
    <row r="1142" spans="1:7" ht="14.5" x14ac:dyDescent="0.35">
      <c r="A1142" t="s">
        <v>123</v>
      </c>
      <c r="B1142">
        <v>42281</v>
      </c>
      <c r="C1142" t="s">
        <v>140</v>
      </c>
      <c r="D1142" t="s">
        <v>1353</v>
      </c>
      <c r="E1142" t="s">
        <v>523</v>
      </c>
      <c r="F1142" s="27" t="str">
        <f t="shared" si="17"/>
        <v>SM1: Hammon, Michael</v>
      </c>
      <c r="G1142" s="27" t="str">
        <f>VLOOKUP(A1142,bangolf_kategorien!$A$2:$B$11,2,FALSE)</f>
        <v>SM1</v>
      </c>
    </row>
    <row r="1143" spans="1:7" ht="14.5" x14ac:dyDescent="0.35">
      <c r="A1143" t="s">
        <v>127</v>
      </c>
      <c r="B1143">
        <v>36282</v>
      </c>
      <c r="C1143" t="s">
        <v>324</v>
      </c>
      <c r="D1143" t="s">
        <v>1354</v>
      </c>
      <c r="E1143" t="s">
        <v>401</v>
      </c>
      <c r="F1143" s="27" t="str">
        <f t="shared" si="17"/>
        <v>H: Handtke, Dennis</v>
      </c>
      <c r="G1143" s="27" t="str">
        <f>VLOOKUP(A1143,bangolf_kategorien!$A$2:$B$11,2,FALSE)</f>
        <v>H</v>
      </c>
    </row>
    <row r="1144" spans="1:7" ht="14.5" x14ac:dyDescent="0.35">
      <c r="A1144" t="s">
        <v>197</v>
      </c>
      <c r="B1144">
        <v>67148</v>
      </c>
      <c r="C1144" t="s">
        <v>554</v>
      </c>
      <c r="D1144" t="s">
        <v>1354</v>
      </c>
      <c r="E1144" t="s">
        <v>401</v>
      </c>
      <c r="F1144" s="27" t="str">
        <f t="shared" si="17"/>
        <v>JM: Handtke, Jonas</v>
      </c>
      <c r="G1144" s="27" t="str">
        <f>VLOOKUP(A1144,bangolf_kategorien!$A$2:$B$11,2,FALSE)</f>
        <v>JM</v>
      </c>
    </row>
    <row r="1145" spans="1:7" ht="14.5" x14ac:dyDescent="0.35">
      <c r="A1145" t="s">
        <v>112</v>
      </c>
      <c r="B1145">
        <v>40161</v>
      </c>
      <c r="C1145" t="s">
        <v>140</v>
      </c>
      <c r="D1145" t="s">
        <v>1354</v>
      </c>
      <c r="E1145" t="s">
        <v>401</v>
      </c>
      <c r="F1145" s="27" t="str">
        <f t="shared" si="17"/>
        <v>SM2: Handtke, Michael</v>
      </c>
      <c r="G1145" s="27" t="str">
        <f>VLOOKUP(A1145,bangolf_kategorien!$A$2:$B$11,2,FALSE)</f>
        <v>SM2</v>
      </c>
    </row>
    <row r="1146" spans="1:7" ht="14.5" x14ac:dyDescent="0.35">
      <c r="A1146" t="s">
        <v>138</v>
      </c>
      <c r="B1146">
        <v>38511</v>
      </c>
      <c r="C1146" t="s">
        <v>644</v>
      </c>
      <c r="D1146" t="s">
        <v>1354</v>
      </c>
      <c r="E1146" t="s">
        <v>401</v>
      </c>
      <c r="F1146" s="27" t="str">
        <f t="shared" si="17"/>
        <v>D: Handtke, Sarah</v>
      </c>
      <c r="G1146" s="27" t="str">
        <f>VLOOKUP(A1146,bangolf_kategorien!$A$2:$B$11,2,FALSE)</f>
        <v>D</v>
      </c>
    </row>
    <row r="1147" spans="1:7" ht="14.5" x14ac:dyDescent="0.35">
      <c r="A1147" t="s">
        <v>123</v>
      </c>
      <c r="B1147">
        <v>63732</v>
      </c>
      <c r="C1147" t="s">
        <v>207</v>
      </c>
      <c r="D1147" t="s">
        <v>1355</v>
      </c>
      <c r="E1147" t="s">
        <v>292</v>
      </c>
      <c r="F1147" s="27" t="str">
        <f t="shared" si="17"/>
        <v>SM1: Hanisch, Dieter</v>
      </c>
      <c r="G1147" s="27" t="str">
        <f>VLOOKUP(A1147,bangolf_kategorien!$A$2:$B$11,2,FALSE)</f>
        <v>SM1</v>
      </c>
    </row>
    <row r="1148" spans="1:7" ht="14.5" x14ac:dyDescent="0.35">
      <c r="A1148" t="s">
        <v>152</v>
      </c>
      <c r="B1148">
        <v>66982</v>
      </c>
      <c r="C1148" t="s">
        <v>869</v>
      </c>
      <c r="D1148" t="s">
        <v>3345</v>
      </c>
      <c r="E1148" t="s">
        <v>329</v>
      </c>
      <c r="F1148" s="27" t="str">
        <f t="shared" si="17"/>
        <v>SCHM: Hanke, Maximilian</v>
      </c>
      <c r="G1148" s="27" t="str">
        <f>VLOOKUP(A1148,bangolf_kategorien!$A$2:$B$11,2,FALSE)</f>
        <v>SCHM</v>
      </c>
    </row>
    <row r="1149" spans="1:7" ht="14.5" x14ac:dyDescent="0.35">
      <c r="A1149" t="s">
        <v>123</v>
      </c>
      <c r="B1149">
        <v>66983</v>
      </c>
      <c r="C1149" t="s">
        <v>328</v>
      </c>
      <c r="D1149" t="s">
        <v>3345</v>
      </c>
      <c r="E1149" t="s">
        <v>329</v>
      </c>
      <c r="F1149" s="27" t="str">
        <f t="shared" si="17"/>
        <v>SM1: Hanke, Werner</v>
      </c>
      <c r="G1149" s="27" t="str">
        <f>VLOOKUP(A1149,bangolf_kategorien!$A$2:$B$11,2,FALSE)</f>
        <v>SM1</v>
      </c>
    </row>
    <row r="1150" spans="1:7" ht="14.5" x14ac:dyDescent="0.35">
      <c r="A1150" t="s">
        <v>127</v>
      </c>
      <c r="B1150">
        <v>49941</v>
      </c>
      <c r="C1150" t="s">
        <v>236</v>
      </c>
      <c r="D1150" t="s">
        <v>1356</v>
      </c>
      <c r="E1150" t="s">
        <v>1357</v>
      </c>
      <c r="F1150" s="27" t="str">
        <f t="shared" si="17"/>
        <v>H: Hänke, Sven</v>
      </c>
      <c r="G1150" s="27" t="str">
        <f>VLOOKUP(A1150,bangolf_kategorien!$A$2:$B$11,2,FALSE)</f>
        <v>H</v>
      </c>
    </row>
    <row r="1151" spans="1:7" ht="14.5" x14ac:dyDescent="0.35">
      <c r="A1151" t="s">
        <v>112</v>
      </c>
      <c r="B1151">
        <v>26439</v>
      </c>
      <c r="C1151" t="s">
        <v>168</v>
      </c>
      <c r="D1151" t="s">
        <v>1358</v>
      </c>
      <c r="E1151" t="s">
        <v>531</v>
      </c>
      <c r="F1151" s="27" t="str">
        <f t="shared" si="17"/>
        <v>SM2: Hanker, Rainer</v>
      </c>
      <c r="G1151" s="27" t="str">
        <f>VLOOKUP(A1151,bangolf_kategorien!$A$2:$B$11,2,FALSE)</f>
        <v>SM2</v>
      </c>
    </row>
    <row r="1152" spans="1:7" ht="14.5" x14ac:dyDescent="0.35">
      <c r="A1152" t="s">
        <v>112</v>
      </c>
      <c r="B1152">
        <v>45588</v>
      </c>
      <c r="C1152" t="s">
        <v>1359</v>
      </c>
      <c r="D1152" t="s">
        <v>1360</v>
      </c>
      <c r="E1152" t="s">
        <v>268</v>
      </c>
      <c r="F1152" s="27" t="str">
        <f t="shared" si="17"/>
        <v>SM2: Hann, Johann</v>
      </c>
      <c r="G1152" s="27" t="str">
        <f>VLOOKUP(A1152,bangolf_kategorien!$A$2:$B$11,2,FALSE)</f>
        <v>SM2</v>
      </c>
    </row>
    <row r="1153" spans="1:7" ht="14.5" x14ac:dyDescent="0.35">
      <c r="A1153" t="s">
        <v>112</v>
      </c>
      <c r="B1153">
        <v>61071</v>
      </c>
      <c r="C1153" t="s">
        <v>891</v>
      </c>
      <c r="D1153" t="s">
        <v>1361</v>
      </c>
      <c r="E1153" t="s">
        <v>145</v>
      </c>
      <c r="F1153" s="27" t="str">
        <f t="shared" si="17"/>
        <v>SM2: Hannausek, Anton</v>
      </c>
      <c r="G1153" s="27" t="str">
        <f>VLOOKUP(A1153,bangolf_kategorien!$A$2:$B$11,2,FALSE)</f>
        <v>SM2</v>
      </c>
    </row>
    <row r="1154" spans="1:7" ht="14.5" x14ac:dyDescent="0.35">
      <c r="A1154" t="s">
        <v>127</v>
      </c>
      <c r="B1154">
        <v>64724</v>
      </c>
      <c r="C1154" t="s">
        <v>315</v>
      </c>
      <c r="D1154" t="s">
        <v>1362</v>
      </c>
      <c r="E1154" t="s">
        <v>408</v>
      </c>
      <c r="F1154" s="27" t="str">
        <f t="shared" si="17"/>
        <v>H: Hannemann-Schmidhuber, Andreas</v>
      </c>
      <c r="G1154" s="27" t="str">
        <f>VLOOKUP(A1154,bangolf_kategorien!$A$2:$B$11,2,FALSE)</f>
        <v>H</v>
      </c>
    </row>
    <row r="1155" spans="1:7" ht="14.5" x14ac:dyDescent="0.35">
      <c r="A1155" t="s">
        <v>134</v>
      </c>
      <c r="B1155">
        <v>64722</v>
      </c>
      <c r="C1155" t="s">
        <v>169</v>
      </c>
      <c r="D1155" t="s">
        <v>1362</v>
      </c>
      <c r="E1155" t="s">
        <v>408</v>
      </c>
      <c r="F1155" s="27" t="str">
        <f t="shared" ref="F1155:F1218" si="18">CONCATENATE(G1155,": ",D1155,", ",C1155)</f>
        <v>SW1: Hannemann-Schmidhuber, Claudia</v>
      </c>
      <c r="G1155" s="27" t="str">
        <f>VLOOKUP(A1155,bangolf_kategorien!$A$2:$B$11,2,FALSE)</f>
        <v>SW1</v>
      </c>
    </row>
    <row r="1156" spans="1:7" ht="14.5" x14ac:dyDescent="0.35">
      <c r="A1156" t="s">
        <v>123</v>
      </c>
      <c r="B1156">
        <v>43553</v>
      </c>
      <c r="C1156" t="s">
        <v>244</v>
      </c>
      <c r="D1156" t="s">
        <v>1363</v>
      </c>
      <c r="E1156" t="s">
        <v>285</v>
      </c>
      <c r="F1156" s="27" t="str">
        <f t="shared" si="18"/>
        <v>SM1: Hannmann, Jörg</v>
      </c>
      <c r="G1156" s="27" t="str">
        <f>VLOOKUP(A1156,bangolf_kategorien!$A$2:$B$11,2,FALSE)</f>
        <v>SM1</v>
      </c>
    </row>
    <row r="1157" spans="1:7" ht="14.5" x14ac:dyDescent="0.35">
      <c r="A1157" t="s">
        <v>112</v>
      </c>
      <c r="B1157">
        <v>45795</v>
      </c>
      <c r="C1157" t="s">
        <v>146</v>
      </c>
      <c r="D1157" t="s">
        <v>1364</v>
      </c>
      <c r="E1157" t="s">
        <v>261</v>
      </c>
      <c r="F1157" s="27" t="str">
        <f t="shared" si="18"/>
        <v>SM2: Hansel, Jürgen</v>
      </c>
      <c r="G1157" s="27" t="str">
        <f>VLOOKUP(A1157,bangolf_kategorien!$A$2:$B$11,2,FALSE)</f>
        <v>SM2</v>
      </c>
    </row>
    <row r="1158" spans="1:7" ht="14.5" x14ac:dyDescent="0.35">
      <c r="A1158" t="s">
        <v>152</v>
      </c>
      <c r="B1158">
        <v>67093</v>
      </c>
      <c r="C1158" t="s">
        <v>564</v>
      </c>
      <c r="D1158" t="s">
        <v>1365</v>
      </c>
      <c r="E1158" t="s">
        <v>630</v>
      </c>
      <c r="F1158" s="27" t="str">
        <f t="shared" si="18"/>
        <v>SCHM: Hansen, Marc</v>
      </c>
      <c r="G1158" s="27" t="str">
        <f>VLOOKUP(A1158,bangolf_kategorien!$A$2:$B$11,2,FALSE)</f>
        <v>SCHM</v>
      </c>
    </row>
    <row r="1159" spans="1:7" ht="14.5" x14ac:dyDescent="0.35">
      <c r="A1159" t="s">
        <v>127</v>
      </c>
      <c r="B1159">
        <v>32383</v>
      </c>
      <c r="C1159" t="s">
        <v>604</v>
      </c>
      <c r="D1159" t="s">
        <v>1365</v>
      </c>
      <c r="E1159" t="s">
        <v>219</v>
      </c>
      <c r="F1159" s="27" t="str">
        <f t="shared" si="18"/>
        <v>H: Hansen, Mike</v>
      </c>
      <c r="G1159" s="27" t="str">
        <f>VLOOKUP(A1159,bangolf_kategorien!$A$2:$B$11,2,FALSE)</f>
        <v>H</v>
      </c>
    </row>
    <row r="1160" spans="1:7" ht="14.5" x14ac:dyDescent="0.35">
      <c r="A1160" t="s">
        <v>138</v>
      </c>
      <c r="B1160">
        <v>28083</v>
      </c>
      <c r="C1160" t="s">
        <v>310</v>
      </c>
      <c r="D1160" t="s">
        <v>1365</v>
      </c>
      <c r="E1160" t="s">
        <v>630</v>
      </c>
      <c r="F1160" s="27" t="str">
        <f t="shared" si="18"/>
        <v>D: Hansen, Nicole</v>
      </c>
      <c r="G1160" s="27" t="str">
        <f>VLOOKUP(A1160,bangolf_kategorien!$A$2:$B$11,2,FALSE)</f>
        <v>D</v>
      </c>
    </row>
    <row r="1161" spans="1:7" ht="14.5" x14ac:dyDescent="0.35">
      <c r="A1161" t="s">
        <v>127</v>
      </c>
      <c r="B1161">
        <v>38016</v>
      </c>
      <c r="C1161" t="s">
        <v>437</v>
      </c>
      <c r="D1161" t="s">
        <v>1365</v>
      </c>
      <c r="E1161" t="s">
        <v>432</v>
      </c>
      <c r="F1161" s="27" t="str">
        <f t="shared" si="18"/>
        <v>H: Hansen, Pascal</v>
      </c>
      <c r="G1161" s="27" t="str">
        <f>VLOOKUP(A1161,bangolf_kategorien!$A$2:$B$11,2,FALSE)</f>
        <v>H</v>
      </c>
    </row>
    <row r="1162" spans="1:7" ht="14.5" x14ac:dyDescent="0.35">
      <c r="A1162" t="s">
        <v>116</v>
      </c>
      <c r="B1162">
        <v>52109</v>
      </c>
      <c r="C1162" t="s">
        <v>271</v>
      </c>
      <c r="D1162" t="s">
        <v>1365</v>
      </c>
      <c r="E1162" t="s">
        <v>195</v>
      </c>
      <c r="F1162" s="27" t="str">
        <f t="shared" si="18"/>
        <v>SW2: Hansen, Sabine</v>
      </c>
      <c r="G1162" s="27" t="str">
        <f>VLOOKUP(A1162,bangolf_kategorien!$A$2:$B$11,2,FALSE)</f>
        <v>SW2</v>
      </c>
    </row>
    <row r="1163" spans="1:7" ht="14.5" x14ac:dyDescent="0.35">
      <c r="A1163" t="s">
        <v>123</v>
      </c>
      <c r="B1163">
        <v>11</v>
      </c>
      <c r="C1163" t="s">
        <v>3536</v>
      </c>
      <c r="D1163" t="s">
        <v>1365</v>
      </c>
      <c r="E1163" t="s">
        <v>3494</v>
      </c>
      <c r="F1163" s="27" t="str">
        <f t="shared" si="18"/>
        <v>SM1: Hansen, Svend</v>
      </c>
      <c r="G1163" s="27" t="str">
        <f>VLOOKUP(A1163,bangolf_kategorien!$A$2:$B$11,2,FALSE)</f>
        <v>SM1</v>
      </c>
    </row>
    <row r="1164" spans="1:7" ht="14.5" x14ac:dyDescent="0.35">
      <c r="A1164" t="s">
        <v>134</v>
      </c>
      <c r="B1164">
        <v>47253</v>
      </c>
      <c r="C1164" t="s">
        <v>573</v>
      </c>
      <c r="D1164" t="s">
        <v>1366</v>
      </c>
      <c r="E1164" t="s">
        <v>403</v>
      </c>
      <c r="F1164" s="27" t="str">
        <f t="shared" si="18"/>
        <v>SW1: Hansmeier, Angelika</v>
      </c>
      <c r="G1164" s="27" t="str">
        <f>VLOOKUP(A1164,bangolf_kategorien!$A$2:$B$11,2,FALSE)</f>
        <v>SW1</v>
      </c>
    </row>
    <row r="1165" spans="1:7" ht="14.5" x14ac:dyDescent="0.35">
      <c r="A1165" t="s">
        <v>134</v>
      </c>
      <c r="B1165">
        <v>66157</v>
      </c>
      <c r="C1165" t="s">
        <v>954</v>
      </c>
      <c r="D1165" t="s">
        <v>1367</v>
      </c>
      <c r="E1165" t="s">
        <v>361</v>
      </c>
      <c r="F1165" s="27" t="str">
        <f t="shared" si="18"/>
        <v>SW1: Hansper, Heike</v>
      </c>
      <c r="G1165" s="27" t="str">
        <f>VLOOKUP(A1165,bangolf_kategorien!$A$2:$B$11,2,FALSE)</f>
        <v>SW1</v>
      </c>
    </row>
    <row r="1166" spans="1:7" ht="14.5" x14ac:dyDescent="0.35">
      <c r="A1166" t="s">
        <v>123</v>
      </c>
      <c r="B1166">
        <v>38421</v>
      </c>
      <c r="C1166" t="s">
        <v>124</v>
      </c>
      <c r="D1166" t="s">
        <v>1367</v>
      </c>
      <c r="E1166" t="s">
        <v>361</v>
      </c>
      <c r="F1166" s="27" t="str">
        <f t="shared" si="18"/>
        <v>SM1: Hansper, Thomas</v>
      </c>
      <c r="G1166" s="27" t="str">
        <f>VLOOKUP(A1166,bangolf_kategorien!$A$2:$B$11,2,FALSE)</f>
        <v>SM1</v>
      </c>
    </row>
    <row r="1167" spans="1:7" ht="14.5" x14ac:dyDescent="0.35">
      <c r="A1167" t="s">
        <v>127</v>
      </c>
      <c r="B1167">
        <v>66853</v>
      </c>
      <c r="C1167" t="s">
        <v>382</v>
      </c>
      <c r="D1167" t="s">
        <v>1369</v>
      </c>
      <c r="E1167" t="s">
        <v>767</v>
      </c>
      <c r="F1167" s="27" t="str">
        <f t="shared" si="18"/>
        <v>H: Hänßgen, Martin</v>
      </c>
      <c r="G1167" s="27" t="str">
        <f>VLOOKUP(A1167,bangolf_kategorien!$A$2:$B$11,2,FALSE)</f>
        <v>H</v>
      </c>
    </row>
    <row r="1168" spans="1:7" ht="14.5" x14ac:dyDescent="0.35">
      <c r="A1168" t="s">
        <v>127</v>
      </c>
      <c r="B1168">
        <v>22800</v>
      </c>
      <c r="C1168" t="s">
        <v>854</v>
      </c>
      <c r="D1168" t="s">
        <v>1370</v>
      </c>
      <c r="E1168" t="s">
        <v>515</v>
      </c>
      <c r="F1168" s="27" t="str">
        <f t="shared" si="18"/>
        <v>H: Hänßler, Jochen</v>
      </c>
      <c r="G1168" s="27" t="str">
        <f>VLOOKUP(A1168,bangolf_kategorien!$A$2:$B$11,2,FALSE)</f>
        <v>H</v>
      </c>
    </row>
    <row r="1169" spans="1:7" ht="14.5" x14ac:dyDescent="0.35">
      <c r="A1169" t="s">
        <v>127</v>
      </c>
      <c r="B1169">
        <v>37141</v>
      </c>
      <c r="C1169" t="s">
        <v>315</v>
      </c>
      <c r="D1169" t="s">
        <v>1371</v>
      </c>
      <c r="E1169" t="s">
        <v>240</v>
      </c>
      <c r="F1169" s="27" t="str">
        <f t="shared" si="18"/>
        <v>H: Hardt, Andreas</v>
      </c>
      <c r="G1169" s="27" t="str">
        <f>VLOOKUP(A1169,bangolf_kategorien!$A$2:$B$11,2,FALSE)</f>
        <v>H</v>
      </c>
    </row>
    <row r="1170" spans="1:7" ht="14.5" x14ac:dyDescent="0.35">
      <c r="A1170" t="s">
        <v>138</v>
      </c>
      <c r="B1170">
        <v>45059</v>
      </c>
      <c r="C1170" t="s">
        <v>169</v>
      </c>
      <c r="D1170" t="s">
        <v>1371</v>
      </c>
      <c r="E1170" t="s">
        <v>240</v>
      </c>
      <c r="F1170" s="27" t="str">
        <f t="shared" si="18"/>
        <v>D: Hardt, Claudia</v>
      </c>
      <c r="G1170" s="27" t="str">
        <f>VLOOKUP(A1170,bangolf_kategorien!$A$2:$B$11,2,FALSE)</f>
        <v>D</v>
      </c>
    </row>
    <row r="1171" spans="1:7" ht="14.5" x14ac:dyDescent="0.35">
      <c r="A1171" t="s">
        <v>138</v>
      </c>
      <c r="B1171">
        <v>67418</v>
      </c>
      <c r="C1171" t="s">
        <v>1929</v>
      </c>
      <c r="D1171" t="s">
        <v>1371</v>
      </c>
      <c r="E1171" t="s">
        <v>799</v>
      </c>
      <c r="F1171" s="27" t="str">
        <f t="shared" si="18"/>
        <v>D: Hardt, Janina</v>
      </c>
      <c r="G1171" s="27" t="str">
        <f>VLOOKUP(A1171,bangolf_kategorien!$A$2:$B$11,2,FALSE)</f>
        <v>D</v>
      </c>
    </row>
    <row r="1172" spans="1:7" ht="14.5" x14ac:dyDescent="0.35">
      <c r="A1172" t="s">
        <v>134</v>
      </c>
      <c r="B1172">
        <v>50257</v>
      </c>
      <c r="C1172" t="s">
        <v>679</v>
      </c>
      <c r="D1172" t="s">
        <v>1372</v>
      </c>
      <c r="E1172" t="s">
        <v>268</v>
      </c>
      <c r="F1172" s="27" t="str">
        <f t="shared" si="18"/>
        <v>SW1: Häring, Ute</v>
      </c>
      <c r="G1172" s="27" t="str">
        <f>VLOOKUP(A1172,bangolf_kategorien!$A$2:$B$11,2,FALSE)</f>
        <v>SW1</v>
      </c>
    </row>
    <row r="1173" spans="1:7" ht="14.5" x14ac:dyDescent="0.35">
      <c r="A1173" t="s">
        <v>112</v>
      </c>
      <c r="B1173">
        <v>25381</v>
      </c>
      <c r="C1173" t="s">
        <v>1373</v>
      </c>
      <c r="D1173" t="s">
        <v>1374</v>
      </c>
      <c r="E1173" t="s">
        <v>702</v>
      </c>
      <c r="F1173" s="27" t="str">
        <f t="shared" si="18"/>
        <v>SM2: Härle, Armin</v>
      </c>
      <c r="G1173" s="27" t="str">
        <f>VLOOKUP(A1173,bangolf_kategorien!$A$2:$B$11,2,FALSE)</f>
        <v>SM2</v>
      </c>
    </row>
    <row r="1174" spans="1:7" ht="14.5" x14ac:dyDescent="0.35">
      <c r="A1174" t="s">
        <v>127</v>
      </c>
      <c r="B1174">
        <v>36571</v>
      </c>
      <c r="C1174" t="s">
        <v>235</v>
      </c>
      <c r="D1174" t="s">
        <v>1375</v>
      </c>
      <c r="E1174" t="s">
        <v>327</v>
      </c>
      <c r="F1174" s="27" t="str">
        <f t="shared" si="18"/>
        <v>H: Harmening, Mark</v>
      </c>
      <c r="G1174" s="27" t="str">
        <f>VLOOKUP(A1174,bangolf_kategorien!$A$2:$B$11,2,FALSE)</f>
        <v>H</v>
      </c>
    </row>
    <row r="1175" spans="1:7" ht="14.5" x14ac:dyDescent="0.35">
      <c r="A1175" t="s">
        <v>112</v>
      </c>
      <c r="B1175">
        <v>19114</v>
      </c>
      <c r="C1175" t="s">
        <v>133</v>
      </c>
      <c r="D1175" t="s">
        <v>1376</v>
      </c>
      <c r="E1175" t="s">
        <v>501</v>
      </c>
      <c r="F1175" s="27" t="str">
        <f t="shared" si="18"/>
        <v>SM2: Harms, Herbert</v>
      </c>
      <c r="G1175" s="27" t="str">
        <f>VLOOKUP(A1175,bangolf_kategorien!$A$2:$B$11,2,FALSE)</f>
        <v>SM2</v>
      </c>
    </row>
    <row r="1176" spans="1:7" ht="14.5" x14ac:dyDescent="0.35">
      <c r="A1176" t="s">
        <v>127</v>
      </c>
      <c r="B1176">
        <v>33191</v>
      </c>
      <c r="C1176" t="s">
        <v>241</v>
      </c>
      <c r="D1176" t="s">
        <v>1377</v>
      </c>
      <c r="E1176" t="s">
        <v>655</v>
      </c>
      <c r="F1176" s="27" t="str">
        <f t="shared" si="18"/>
        <v>H: Härtel, Stefan</v>
      </c>
      <c r="G1176" s="27" t="str">
        <f>VLOOKUP(A1176,bangolf_kategorien!$A$2:$B$11,2,FALSE)</f>
        <v>H</v>
      </c>
    </row>
    <row r="1177" spans="1:7" ht="14.5" x14ac:dyDescent="0.35">
      <c r="A1177" t="s">
        <v>112</v>
      </c>
      <c r="B1177">
        <v>23282</v>
      </c>
      <c r="C1177" t="s">
        <v>757</v>
      </c>
      <c r="D1177" t="s">
        <v>1378</v>
      </c>
      <c r="E1177" t="s">
        <v>462</v>
      </c>
      <c r="F1177" s="27" t="str">
        <f t="shared" si="18"/>
        <v>SM2: Hartenbach, Paul</v>
      </c>
      <c r="G1177" s="27" t="str">
        <f>VLOOKUP(A1177,bangolf_kategorien!$A$2:$B$11,2,FALSE)</f>
        <v>SM2</v>
      </c>
    </row>
    <row r="1178" spans="1:7" ht="14.5" x14ac:dyDescent="0.35">
      <c r="A1178" t="s">
        <v>112</v>
      </c>
      <c r="B1178">
        <v>4021</v>
      </c>
      <c r="C1178" t="s">
        <v>1379</v>
      </c>
      <c r="D1178" t="s">
        <v>1380</v>
      </c>
      <c r="E1178" t="s">
        <v>397</v>
      </c>
      <c r="F1178" s="27" t="str">
        <f t="shared" si="18"/>
        <v>SM2: Hartfuhs, Gustav</v>
      </c>
      <c r="G1178" s="27" t="str">
        <f>VLOOKUP(A1178,bangolf_kategorien!$A$2:$B$11,2,FALSE)</f>
        <v>SM2</v>
      </c>
    </row>
    <row r="1179" spans="1:7" ht="14.5" x14ac:dyDescent="0.35">
      <c r="A1179" t="s">
        <v>152</v>
      </c>
      <c r="B1179">
        <v>67013</v>
      </c>
      <c r="C1179" t="s">
        <v>323</v>
      </c>
      <c r="D1179" t="s">
        <v>3346</v>
      </c>
      <c r="E1179" t="s">
        <v>492</v>
      </c>
      <c r="F1179" s="27" t="str">
        <f t="shared" si="18"/>
        <v>SCHM: Hartkorn, Max</v>
      </c>
      <c r="G1179" s="27" t="str">
        <f>VLOOKUP(A1179,bangolf_kategorien!$A$2:$B$11,2,FALSE)</f>
        <v>SCHM</v>
      </c>
    </row>
    <row r="1180" spans="1:7" ht="14.5" x14ac:dyDescent="0.35">
      <c r="A1180" t="s">
        <v>138</v>
      </c>
      <c r="B1180">
        <v>67121</v>
      </c>
      <c r="C1180" t="s">
        <v>1534</v>
      </c>
      <c r="D1180" t="s">
        <v>3346</v>
      </c>
      <c r="E1180" t="s">
        <v>492</v>
      </c>
      <c r="F1180" s="27" t="str">
        <f t="shared" si="18"/>
        <v>D: Hartkorn, Tamara</v>
      </c>
      <c r="G1180" s="27" t="str">
        <f>VLOOKUP(A1180,bangolf_kategorien!$A$2:$B$11,2,FALSE)</f>
        <v>D</v>
      </c>
    </row>
    <row r="1181" spans="1:7" ht="14.5" x14ac:dyDescent="0.35">
      <c r="A1181" t="s">
        <v>123</v>
      </c>
      <c r="B1181">
        <v>67120</v>
      </c>
      <c r="C1181" t="s">
        <v>338</v>
      </c>
      <c r="D1181" t="s">
        <v>3537</v>
      </c>
      <c r="E1181" t="s">
        <v>492</v>
      </c>
      <c r="F1181" s="27" t="str">
        <f t="shared" si="18"/>
        <v>SM1: Hartkorn-Götz, Mario</v>
      </c>
      <c r="G1181" s="27" t="str">
        <f>VLOOKUP(A1181,bangolf_kategorien!$A$2:$B$11,2,FALSE)</f>
        <v>SM1</v>
      </c>
    </row>
    <row r="1182" spans="1:7" ht="14.5" x14ac:dyDescent="0.35">
      <c r="A1182" t="s">
        <v>112</v>
      </c>
      <c r="B1182">
        <v>49269</v>
      </c>
      <c r="C1182" t="s">
        <v>590</v>
      </c>
      <c r="D1182" t="s">
        <v>1381</v>
      </c>
      <c r="E1182" t="s">
        <v>219</v>
      </c>
      <c r="F1182" s="27" t="str">
        <f t="shared" si="18"/>
        <v>SM2: Hartl, Matthias</v>
      </c>
      <c r="G1182" s="27" t="str">
        <f>VLOOKUP(A1182,bangolf_kategorien!$A$2:$B$11,2,FALSE)</f>
        <v>SM2</v>
      </c>
    </row>
    <row r="1183" spans="1:7" ht="14.5" x14ac:dyDescent="0.35">
      <c r="A1183" t="s">
        <v>112</v>
      </c>
      <c r="B1183">
        <v>3874</v>
      </c>
      <c r="C1183" t="s">
        <v>182</v>
      </c>
      <c r="D1183" t="s">
        <v>1382</v>
      </c>
      <c r="E1183" t="s">
        <v>3527</v>
      </c>
      <c r="F1183" s="27" t="str">
        <f t="shared" si="18"/>
        <v>SM2: Härtl, Wolfgang</v>
      </c>
      <c r="G1183" s="27" t="str">
        <f>VLOOKUP(A1183,bangolf_kategorien!$A$2:$B$11,2,FALSE)</f>
        <v>SM2</v>
      </c>
    </row>
    <row r="1184" spans="1:7" ht="14.5" x14ac:dyDescent="0.35">
      <c r="A1184" t="s">
        <v>112</v>
      </c>
      <c r="B1184">
        <v>44936</v>
      </c>
      <c r="C1184" t="s">
        <v>212</v>
      </c>
      <c r="D1184" t="s">
        <v>1383</v>
      </c>
      <c r="E1184" t="s">
        <v>276</v>
      </c>
      <c r="F1184" s="27" t="str">
        <f t="shared" si="18"/>
        <v>SM2: Hartlein, Ingo</v>
      </c>
      <c r="G1184" s="27" t="str">
        <f>VLOOKUP(A1184,bangolf_kategorien!$A$2:$B$11,2,FALSE)</f>
        <v>SM2</v>
      </c>
    </row>
    <row r="1185" spans="1:7" ht="14.5" x14ac:dyDescent="0.35">
      <c r="A1185" t="s">
        <v>112</v>
      </c>
      <c r="B1185">
        <v>33896</v>
      </c>
      <c r="C1185" t="s">
        <v>146</v>
      </c>
      <c r="D1185" t="s">
        <v>1384</v>
      </c>
      <c r="E1185" t="s">
        <v>390</v>
      </c>
      <c r="F1185" s="27" t="str">
        <f t="shared" si="18"/>
        <v>SM2: Hartmaier, Jürgen</v>
      </c>
      <c r="G1185" s="27" t="str">
        <f>VLOOKUP(A1185,bangolf_kategorien!$A$2:$B$11,2,FALSE)</f>
        <v>SM2</v>
      </c>
    </row>
    <row r="1186" spans="1:7" ht="14.5" x14ac:dyDescent="0.35">
      <c r="A1186" t="s">
        <v>123</v>
      </c>
      <c r="B1186">
        <v>49</v>
      </c>
      <c r="C1186" t="s">
        <v>440</v>
      </c>
      <c r="D1186" t="s">
        <v>1384</v>
      </c>
      <c r="E1186" t="s">
        <v>266</v>
      </c>
      <c r="F1186" s="27" t="str">
        <f t="shared" si="18"/>
        <v>SM1: Hartmaier, Rolf</v>
      </c>
      <c r="G1186" s="27" t="str">
        <f>VLOOKUP(A1186,bangolf_kategorien!$A$2:$B$11,2,FALSE)</f>
        <v>SM1</v>
      </c>
    </row>
    <row r="1187" spans="1:7" ht="14.5" x14ac:dyDescent="0.35">
      <c r="A1187" t="s">
        <v>127</v>
      </c>
      <c r="B1187">
        <v>63738</v>
      </c>
      <c r="C1187" t="s">
        <v>269</v>
      </c>
      <c r="D1187" t="s">
        <v>1385</v>
      </c>
      <c r="E1187" t="s">
        <v>534</v>
      </c>
      <c r="F1187" s="27" t="str">
        <f t="shared" si="18"/>
        <v>H: Hartmann, Christian</v>
      </c>
      <c r="G1187" s="27" t="str">
        <f>VLOOKUP(A1187,bangolf_kategorien!$A$2:$B$11,2,FALSE)</f>
        <v>H</v>
      </c>
    </row>
    <row r="1188" spans="1:7" ht="14.5" x14ac:dyDescent="0.35">
      <c r="A1188" t="s">
        <v>123</v>
      </c>
      <c r="B1188">
        <v>3202727</v>
      </c>
      <c r="C1188" t="s">
        <v>854</v>
      </c>
      <c r="D1188" t="s">
        <v>1385</v>
      </c>
      <c r="E1188" t="s">
        <v>4</v>
      </c>
      <c r="F1188" s="27" t="str">
        <f t="shared" si="18"/>
        <v>SM1: Hartmann, Jochen</v>
      </c>
      <c r="G1188" s="27" t="str">
        <f>VLOOKUP(A1188,bangolf_kategorien!$A$2:$B$11,2,FALSE)</f>
        <v>SM1</v>
      </c>
    </row>
    <row r="1189" spans="1:7" ht="14.5" x14ac:dyDescent="0.35">
      <c r="A1189" t="s">
        <v>127</v>
      </c>
      <c r="B1189">
        <v>30051</v>
      </c>
      <c r="C1189" t="s">
        <v>244</v>
      </c>
      <c r="D1189" t="s">
        <v>1385</v>
      </c>
      <c r="E1189" t="s">
        <v>828</v>
      </c>
      <c r="F1189" s="27" t="str">
        <f t="shared" si="18"/>
        <v>H: Hartmann, Jörg</v>
      </c>
      <c r="G1189" s="27" t="str">
        <f>VLOOKUP(A1189,bangolf_kategorien!$A$2:$B$11,2,FALSE)</f>
        <v>H</v>
      </c>
    </row>
    <row r="1190" spans="1:7" ht="14.5" x14ac:dyDescent="0.35">
      <c r="A1190" t="s">
        <v>134</v>
      </c>
      <c r="B1190">
        <v>34233</v>
      </c>
      <c r="C1190" t="s">
        <v>1080</v>
      </c>
      <c r="D1190" t="s">
        <v>1385</v>
      </c>
      <c r="E1190" t="s">
        <v>122</v>
      </c>
      <c r="F1190" s="27" t="str">
        <f t="shared" si="18"/>
        <v>SW1: Hartmann, Kerstin</v>
      </c>
      <c r="G1190" s="27" t="str">
        <f>VLOOKUP(A1190,bangolf_kategorien!$A$2:$B$11,2,FALSE)</f>
        <v>SW1</v>
      </c>
    </row>
    <row r="1191" spans="1:7" ht="14.5" x14ac:dyDescent="0.35">
      <c r="A1191" t="s">
        <v>197</v>
      </c>
      <c r="B1191">
        <v>67106</v>
      </c>
      <c r="C1191" t="s">
        <v>1334</v>
      </c>
      <c r="D1191" t="s">
        <v>1385</v>
      </c>
      <c r="E1191" t="s">
        <v>1558</v>
      </c>
      <c r="F1191" s="27" t="str">
        <f t="shared" si="18"/>
        <v>JM: Hartmann, Leo</v>
      </c>
      <c r="G1191" s="27" t="str">
        <f>VLOOKUP(A1191,bangolf_kategorien!$A$2:$B$11,2,FALSE)</f>
        <v>JM</v>
      </c>
    </row>
    <row r="1192" spans="1:7" ht="14.5" x14ac:dyDescent="0.35">
      <c r="A1192" t="s">
        <v>127</v>
      </c>
      <c r="B1192">
        <v>36667</v>
      </c>
      <c r="C1192" t="s">
        <v>869</v>
      </c>
      <c r="D1192" t="s">
        <v>1385</v>
      </c>
      <c r="E1192" t="s">
        <v>397</v>
      </c>
      <c r="F1192" s="27" t="str">
        <f t="shared" si="18"/>
        <v>H: Hartmann, Maximilian</v>
      </c>
      <c r="G1192" s="27" t="str">
        <f>VLOOKUP(A1192,bangolf_kategorien!$A$2:$B$11,2,FALSE)</f>
        <v>H</v>
      </c>
    </row>
    <row r="1193" spans="1:7" ht="14.5" x14ac:dyDescent="0.35">
      <c r="A1193" t="s">
        <v>112</v>
      </c>
      <c r="B1193">
        <v>5033</v>
      </c>
      <c r="C1193" t="s">
        <v>180</v>
      </c>
      <c r="D1193" t="s">
        <v>1385</v>
      </c>
      <c r="E1193" t="s">
        <v>492</v>
      </c>
      <c r="F1193" s="27" t="str">
        <f t="shared" si="18"/>
        <v>SM2: Hartmann, Peter</v>
      </c>
      <c r="G1193" s="27" t="str">
        <f>VLOOKUP(A1193,bangolf_kategorien!$A$2:$B$11,2,FALSE)</f>
        <v>SM2</v>
      </c>
    </row>
    <row r="1194" spans="1:7" ht="14.5" x14ac:dyDescent="0.35">
      <c r="A1194" t="s">
        <v>112</v>
      </c>
      <c r="B1194">
        <v>26119</v>
      </c>
      <c r="C1194" t="s">
        <v>1386</v>
      </c>
      <c r="D1194" t="s">
        <v>1385</v>
      </c>
      <c r="E1194" t="s">
        <v>276</v>
      </c>
      <c r="F1194" s="27" t="str">
        <f t="shared" si="18"/>
        <v>SM2: Hartmann, Rochus</v>
      </c>
      <c r="G1194" s="27" t="str">
        <f>VLOOKUP(A1194,bangolf_kategorien!$A$2:$B$11,2,FALSE)</f>
        <v>SM2</v>
      </c>
    </row>
    <row r="1195" spans="1:7" ht="14.5" x14ac:dyDescent="0.35">
      <c r="A1195" t="s">
        <v>112</v>
      </c>
      <c r="B1195">
        <v>3119649</v>
      </c>
      <c r="C1195" t="s">
        <v>1062</v>
      </c>
      <c r="D1195" t="s">
        <v>1385</v>
      </c>
      <c r="E1195" t="s">
        <v>4</v>
      </c>
      <c r="F1195" s="27" t="str">
        <f t="shared" si="18"/>
        <v>SM2: Hartmann, Theo</v>
      </c>
      <c r="G1195" s="27" t="str">
        <f>VLOOKUP(A1195,bangolf_kategorien!$A$2:$B$11,2,FALSE)</f>
        <v>SM2</v>
      </c>
    </row>
    <row r="1196" spans="1:7" ht="14.5" x14ac:dyDescent="0.35">
      <c r="A1196" t="s">
        <v>134</v>
      </c>
      <c r="B1196">
        <v>3118750</v>
      </c>
      <c r="C1196" t="s">
        <v>929</v>
      </c>
      <c r="D1196" t="s">
        <v>1385</v>
      </c>
      <c r="E1196" t="s">
        <v>4</v>
      </c>
      <c r="F1196" s="27" t="str">
        <f t="shared" si="18"/>
        <v>SW1: Hartmann, Ulrike</v>
      </c>
      <c r="G1196" s="27" t="str">
        <f>VLOOKUP(A1196,bangolf_kategorien!$A$2:$B$11,2,FALSE)</f>
        <v>SW1</v>
      </c>
    </row>
    <row r="1197" spans="1:7" ht="14.5" x14ac:dyDescent="0.35">
      <c r="A1197" t="s">
        <v>112</v>
      </c>
      <c r="B1197">
        <v>41738</v>
      </c>
      <c r="C1197" t="s">
        <v>683</v>
      </c>
      <c r="D1197" t="s">
        <v>1387</v>
      </c>
      <c r="E1197" t="s">
        <v>408</v>
      </c>
      <c r="F1197" s="27" t="str">
        <f t="shared" si="18"/>
        <v>SM2: Haschberger, Friedrich</v>
      </c>
      <c r="G1197" s="27" t="str">
        <f>VLOOKUP(A1197,bangolf_kategorien!$A$2:$B$11,2,FALSE)</f>
        <v>SM2</v>
      </c>
    </row>
    <row r="1198" spans="1:7" ht="14.5" x14ac:dyDescent="0.35">
      <c r="A1198" t="s">
        <v>123</v>
      </c>
      <c r="B1198">
        <v>29346</v>
      </c>
      <c r="C1198" t="s">
        <v>217</v>
      </c>
      <c r="D1198" t="s">
        <v>1388</v>
      </c>
      <c r="E1198" t="s">
        <v>960</v>
      </c>
      <c r="F1198" s="27" t="str">
        <f t="shared" si="18"/>
        <v>SM1: Hasenberg, Christoph</v>
      </c>
      <c r="G1198" s="27" t="str">
        <f>VLOOKUP(A1198,bangolf_kategorien!$A$2:$B$11,2,FALSE)</f>
        <v>SM1</v>
      </c>
    </row>
    <row r="1199" spans="1:7" ht="14.5" x14ac:dyDescent="0.35">
      <c r="A1199" t="s">
        <v>197</v>
      </c>
      <c r="B1199">
        <v>38534</v>
      </c>
      <c r="C1199" t="s">
        <v>672</v>
      </c>
      <c r="D1199" t="s">
        <v>1388</v>
      </c>
      <c r="E1199" t="s">
        <v>960</v>
      </c>
      <c r="F1199" s="27" t="str">
        <f t="shared" si="18"/>
        <v>JM: Hasenberg, Felix</v>
      </c>
      <c r="G1199" s="27" t="str">
        <f>VLOOKUP(A1199,bangolf_kategorien!$A$2:$B$11,2,FALSE)</f>
        <v>JM</v>
      </c>
    </row>
    <row r="1200" spans="1:7" ht="14.5" x14ac:dyDescent="0.35">
      <c r="A1200" t="s">
        <v>134</v>
      </c>
      <c r="B1200">
        <v>43147</v>
      </c>
      <c r="C1200" t="s">
        <v>954</v>
      </c>
      <c r="D1200" t="s">
        <v>1388</v>
      </c>
      <c r="E1200" t="s">
        <v>960</v>
      </c>
      <c r="F1200" s="27" t="str">
        <f t="shared" si="18"/>
        <v>SW1: Hasenberg, Heike</v>
      </c>
      <c r="G1200" s="27" t="str">
        <f>VLOOKUP(A1200,bangolf_kategorien!$A$2:$B$11,2,FALSE)</f>
        <v>SW1</v>
      </c>
    </row>
    <row r="1201" spans="1:7" ht="14.5" x14ac:dyDescent="0.35">
      <c r="A1201" t="s">
        <v>112</v>
      </c>
      <c r="B1201">
        <v>37054</v>
      </c>
      <c r="C1201" t="s">
        <v>399</v>
      </c>
      <c r="D1201" t="s">
        <v>1389</v>
      </c>
      <c r="E1201" t="s">
        <v>348</v>
      </c>
      <c r="F1201" s="27" t="str">
        <f t="shared" si="18"/>
        <v>SM2: Hasenclever, Dirk</v>
      </c>
      <c r="G1201" s="27" t="str">
        <f>VLOOKUP(A1201,bangolf_kategorien!$A$2:$B$11,2,FALSE)</f>
        <v>SM2</v>
      </c>
    </row>
    <row r="1202" spans="1:7" ht="14.5" x14ac:dyDescent="0.35">
      <c r="A1202" t="s">
        <v>112</v>
      </c>
      <c r="B1202">
        <v>35711</v>
      </c>
      <c r="C1202" t="s">
        <v>1359</v>
      </c>
      <c r="D1202" t="s">
        <v>1390</v>
      </c>
      <c r="E1202" t="s">
        <v>945</v>
      </c>
      <c r="F1202" s="27" t="str">
        <f t="shared" si="18"/>
        <v>SM2: Hasenfuss, Johann</v>
      </c>
      <c r="G1202" s="27" t="str">
        <f>VLOOKUP(A1202,bangolf_kategorien!$A$2:$B$11,2,FALSE)</f>
        <v>SM2</v>
      </c>
    </row>
    <row r="1203" spans="1:7" ht="14.5" x14ac:dyDescent="0.35">
      <c r="A1203" t="s">
        <v>127</v>
      </c>
      <c r="B1203">
        <v>66796</v>
      </c>
      <c r="C1203" t="s">
        <v>269</v>
      </c>
      <c r="D1203" t="s">
        <v>1392</v>
      </c>
      <c r="E1203" t="s">
        <v>364</v>
      </c>
      <c r="F1203" s="27" t="str">
        <f t="shared" si="18"/>
        <v>H: Haß, Christian</v>
      </c>
      <c r="G1203" s="27" t="str">
        <f>VLOOKUP(A1203,bangolf_kategorien!$A$2:$B$11,2,FALSE)</f>
        <v>H</v>
      </c>
    </row>
    <row r="1204" spans="1:7" ht="14.5" x14ac:dyDescent="0.35">
      <c r="A1204" t="s">
        <v>123</v>
      </c>
      <c r="B1204">
        <v>43779</v>
      </c>
      <c r="C1204" t="s">
        <v>431</v>
      </c>
      <c r="D1204" t="s">
        <v>1393</v>
      </c>
      <c r="E1204" t="s">
        <v>172</v>
      </c>
      <c r="F1204" s="27" t="str">
        <f t="shared" si="18"/>
        <v>SM1: Hasse, Lars</v>
      </c>
      <c r="G1204" s="27" t="str">
        <f>VLOOKUP(A1204,bangolf_kategorien!$A$2:$B$11,2,FALSE)</f>
        <v>SM1</v>
      </c>
    </row>
    <row r="1205" spans="1:7" ht="14.5" x14ac:dyDescent="0.35">
      <c r="A1205" t="s">
        <v>116</v>
      </c>
      <c r="B1205">
        <v>34249</v>
      </c>
      <c r="C1205" t="s">
        <v>277</v>
      </c>
      <c r="D1205" t="s">
        <v>1393</v>
      </c>
      <c r="E1205" t="s">
        <v>668</v>
      </c>
      <c r="F1205" s="27" t="str">
        <f t="shared" si="18"/>
        <v>SW2: Hasse, Monika</v>
      </c>
      <c r="G1205" s="27" t="str">
        <f>VLOOKUP(A1205,bangolf_kategorien!$A$2:$B$11,2,FALSE)</f>
        <v>SW2</v>
      </c>
    </row>
    <row r="1206" spans="1:7" ht="14.5" x14ac:dyDescent="0.35">
      <c r="A1206" t="s">
        <v>112</v>
      </c>
      <c r="B1206">
        <v>34250</v>
      </c>
      <c r="C1206" t="s">
        <v>168</v>
      </c>
      <c r="D1206" t="s">
        <v>1393</v>
      </c>
      <c r="E1206" t="s">
        <v>668</v>
      </c>
      <c r="F1206" s="27" t="str">
        <f t="shared" si="18"/>
        <v>SM2: Hasse, Rainer</v>
      </c>
      <c r="G1206" s="27" t="str">
        <f>VLOOKUP(A1206,bangolf_kategorien!$A$2:$B$11,2,FALSE)</f>
        <v>SM2</v>
      </c>
    </row>
    <row r="1207" spans="1:7" ht="14.5" x14ac:dyDescent="0.35">
      <c r="A1207" t="s">
        <v>112</v>
      </c>
      <c r="B1207">
        <v>5263</v>
      </c>
      <c r="C1207" t="s">
        <v>233</v>
      </c>
      <c r="D1207" t="s">
        <v>1394</v>
      </c>
      <c r="E1207" t="s">
        <v>770</v>
      </c>
      <c r="F1207" s="27" t="str">
        <f t="shared" si="18"/>
        <v>SM2: Hasselwander, Kurt</v>
      </c>
      <c r="G1207" s="27" t="str">
        <f>VLOOKUP(A1207,bangolf_kategorien!$A$2:$B$11,2,FALSE)</f>
        <v>SM2</v>
      </c>
    </row>
    <row r="1208" spans="1:7" ht="14.5" x14ac:dyDescent="0.35">
      <c r="A1208" t="s">
        <v>116</v>
      </c>
      <c r="B1208">
        <v>41949</v>
      </c>
      <c r="C1208" t="s">
        <v>1395</v>
      </c>
      <c r="D1208" t="s">
        <v>1396</v>
      </c>
      <c r="E1208" t="s">
        <v>340</v>
      </c>
      <c r="F1208" s="27" t="str">
        <f t="shared" si="18"/>
        <v>SW2: Hau, Agni</v>
      </c>
      <c r="G1208" s="27" t="str">
        <f>VLOOKUP(A1208,bangolf_kategorien!$A$2:$B$11,2,FALSE)</f>
        <v>SW2</v>
      </c>
    </row>
    <row r="1209" spans="1:7" ht="14.5" x14ac:dyDescent="0.35">
      <c r="A1209" t="s">
        <v>112</v>
      </c>
      <c r="B1209">
        <v>47485</v>
      </c>
      <c r="C1209" t="s">
        <v>1141</v>
      </c>
      <c r="D1209" t="s">
        <v>1397</v>
      </c>
      <c r="E1209" t="s">
        <v>282</v>
      </c>
      <c r="F1209" s="27" t="str">
        <f t="shared" si="18"/>
        <v>SM2: Haubeil, Reinhard</v>
      </c>
      <c r="G1209" s="27" t="str">
        <f>VLOOKUP(A1209,bangolf_kategorien!$A$2:$B$11,2,FALSE)</f>
        <v>SM2</v>
      </c>
    </row>
    <row r="1210" spans="1:7" ht="14.5" x14ac:dyDescent="0.35">
      <c r="A1210" t="s">
        <v>112</v>
      </c>
      <c r="B1210">
        <v>10992</v>
      </c>
      <c r="C1210" t="s">
        <v>376</v>
      </c>
      <c r="D1210" t="s">
        <v>1398</v>
      </c>
      <c r="E1210" t="s">
        <v>520</v>
      </c>
      <c r="F1210" s="27" t="str">
        <f t="shared" si="18"/>
        <v>SM2: Haubner, Franz</v>
      </c>
      <c r="G1210" s="27" t="str">
        <f>VLOOKUP(A1210,bangolf_kategorien!$A$2:$B$11,2,FALSE)</f>
        <v>SM2</v>
      </c>
    </row>
    <row r="1211" spans="1:7" ht="14.5" x14ac:dyDescent="0.35">
      <c r="A1211" t="s">
        <v>112</v>
      </c>
      <c r="B1211">
        <v>1541</v>
      </c>
      <c r="C1211" t="s">
        <v>190</v>
      </c>
      <c r="D1211" t="s">
        <v>1399</v>
      </c>
      <c r="E1211" t="s">
        <v>1041</v>
      </c>
      <c r="F1211" s="27" t="str">
        <f t="shared" si="18"/>
        <v>SM2: Haubold, Uwe</v>
      </c>
      <c r="G1211" s="27" t="str">
        <f>VLOOKUP(A1211,bangolf_kategorien!$A$2:$B$11,2,FALSE)</f>
        <v>SM2</v>
      </c>
    </row>
    <row r="1212" spans="1:7" ht="14.5" x14ac:dyDescent="0.35">
      <c r="A1212" t="s">
        <v>112</v>
      </c>
      <c r="B1212">
        <v>4204</v>
      </c>
      <c r="C1212" t="s">
        <v>1400</v>
      </c>
      <c r="D1212" t="s">
        <v>1401</v>
      </c>
      <c r="E1212" t="s">
        <v>790</v>
      </c>
      <c r="F1212" s="27" t="str">
        <f t="shared" si="18"/>
        <v>SM2: Haucke, Karlheinz</v>
      </c>
      <c r="G1212" s="27" t="str">
        <f>VLOOKUP(A1212,bangolf_kategorien!$A$2:$B$11,2,FALSE)</f>
        <v>SM2</v>
      </c>
    </row>
    <row r="1213" spans="1:7" ht="14.5" x14ac:dyDescent="0.35">
      <c r="A1213" t="s">
        <v>127</v>
      </c>
      <c r="B1213">
        <v>35810</v>
      </c>
      <c r="C1213" t="s">
        <v>1402</v>
      </c>
      <c r="D1213" t="s">
        <v>1401</v>
      </c>
      <c r="E1213" t="s">
        <v>790</v>
      </c>
      <c r="F1213" s="27" t="str">
        <f t="shared" si="18"/>
        <v>H: Haucke, Timm</v>
      </c>
      <c r="G1213" s="27" t="str">
        <f>VLOOKUP(A1213,bangolf_kategorien!$A$2:$B$11,2,FALSE)</f>
        <v>H</v>
      </c>
    </row>
    <row r="1214" spans="1:7" ht="14.5" x14ac:dyDescent="0.35">
      <c r="A1214" t="s">
        <v>127</v>
      </c>
      <c r="B1214">
        <v>31350</v>
      </c>
      <c r="C1214" t="s">
        <v>244</v>
      </c>
      <c r="D1214" t="s">
        <v>1403</v>
      </c>
      <c r="E1214" t="s">
        <v>390</v>
      </c>
      <c r="F1214" s="27" t="str">
        <f t="shared" si="18"/>
        <v>H: Hauer, Jörg</v>
      </c>
      <c r="G1214" s="27" t="str">
        <f>VLOOKUP(A1214,bangolf_kategorien!$A$2:$B$11,2,FALSE)</f>
        <v>H</v>
      </c>
    </row>
    <row r="1215" spans="1:7" ht="14.5" x14ac:dyDescent="0.35">
      <c r="A1215" t="s">
        <v>152</v>
      </c>
      <c r="B1215">
        <v>66998</v>
      </c>
      <c r="C1215" t="s">
        <v>1106</v>
      </c>
      <c r="D1215" t="s">
        <v>1405</v>
      </c>
      <c r="E1215" t="s">
        <v>767</v>
      </c>
      <c r="F1215" s="27" t="str">
        <f t="shared" si="18"/>
        <v>SCHM: Haupt, Lukas</v>
      </c>
      <c r="G1215" s="27" t="str">
        <f>VLOOKUP(A1215,bangolf_kategorien!$A$2:$B$11,2,FALSE)</f>
        <v>SCHM</v>
      </c>
    </row>
    <row r="1216" spans="1:7" ht="14.5" x14ac:dyDescent="0.35">
      <c r="A1216" t="s">
        <v>138</v>
      </c>
      <c r="B1216">
        <v>37399</v>
      </c>
      <c r="C1216" t="s">
        <v>1404</v>
      </c>
      <c r="D1216" t="s">
        <v>1405</v>
      </c>
      <c r="E1216" t="s">
        <v>471</v>
      </c>
      <c r="F1216" s="27" t="str">
        <f t="shared" si="18"/>
        <v>D: Haupt, Maike</v>
      </c>
      <c r="G1216" s="27" t="str">
        <f>VLOOKUP(A1216,bangolf_kategorien!$A$2:$B$11,2,FALSE)</f>
        <v>D</v>
      </c>
    </row>
    <row r="1217" spans="1:7" ht="14.5" x14ac:dyDescent="0.35">
      <c r="A1217" t="s">
        <v>123</v>
      </c>
      <c r="B1217">
        <v>37692</v>
      </c>
      <c r="C1217" t="s">
        <v>140</v>
      </c>
      <c r="D1217" t="s">
        <v>1407</v>
      </c>
      <c r="E1217" t="s">
        <v>115</v>
      </c>
      <c r="F1217" s="27" t="str">
        <f t="shared" si="18"/>
        <v>SM1: Haupter, Michael</v>
      </c>
      <c r="G1217" s="27" t="str">
        <f>VLOOKUP(A1217,bangolf_kategorien!$A$2:$B$11,2,FALSE)</f>
        <v>SM1</v>
      </c>
    </row>
    <row r="1218" spans="1:7" ht="14.5" x14ac:dyDescent="0.35">
      <c r="A1218" t="s">
        <v>116</v>
      </c>
      <c r="B1218">
        <v>34570</v>
      </c>
      <c r="C1218" t="s">
        <v>430</v>
      </c>
      <c r="D1218" t="s">
        <v>1408</v>
      </c>
      <c r="E1218" t="s">
        <v>949</v>
      </c>
      <c r="F1218" s="27" t="str">
        <f t="shared" si="18"/>
        <v>SW2: Hauschke, Karin</v>
      </c>
      <c r="G1218" s="27" t="str">
        <f>VLOOKUP(A1218,bangolf_kategorien!$A$2:$B$11,2,FALSE)</f>
        <v>SW2</v>
      </c>
    </row>
    <row r="1219" spans="1:7" ht="14.5" x14ac:dyDescent="0.35">
      <c r="A1219" t="s">
        <v>112</v>
      </c>
      <c r="B1219">
        <v>67383</v>
      </c>
      <c r="C1219" t="s">
        <v>693</v>
      </c>
      <c r="D1219" t="s">
        <v>3788</v>
      </c>
      <c r="E1219" t="s">
        <v>259</v>
      </c>
      <c r="F1219" s="27" t="str">
        <f t="shared" ref="F1219:F1282" si="19">CONCATENATE(G1219,": ",D1219,", ",C1219)</f>
        <v>SM2: Hauser, Alois</v>
      </c>
      <c r="G1219" s="27" t="str">
        <f>VLOOKUP(A1219,bangolf_kategorien!$A$2:$B$11,2,FALSE)</f>
        <v>SM2</v>
      </c>
    </row>
    <row r="1220" spans="1:7" ht="14.5" x14ac:dyDescent="0.35">
      <c r="A1220" t="s">
        <v>112</v>
      </c>
      <c r="B1220">
        <v>35083</v>
      </c>
      <c r="C1220" t="s">
        <v>286</v>
      </c>
      <c r="D1220" t="s">
        <v>1409</v>
      </c>
      <c r="E1220" t="s">
        <v>1198</v>
      </c>
      <c r="F1220" s="27" t="str">
        <f t="shared" si="19"/>
        <v>SM2: Häuserer, Hans</v>
      </c>
      <c r="G1220" s="27" t="str">
        <f>VLOOKUP(A1220,bangolf_kategorien!$A$2:$B$11,2,FALSE)</f>
        <v>SM2</v>
      </c>
    </row>
    <row r="1221" spans="1:7" ht="14.5" x14ac:dyDescent="0.35">
      <c r="A1221" t="s">
        <v>127</v>
      </c>
      <c r="B1221">
        <v>37363</v>
      </c>
      <c r="C1221" t="s">
        <v>691</v>
      </c>
      <c r="D1221" t="s">
        <v>1410</v>
      </c>
      <c r="E1221" t="s">
        <v>252</v>
      </c>
      <c r="F1221" s="27" t="str">
        <f t="shared" si="19"/>
        <v>H: Häusler, Julian</v>
      </c>
      <c r="G1221" s="27" t="str">
        <f>VLOOKUP(A1221,bangolf_kategorien!$A$2:$B$11,2,FALSE)</f>
        <v>H</v>
      </c>
    </row>
    <row r="1222" spans="1:7" ht="14.5" x14ac:dyDescent="0.35">
      <c r="A1222" t="s">
        <v>123</v>
      </c>
      <c r="B1222">
        <v>65456</v>
      </c>
      <c r="C1222" t="s">
        <v>427</v>
      </c>
      <c r="D1222" t="s">
        <v>3538</v>
      </c>
      <c r="E1222" t="s">
        <v>446</v>
      </c>
      <c r="F1222" s="27" t="str">
        <f t="shared" si="19"/>
        <v>SM1: Hausmann, Gerd</v>
      </c>
      <c r="G1222" s="27" t="str">
        <f>VLOOKUP(A1222,bangolf_kategorien!$A$2:$B$11,2,FALSE)</f>
        <v>SM1</v>
      </c>
    </row>
    <row r="1223" spans="1:7" ht="14.5" x14ac:dyDescent="0.35">
      <c r="A1223" t="s">
        <v>112</v>
      </c>
      <c r="B1223">
        <v>35145</v>
      </c>
      <c r="C1223" t="s">
        <v>410</v>
      </c>
      <c r="D1223" t="s">
        <v>1411</v>
      </c>
      <c r="E1223" t="s">
        <v>786</v>
      </c>
      <c r="F1223" s="27" t="str">
        <f t="shared" si="19"/>
        <v>SM2: Hauth, Erich</v>
      </c>
      <c r="G1223" s="27" t="str">
        <f>VLOOKUP(A1223,bangolf_kategorien!$A$2:$B$11,2,FALSE)</f>
        <v>SM2</v>
      </c>
    </row>
    <row r="1224" spans="1:7" ht="14.5" x14ac:dyDescent="0.35">
      <c r="A1224" t="s">
        <v>138</v>
      </c>
      <c r="B1224">
        <v>37853</v>
      </c>
      <c r="C1224" t="s">
        <v>1412</v>
      </c>
      <c r="D1224" t="s">
        <v>1413</v>
      </c>
      <c r="E1224" t="s">
        <v>464</v>
      </c>
      <c r="F1224" s="27" t="str">
        <f t="shared" si="19"/>
        <v>D: Hebbeln, Carina</v>
      </c>
      <c r="G1224" s="27" t="str">
        <f>VLOOKUP(A1224,bangolf_kategorien!$A$2:$B$11,2,FALSE)</f>
        <v>D</v>
      </c>
    </row>
    <row r="1225" spans="1:7" ht="14.5" x14ac:dyDescent="0.35">
      <c r="A1225" t="s">
        <v>127</v>
      </c>
      <c r="B1225">
        <v>37511</v>
      </c>
      <c r="C1225" t="s">
        <v>269</v>
      </c>
      <c r="D1225" t="s">
        <v>1413</v>
      </c>
      <c r="E1225" t="s">
        <v>464</v>
      </c>
      <c r="F1225" s="27" t="str">
        <f t="shared" si="19"/>
        <v>H: Hebbeln, Christian</v>
      </c>
      <c r="G1225" s="27" t="str">
        <f>VLOOKUP(A1225,bangolf_kategorien!$A$2:$B$11,2,FALSE)</f>
        <v>H</v>
      </c>
    </row>
    <row r="1226" spans="1:7" ht="14.5" x14ac:dyDescent="0.35">
      <c r="A1226" t="s">
        <v>112</v>
      </c>
      <c r="B1226">
        <v>67126</v>
      </c>
      <c r="C1226" t="s">
        <v>143</v>
      </c>
      <c r="D1226" t="s">
        <v>3539</v>
      </c>
      <c r="E1226" t="s">
        <v>184</v>
      </c>
      <c r="F1226" s="27" t="str">
        <f t="shared" si="19"/>
        <v>SM2: Heber, Bernd</v>
      </c>
      <c r="G1226" s="27" t="str">
        <f>VLOOKUP(A1226,bangolf_kategorien!$A$2:$B$11,2,FALSE)</f>
        <v>SM2</v>
      </c>
    </row>
    <row r="1227" spans="1:7" ht="14.5" x14ac:dyDescent="0.35">
      <c r="A1227" t="s">
        <v>112</v>
      </c>
      <c r="B1227">
        <v>20081</v>
      </c>
      <c r="C1227" t="s">
        <v>140</v>
      </c>
      <c r="D1227" t="s">
        <v>1416</v>
      </c>
      <c r="E1227" t="s">
        <v>1417</v>
      </c>
      <c r="F1227" s="27" t="str">
        <f t="shared" si="19"/>
        <v>SM2: Hecken, Michael</v>
      </c>
      <c r="G1227" s="27" t="str">
        <f>VLOOKUP(A1227,bangolf_kategorien!$A$2:$B$11,2,FALSE)</f>
        <v>SM2</v>
      </c>
    </row>
    <row r="1228" spans="1:7" ht="14.5" x14ac:dyDescent="0.35">
      <c r="A1228" t="s">
        <v>127</v>
      </c>
      <c r="B1228">
        <v>32382</v>
      </c>
      <c r="C1228" t="s">
        <v>241</v>
      </c>
      <c r="D1228" t="s">
        <v>1416</v>
      </c>
      <c r="E1228" t="s">
        <v>552</v>
      </c>
      <c r="F1228" s="27" t="str">
        <f t="shared" si="19"/>
        <v>H: Hecken, Stefan</v>
      </c>
      <c r="G1228" s="27" t="str">
        <f>VLOOKUP(A1228,bangolf_kategorien!$A$2:$B$11,2,FALSE)</f>
        <v>H</v>
      </c>
    </row>
    <row r="1229" spans="1:7" ht="14.5" x14ac:dyDescent="0.35">
      <c r="A1229" t="s">
        <v>152</v>
      </c>
      <c r="B1229">
        <v>66901</v>
      </c>
      <c r="C1229" t="s">
        <v>791</v>
      </c>
      <c r="D1229" t="s">
        <v>3347</v>
      </c>
      <c r="E1229" t="s">
        <v>998</v>
      </c>
      <c r="F1229" s="27" t="str">
        <f t="shared" si="19"/>
        <v>SCHM: Heckmann, Sebastian</v>
      </c>
      <c r="G1229" s="27" t="str">
        <f>VLOOKUP(A1229,bangolf_kategorien!$A$2:$B$11,2,FALSE)</f>
        <v>SCHM</v>
      </c>
    </row>
    <row r="1230" spans="1:7" ht="14.5" x14ac:dyDescent="0.35">
      <c r="A1230" t="s">
        <v>112</v>
      </c>
      <c r="B1230">
        <v>36425</v>
      </c>
      <c r="C1230" t="s">
        <v>1418</v>
      </c>
      <c r="D1230" t="s">
        <v>1419</v>
      </c>
      <c r="E1230" t="s">
        <v>137</v>
      </c>
      <c r="F1230" s="27" t="str">
        <f t="shared" si="19"/>
        <v>SM2: Heer, Ludwig</v>
      </c>
      <c r="G1230" s="27" t="str">
        <f>VLOOKUP(A1230,bangolf_kategorien!$A$2:$B$11,2,FALSE)</f>
        <v>SM2</v>
      </c>
    </row>
    <row r="1231" spans="1:7" ht="14.5" x14ac:dyDescent="0.35">
      <c r="A1231" t="s">
        <v>127</v>
      </c>
      <c r="B1231">
        <v>36956</v>
      </c>
      <c r="C1231" t="s">
        <v>330</v>
      </c>
      <c r="D1231" t="s">
        <v>1419</v>
      </c>
      <c r="E1231" t="s">
        <v>137</v>
      </c>
      <c r="F1231" s="27" t="str">
        <f t="shared" si="19"/>
        <v>H: Heer, Tobias</v>
      </c>
      <c r="G1231" s="27" t="str">
        <f>VLOOKUP(A1231,bangolf_kategorien!$A$2:$B$11,2,FALSE)</f>
        <v>H</v>
      </c>
    </row>
    <row r="1232" spans="1:7" ht="14.5" x14ac:dyDescent="0.35">
      <c r="A1232" t="s">
        <v>134</v>
      </c>
      <c r="B1232">
        <v>30816</v>
      </c>
      <c r="C1232" t="s">
        <v>1420</v>
      </c>
      <c r="D1232" t="s">
        <v>1421</v>
      </c>
      <c r="E1232" t="s">
        <v>354</v>
      </c>
      <c r="F1232" s="27" t="str">
        <f t="shared" si="19"/>
        <v>SW1: Heerich, Laila</v>
      </c>
      <c r="G1232" s="27" t="str">
        <f>VLOOKUP(A1232,bangolf_kategorien!$A$2:$B$11,2,FALSE)</f>
        <v>SW1</v>
      </c>
    </row>
    <row r="1233" spans="1:7" ht="14.5" x14ac:dyDescent="0.35">
      <c r="A1233" t="s">
        <v>112</v>
      </c>
      <c r="B1233">
        <v>21948</v>
      </c>
      <c r="C1233" t="s">
        <v>667</v>
      </c>
      <c r="D1233" t="s">
        <v>1421</v>
      </c>
      <c r="E1233" t="s">
        <v>354</v>
      </c>
      <c r="F1233" s="27" t="str">
        <f t="shared" si="19"/>
        <v>SM2: Heerich, Ralph</v>
      </c>
      <c r="G1233" s="27" t="str">
        <f>VLOOKUP(A1233,bangolf_kategorien!$A$2:$B$11,2,FALSE)</f>
        <v>SM2</v>
      </c>
    </row>
    <row r="1234" spans="1:7" ht="14.5" x14ac:dyDescent="0.35">
      <c r="A1234" t="s">
        <v>112</v>
      </c>
      <c r="B1234">
        <v>51888</v>
      </c>
      <c r="C1234" t="s">
        <v>973</v>
      </c>
      <c r="D1234" t="s">
        <v>1422</v>
      </c>
      <c r="E1234" t="s">
        <v>188</v>
      </c>
      <c r="F1234" s="27" t="str">
        <f t="shared" si="19"/>
        <v>SM2: Heese, Hans-Joachim</v>
      </c>
      <c r="G1234" s="27" t="str">
        <f>VLOOKUP(A1234,bangolf_kategorien!$A$2:$B$11,2,FALSE)</f>
        <v>SM2</v>
      </c>
    </row>
    <row r="1235" spans="1:7" ht="14.5" x14ac:dyDescent="0.35">
      <c r="A1235" t="s">
        <v>112</v>
      </c>
      <c r="B1235">
        <v>26259</v>
      </c>
      <c r="C1235" t="s">
        <v>296</v>
      </c>
      <c r="D1235" t="s">
        <v>1423</v>
      </c>
      <c r="E1235" t="s">
        <v>480</v>
      </c>
      <c r="F1235" s="27" t="str">
        <f t="shared" si="19"/>
        <v>SM2: Hefner, Karl-Heinz</v>
      </c>
      <c r="G1235" s="27" t="str">
        <f>VLOOKUP(A1235,bangolf_kategorien!$A$2:$B$11,2,FALSE)</f>
        <v>SM2</v>
      </c>
    </row>
    <row r="1236" spans="1:7" ht="14.5" x14ac:dyDescent="0.35">
      <c r="A1236" t="s">
        <v>127</v>
      </c>
      <c r="B1236">
        <v>36131</v>
      </c>
      <c r="C1236" t="s">
        <v>642</v>
      </c>
      <c r="D1236" t="s">
        <v>1424</v>
      </c>
      <c r="E1236" t="s">
        <v>492</v>
      </c>
      <c r="F1236" s="27" t="str">
        <f t="shared" si="19"/>
        <v>H: Heger, Marcel</v>
      </c>
      <c r="G1236" s="27" t="str">
        <f>VLOOKUP(A1236,bangolf_kategorien!$A$2:$B$11,2,FALSE)</f>
        <v>H</v>
      </c>
    </row>
    <row r="1237" spans="1:7" ht="14.5" x14ac:dyDescent="0.35">
      <c r="A1237" t="s">
        <v>123</v>
      </c>
      <c r="B1237">
        <v>65149</v>
      </c>
      <c r="C1237" t="s">
        <v>124</v>
      </c>
      <c r="D1237" t="s">
        <v>1424</v>
      </c>
      <c r="E1237" t="s">
        <v>1147</v>
      </c>
      <c r="F1237" s="27" t="str">
        <f t="shared" si="19"/>
        <v>SM1: Heger, Thomas</v>
      </c>
      <c r="G1237" s="27" t="str">
        <f>VLOOKUP(A1237,bangolf_kategorien!$A$2:$B$11,2,FALSE)</f>
        <v>SM1</v>
      </c>
    </row>
    <row r="1238" spans="1:7" ht="14.5" x14ac:dyDescent="0.35">
      <c r="A1238" t="s">
        <v>138</v>
      </c>
      <c r="B1238">
        <v>3216571</v>
      </c>
      <c r="C1238" t="s">
        <v>3789</v>
      </c>
      <c r="D1238" t="s">
        <v>3790</v>
      </c>
      <c r="E1238" t="s">
        <v>4</v>
      </c>
      <c r="F1238" s="27" t="str">
        <f t="shared" si="19"/>
        <v>D: Hehemann, Nina</v>
      </c>
      <c r="G1238" s="27" t="str">
        <f>VLOOKUP(A1238,bangolf_kategorien!$A$2:$B$11,2,FALSE)</f>
        <v>D</v>
      </c>
    </row>
    <row r="1239" spans="1:7" ht="14.5" x14ac:dyDescent="0.35">
      <c r="A1239" t="s">
        <v>123</v>
      </c>
      <c r="B1239">
        <v>46457</v>
      </c>
      <c r="C1239" t="s">
        <v>1179</v>
      </c>
      <c r="D1239" t="s">
        <v>3791</v>
      </c>
      <c r="E1239" t="s">
        <v>459</v>
      </c>
      <c r="F1239" s="27" t="str">
        <f t="shared" si="19"/>
        <v>SM1: Heidecke, Falk</v>
      </c>
      <c r="G1239" s="27" t="str">
        <f>VLOOKUP(A1239,bangolf_kategorien!$A$2:$B$11,2,FALSE)</f>
        <v>SM1</v>
      </c>
    </row>
    <row r="1240" spans="1:7" ht="14.5" x14ac:dyDescent="0.35">
      <c r="A1240" t="s">
        <v>112</v>
      </c>
      <c r="B1240">
        <v>34093</v>
      </c>
      <c r="C1240" t="s">
        <v>1297</v>
      </c>
      <c r="D1240" t="s">
        <v>1425</v>
      </c>
      <c r="E1240" t="s">
        <v>459</v>
      </c>
      <c r="F1240" s="27" t="str">
        <f t="shared" si="19"/>
        <v>SM2: Heidler, Adolf</v>
      </c>
      <c r="G1240" s="27" t="str">
        <f>VLOOKUP(A1240,bangolf_kategorien!$A$2:$B$11,2,FALSE)</f>
        <v>SM2</v>
      </c>
    </row>
    <row r="1241" spans="1:7" ht="14.5" x14ac:dyDescent="0.35">
      <c r="A1241" t="s">
        <v>116</v>
      </c>
      <c r="B1241">
        <v>28904</v>
      </c>
      <c r="C1241" t="s">
        <v>443</v>
      </c>
      <c r="D1241" t="s">
        <v>1426</v>
      </c>
      <c r="E1241" t="s">
        <v>438</v>
      </c>
      <c r="F1241" s="27" t="str">
        <f t="shared" si="19"/>
        <v>SW2: Heiliger, Ursula</v>
      </c>
      <c r="G1241" s="27" t="str">
        <f>VLOOKUP(A1241,bangolf_kategorien!$A$2:$B$11,2,FALSE)</f>
        <v>SW2</v>
      </c>
    </row>
    <row r="1242" spans="1:7" ht="14.5" x14ac:dyDescent="0.35">
      <c r="A1242" t="s">
        <v>112</v>
      </c>
      <c r="B1242">
        <v>18150</v>
      </c>
      <c r="C1242" t="s">
        <v>498</v>
      </c>
      <c r="D1242" t="s">
        <v>1427</v>
      </c>
      <c r="E1242" t="s">
        <v>491</v>
      </c>
      <c r="F1242" s="27" t="str">
        <f t="shared" si="19"/>
        <v>SM2: Heilmann, Horst</v>
      </c>
      <c r="G1242" s="27" t="str">
        <f>VLOOKUP(A1242,bangolf_kategorien!$A$2:$B$11,2,FALSE)</f>
        <v>SM2</v>
      </c>
    </row>
    <row r="1243" spans="1:7" ht="14.5" x14ac:dyDescent="0.35">
      <c r="A1243" t="s">
        <v>127</v>
      </c>
      <c r="B1243">
        <v>23436</v>
      </c>
      <c r="C1243" t="s">
        <v>399</v>
      </c>
      <c r="D1243" t="s">
        <v>1428</v>
      </c>
      <c r="E1243" t="s">
        <v>828</v>
      </c>
      <c r="F1243" s="27" t="str">
        <f t="shared" si="19"/>
        <v>H: Hein, Dirk</v>
      </c>
      <c r="G1243" s="27" t="str">
        <f>VLOOKUP(A1243,bangolf_kategorien!$A$2:$B$11,2,FALSE)</f>
        <v>H</v>
      </c>
    </row>
    <row r="1244" spans="1:7" ht="14.5" x14ac:dyDescent="0.35">
      <c r="A1244" t="s">
        <v>123</v>
      </c>
      <c r="B1244">
        <v>27863</v>
      </c>
      <c r="C1244" t="s">
        <v>1429</v>
      </c>
      <c r="D1244" t="s">
        <v>1428</v>
      </c>
      <c r="E1244" t="s">
        <v>375</v>
      </c>
      <c r="F1244" s="27" t="str">
        <f t="shared" si="19"/>
        <v>SM1: Hein, Hans-Jörg</v>
      </c>
      <c r="G1244" s="27" t="str">
        <f>VLOOKUP(A1244,bangolf_kategorien!$A$2:$B$11,2,FALSE)</f>
        <v>SM1</v>
      </c>
    </row>
    <row r="1245" spans="1:7" ht="14.5" x14ac:dyDescent="0.35">
      <c r="A1245" t="s">
        <v>116</v>
      </c>
      <c r="B1245">
        <v>24422</v>
      </c>
      <c r="C1245" t="s">
        <v>649</v>
      </c>
      <c r="D1245" t="s">
        <v>1428</v>
      </c>
      <c r="E1245" t="s">
        <v>520</v>
      </c>
      <c r="F1245" s="27" t="str">
        <f t="shared" si="19"/>
        <v>SW2: Hein, Helga</v>
      </c>
      <c r="G1245" s="27" t="str">
        <f>VLOOKUP(A1245,bangolf_kategorien!$A$2:$B$11,2,FALSE)</f>
        <v>SW2</v>
      </c>
    </row>
    <row r="1246" spans="1:7" ht="14.5" x14ac:dyDescent="0.35">
      <c r="A1246" t="s">
        <v>123</v>
      </c>
      <c r="B1246">
        <v>29808</v>
      </c>
      <c r="C1246" t="s">
        <v>1430</v>
      </c>
      <c r="D1246" t="s">
        <v>1428</v>
      </c>
      <c r="E1246" t="s">
        <v>776</v>
      </c>
      <c r="F1246" s="27" t="str">
        <f t="shared" si="19"/>
        <v>SM1: Hein, Karsten</v>
      </c>
      <c r="G1246" s="27" t="str">
        <f>VLOOKUP(A1246,bangolf_kategorien!$A$2:$B$11,2,FALSE)</f>
        <v>SM1</v>
      </c>
    </row>
    <row r="1247" spans="1:7" ht="14.5" x14ac:dyDescent="0.35">
      <c r="A1247" t="s">
        <v>112</v>
      </c>
      <c r="B1247">
        <v>36223</v>
      </c>
      <c r="C1247" t="s">
        <v>113</v>
      </c>
      <c r="D1247" t="s">
        <v>1431</v>
      </c>
      <c r="E1247" t="s">
        <v>252</v>
      </c>
      <c r="F1247" s="27" t="str">
        <f t="shared" si="19"/>
        <v>SM2: Heine, Lothar</v>
      </c>
      <c r="G1247" s="27" t="str">
        <f>VLOOKUP(A1247,bangolf_kategorien!$A$2:$B$11,2,FALSE)</f>
        <v>SM2</v>
      </c>
    </row>
    <row r="1248" spans="1:7" ht="14.5" x14ac:dyDescent="0.35">
      <c r="A1248" t="s">
        <v>112</v>
      </c>
      <c r="B1248">
        <v>1723</v>
      </c>
      <c r="C1248" t="s">
        <v>180</v>
      </c>
      <c r="D1248" t="s">
        <v>1431</v>
      </c>
      <c r="E1248" t="s">
        <v>122</v>
      </c>
      <c r="F1248" s="27" t="str">
        <f t="shared" si="19"/>
        <v>SM2: Heine, Peter</v>
      </c>
      <c r="G1248" s="27" t="str">
        <f>VLOOKUP(A1248,bangolf_kategorien!$A$2:$B$11,2,FALSE)</f>
        <v>SM2</v>
      </c>
    </row>
    <row r="1249" spans="1:7" ht="14.5" x14ac:dyDescent="0.35">
      <c r="A1249" t="s">
        <v>127</v>
      </c>
      <c r="B1249">
        <v>40930</v>
      </c>
      <c r="C1249" t="s">
        <v>791</v>
      </c>
      <c r="D1249" t="s">
        <v>1431</v>
      </c>
      <c r="E1249" t="s">
        <v>471</v>
      </c>
      <c r="F1249" s="27" t="str">
        <f t="shared" si="19"/>
        <v>H: Heine, Sebastian</v>
      </c>
      <c r="G1249" s="27" t="str">
        <f>VLOOKUP(A1249,bangolf_kategorien!$A$2:$B$11,2,FALSE)</f>
        <v>H</v>
      </c>
    </row>
    <row r="1250" spans="1:7" ht="14.5" x14ac:dyDescent="0.35">
      <c r="A1250" t="s">
        <v>127</v>
      </c>
      <c r="B1250">
        <v>33352</v>
      </c>
      <c r="C1250" t="s">
        <v>315</v>
      </c>
      <c r="D1250" t="s">
        <v>1432</v>
      </c>
      <c r="E1250" t="s">
        <v>417</v>
      </c>
      <c r="F1250" s="27" t="str">
        <f t="shared" si="19"/>
        <v>H: Heinel, Andreas</v>
      </c>
      <c r="G1250" s="27" t="str">
        <f>VLOOKUP(A1250,bangolf_kategorien!$A$2:$B$11,2,FALSE)</f>
        <v>H</v>
      </c>
    </row>
    <row r="1251" spans="1:7" ht="14.5" x14ac:dyDescent="0.35">
      <c r="A1251" t="s">
        <v>138</v>
      </c>
      <c r="B1251">
        <v>35309</v>
      </c>
      <c r="C1251" t="s">
        <v>1348</v>
      </c>
      <c r="D1251" t="s">
        <v>1432</v>
      </c>
      <c r="E1251" t="s">
        <v>1031</v>
      </c>
      <c r="F1251" s="27" t="str">
        <f t="shared" si="19"/>
        <v>D: Heinel, Marina</v>
      </c>
      <c r="G1251" s="27" t="str">
        <f>VLOOKUP(A1251,bangolf_kategorien!$A$2:$B$11,2,FALSE)</f>
        <v>D</v>
      </c>
    </row>
    <row r="1252" spans="1:7" ht="14.5" x14ac:dyDescent="0.35">
      <c r="A1252" t="s">
        <v>112</v>
      </c>
      <c r="B1252">
        <v>31397</v>
      </c>
      <c r="C1252" t="s">
        <v>1434</v>
      </c>
      <c r="D1252" t="s">
        <v>1435</v>
      </c>
      <c r="E1252" t="s">
        <v>276</v>
      </c>
      <c r="F1252" s="27" t="str">
        <f t="shared" si="19"/>
        <v>SM2: Heinisch, Hans-Werner</v>
      </c>
      <c r="G1252" s="27" t="str">
        <f>VLOOKUP(A1252,bangolf_kategorien!$A$2:$B$11,2,FALSE)</f>
        <v>SM2</v>
      </c>
    </row>
    <row r="1253" spans="1:7" ht="14.5" x14ac:dyDescent="0.35">
      <c r="A1253" t="s">
        <v>197</v>
      </c>
      <c r="B1253">
        <v>66117</v>
      </c>
      <c r="C1253" t="s">
        <v>185</v>
      </c>
      <c r="D1253" t="s">
        <v>1435</v>
      </c>
      <c r="E1253" t="s">
        <v>276</v>
      </c>
      <c r="F1253" s="27" t="str">
        <f t="shared" si="19"/>
        <v>JM: Heinisch, Justin</v>
      </c>
      <c r="G1253" s="27" t="str">
        <f>VLOOKUP(A1253,bangolf_kategorien!$A$2:$B$11,2,FALSE)</f>
        <v>JM</v>
      </c>
    </row>
    <row r="1254" spans="1:7" ht="14.5" x14ac:dyDescent="0.35">
      <c r="A1254" t="s">
        <v>127</v>
      </c>
      <c r="B1254">
        <v>41617</v>
      </c>
      <c r="C1254" t="s">
        <v>238</v>
      </c>
      <c r="D1254" t="s">
        <v>1435</v>
      </c>
      <c r="E1254" t="s">
        <v>276</v>
      </c>
      <c r="F1254" s="27" t="str">
        <f t="shared" si="19"/>
        <v>H: Heinisch, Marco</v>
      </c>
      <c r="G1254" s="27" t="str">
        <f>VLOOKUP(A1254,bangolf_kategorien!$A$2:$B$11,2,FALSE)</f>
        <v>H</v>
      </c>
    </row>
    <row r="1255" spans="1:7" ht="14.5" x14ac:dyDescent="0.35">
      <c r="A1255" t="s">
        <v>138</v>
      </c>
      <c r="B1255">
        <v>35094</v>
      </c>
      <c r="C1255" t="s">
        <v>575</v>
      </c>
      <c r="D1255" t="s">
        <v>1435</v>
      </c>
      <c r="E1255" t="s">
        <v>276</v>
      </c>
      <c r="F1255" s="27" t="str">
        <f t="shared" si="19"/>
        <v>D: Heinisch, Stefanie</v>
      </c>
      <c r="G1255" s="27" t="str">
        <f>VLOOKUP(A1255,bangolf_kategorien!$A$2:$B$11,2,FALSE)</f>
        <v>D</v>
      </c>
    </row>
    <row r="1256" spans="1:7" ht="14.5" x14ac:dyDescent="0.35">
      <c r="A1256" t="s">
        <v>152</v>
      </c>
      <c r="B1256">
        <v>66118</v>
      </c>
      <c r="C1256" t="s">
        <v>1436</v>
      </c>
      <c r="D1256" t="s">
        <v>1435</v>
      </c>
      <c r="E1256" t="s">
        <v>276</v>
      </c>
      <c r="F1256" s="27" t="str">
        <f t="shared" si="19"/>
        <v>SCHM: Heinisch, Vincent</v>
      </c>
      <c r="G1256" s="27" t="str">
        <f>VLOOKUP(A1256,bangolf_kategorien!$A$2:$B$11,2,FALSE)</f>
        <v>SCHM</v>
      </c>
    </row>
    <row r="1257" spans="1:7" ht="14.5" x14ac:dyDescent="0.35">
      <c r="A1257" t="s">
        <v>112</v>
      </c>
      <c r="B1257">
        <v>63138</v>
      </c>
      <c r="C1257" t="s">
        <v>221</v>
      </c>
      <c r="D1257" t="s">
        <v>379</v>
      </c>
      <c r="E1257" t="s">
        <v>770</v>
      </c>
      <c r="F1257" s="27" t="str">
        <f t="shared" si="19"/>
        <v>SM2: Heinrich, Helmut</v>
      </c>
      <c r="G1257" s="27" t="str">
        <f>VLOOKUP(A1257,bangolf_kategorien!$A$2:$B$11,2,FALSE)</f>
        <v>SM2</v>
      </c>
    </row>
    <row r="1258" spans="1:7" ht="14.5" x14ac:dyDescent="0.35">
      <c r="A1258" t="s">
        <v>138</v>
      </c>
      <c r="B1258">
        <v>31244</v>
      </c>
      <c r="C1258" t="s">
        <v>289</v>
      </c>
      <c r="D1258" t="s">
        <v>379</v>
      </c>
      <c r="E1258" t="s">
        <v>786</v>
      </c>
      <c r="F1258" s="27" t="str">
        <f t="shared" si="19"/>
        <v>D: Heinrich, Sabrina</v>
      </c>
      <c r="G1258" s="27" t="str">
        <f>VLOOKUP(A1258,bangolf_kategorien!$A$2:$B$11,2,FALSE)</f>
        <v>D</v>
      </c>
    </row>
    <row r="1259" spans="1:7" ht="14.5" x14ac:dyDescent="0.35">
      <c r="A1259" t="s">
        <v>123</v>
      </c>
      <c r="B1259">
        <v>3119659</v>
      </c>
      <c r="C1259" t="s">
        <v>190</v>
      </c>
      <c r="D1259" t="s">
        <v>379</v>
      </c>
      <c r="E1259" t="s">
        <v>4</v>
      </c>
      <c r="F1259" s="27" t="str">
        <f t="shared" si="19"/>
        <v>SM1: Heinrich, Uwe</v>
      </c>
      <c r="G1259" s="27" t="str">
        <f>VLOOKUP(A1259,bangolf_kategorien!$A$2:$B$11,2,FALSE)</f>
        <v>SM1</v>
      </c>
    </row>
    <row r="1260" spans="1:7" ht="14.5" x14ac:dyDescent="0.35">
      <c r="A1260" t="s">
        <v>112</v>
      </c>
      <c r="B1260">
        <v>5129</v>
      </c>
      <c r="C1260" t="s">
        <v>328</v>
      </c>
      <c r="D1260" t="s">
        <v>379</v>
      </c>
      <c r="E1260" t="s">
        <v>252</v>
      </c>
      <c r="F1260" s="27" t="str">
        <f t="shared" si="19"/>
        <v>SM2: Heinrich, Werner</v>
      </c>
      <c r="G1260" s="27" t="str">
        <f>VLOOKUP(A1260,bangolf_kategorien!$A$2:$B$11,2,FALSE)</f>
        <v>SM2</v>
      </c>
    </row>
    <row r="1261" spans="1:7" ht="14.5" x14ac:dyDescent="0.35">
      <c r="A1261" t="s">
        <v>123</v>
      </c>
      <c r="B1261">
        <v>67325</v>
      </c>
      <c r="C1261" t="s">
        <v>140</v>
      </c>
      <c r="D1261" t="s">
        <v>3792</v>
      </c>
      <c r="E1261" t="s">
        <v>214</v>
      </c>
      <c r="F1261" s="27" t="str">
        <f t="shared" si="19"/>
        <v>SM1: Heinrichs, Michael</v>
      </c>
      <c r="G1261" s="27" t="str">
        <f>VLOOKUP(A1261,bangolf_kategorien!$A$2:$B$11,2,FALSE)</f>
        <v>SM1</v>
      </c>
    </row>
    <row r="1262" spans="1:7" ht="14.5" x14ac:dyDescent="0.35">
      <c r="A1262" t="s">
        <v>127</v>
      </c>
      <c r="B1262">
        <v>48909</v>
      </c>
      <c r="C1262" t="s">
        <v>330</v>
      </c>
      <c r="D1262" t="s">
        <v>1437</v>
      </c>
      <c r="E1262" t="s">
        <v>949</v>
      </c>
      <c r="F1262" s="27" t="str">
        <f t="shared" si="19"/>
        <v>H: Heintze, Tobias</v>
      </c>
      <c r="G1262" s="27" t="str">
        <f>VLOOKUP(A1262,bangolf_kategorien!$A$2:$B$11,2,FALSE)</f>
        <v>H</v>
      </c>
    </row>
    <row r="1263" spans="1:7" ht="14.5" x14ac:dyDescent="0.35">
      <c r="A1263" t="s">
        <v>112</v>
      </c>
      <c r="B1263">
        <v>65896</v>
      </c>
      <c r="C1263" t="s">
        <v>232</v>
      </c>
      <c r="D1263" t="s">
        <v>302</v>
      </c>
      <c r="E1263" t="s">
        <v>192</v>
      </c>
      <c r="F1263" s="27" t="str">
        <f t="shared" si="19"/>
        <v>SM2: Heinz, Klaus</v>
      </c>
      <c r="G1263" s="27" t="str">
        <f>VLOOKUP(A1263,bangolf_kategorien!$A$2:$B$11,2,FALSE)</f>
        <v>SM2</v>
      </c>
    </row>
    <row r="1264" spans="1:7" ht="14.5" x14ac:dyDescent="0.35">
      <c r="A1264" t="s">
        <v>138</v>
      </c>
      <c r="B1264">
        <v>30057</v>
      </c>
      <c r="C1264" t="s">
        <v>1438</v>
      </c>
      <c r="D1264" t="s">
        <v>1439</v>
      </c>
      <c r="E1264" t="s">
        <v>476</v>
      </c>
      <c r="F1264" s="27" t="str">
        <f t="shared" si="19"/>
        <v>D: Heinze, Doris</v>
      </c>
      <c r="G1264" s="27" t="str">
        <f>VLOOKUP(A1264,bangolf_kategorien!$A$2:$B$11,2,FALSE)</f>
        <v>D</v>
      </c>
    </row>
    <row r="1265" spans="1:7" ht="14.5" x14ac:dyDescent="0.35">
      <c r="A1265" t="s">
        <v>123</v>
      </c>
      <c r="B1265">
        <v>42001</v>
      </c>
      <c r="C1265" t="s">
        <v>124</v>
      </c>
      <c r="D1265" t="s">
        <v>3348</v>
      </c>
      <c r="E1265" t="s">
        <v>167</v>
      </c>
      <c r="F1265" s="27" t="str">
        <f t="shared" si="19"/>
        <v>SM1: Heinzelmann, Thomas</v>
      </c>
      <c r="G1265" s="27" t="str">
        <f>VLOOKUP(A1265,bangolf_kategorien!$A$2:$B$11,2,FALSE)</f>
        <v>SM1</v>
      </c>
    </row>
    <row r="1266" spans="1:7" ht="14.5" x14ac:dyDescent="0.35">
      <c r="A1266" t="s">
        <v>127</v>
      </c>
      <c r="B1266">
        <v>37194</v>
      </c>
      <c r="C1266" t="s">
        <v>1440</v>
      </c>
      <c r="D1266" t="s">
        <v>1441</v>
      </c>
      <c r="E1266" t="s">
        <v>142</v>
      </c>
      <c r="F1266" s="27" t="str">
        <f t="shared" si="19"/>
        <v>H: Heipel, Ingmar</v>
      </c>
      <c r="G1266" s="27" t="str">
        <f>VLOOKUP(A1266,bangolf_kategorien!$A$2:$B$11,2,FALSE)</f>
        <v>H</v>
      </c>
    </row>
    <row r="1267" spans="1:7" ht="14.5" x14ac:dyDescent="0.35">
      <c r="A1267" t="s">
        <v>134</v>
      </c>
      <c r="B1267">
        <v>66926</v>
      </c>
      <c r="C1267" t="s">
        <v>423</v>
      </c>
      <c r="D1267" t="s">
        <v>1443</v>
      </c>
      <c r="E1267" t="s">
        <v>595</v>
      </c>
      <c r="F1267" s="27" t="str">
        <f t="shared" si="19"/>
        <v>SW1: Heise, Daniela</v>
      </c>
      <c r="G1267" s="27" t="str">
        <f>VLOOKUP(A1267,bangolf_kategorien!$A$2:$B$11,2,FALSE)</f>
        <v>SW1</v>
      </c>
    </row>
    <row r="1268" spans="1:7" ht="14.5" x14ac:dyDescent="0.35">
      <c r="A1268" t="s">
        <v>134</v>
      </c>
      <c r="B1268">
        <v>50371</v>
      </c>
      <c r="C1268" t="s">
        <v>575</v>
      </c>
      <c r="D1268" t="s">
        <v>1443</v>
      </c>
      <c r="E1268" t="s">
        <v>403</v>
      </c>
      <c r="F1268" s="27" t="str">
        <f t="shared" si="19"/>
        <v>SW1: Heise, Stefanie</v>
      </c>
      <c r="G1268" s="27" t="str">
        <f>VLOOKUP(A1268,bangolf_kategorien!$A$2:$B$11,2,FALSE)</f>
        <v>SW1</v>
      </c>
    </row>
    <row r="1269" spans="1:7" ht="14.5" x14ac:dyDescent="0.35">
      <c r="A1269" t="s">
        <v>116</v>
      </c>
      <c r="B1269">
        <v>44731</v>
      </c>
      <c r="C1269" t="s">
        <v>1444</v>
      </c>
      <c r="D1269" t="s">
        <v>1445</v>
      </c>
      <c r="E1269" t="s">
        <v>119</v>
      </c>
      <c r="F1269" s="27" t="str">
        <f t="shared" si="19"/>
        <v>SW2: Heisel, Regina</v>
      </c>
      <c r="G1269" s="27" t="str">
        <f>VLOOKUP(A1269,bangolf_kategorien!$A$2:$B$11,2,FALSE)</f>
        <v>SW2</v>
      </c>
    </row>
    <row r="1270" spans="1:7" ht="14.5" x14ac:dyDescent="0.35">
      <c r="A1270" t="s">
        <v>127</v>
      </c>
      <c r="B1270">
        <v>44726</v>
      </c>
      <c r="C1270" t="s">
        <v>124</v>
      </c>
      <c r="D1270" t="s">
        <v>1445</v>
      </c>
      <c r="E1270" t="s">
        <v>119</v>
      </c>
      <c r="F1270" s="27" t="str">
        <f t="shared" si="19"/>
        <v>H: Heisel, Thomas</v>
      </c>
      <c r="G1270" s="27" t="str">
        <f>VLOOKUP(A1270,bangolf_kategorien!$A$2:$B$11,2,FALSE)</f>
        <v>H</v>
      </c>
    </row>
    <row r="1271" spans="1:7" ht="14.5" x14ac:dyDescent="0.35">
      <c r="A1271" t="s">
        <v>152</v>
      </c>
      <c r="B1271">
        <v>66918</v>
      </c>
      <c r="C1271" t="s">
        <v>3349</v>
      </c>
      <c r="D1271" t="s">
        <v>3350</v>
      </c>
      <c r="E1271" t="s">
        <v>214</v>
      </c>
      <c r="F1271" s="27" t="str">
        <f t="shared" si="19"/>
        <v>SCHM: Heiß, Phil Joel</v>
      </c>
      <c r="G1271" s="27" t="str">
        <f>VLOOKUP(A1271,bangolf_kategorien!$A$2:$B$11,2,FALSE)</f>
        <v>SCHM</v>
      </c>
    </row>
    <row r="1272" spans="1:7" ht="14.5" x14ac:dyDescent="0.35">
      <c r="A1272" t="s">
        <v>123</v>
      </c>
      <c r="B1272">
        <v>36965</v>
      </c>
      <c r="C1272" t="s">
        <v>207</v>
      </c>
      <c r="D1272" t="s">
        <v>1446</v>
      </c>
      <c r="E1272" t="s">
        <v>401</v>
      </c>
      <c r="F1272" s="27" t="str">
        <f t="shared" si="19"/>
        <v>SM1: Heisterklaus, Dieter</v>
      </c>
      <c r="G1272" s="27" t="str">
        <f>VLOOKUP(A1272,bangolf_kategorien!$A$2:$B$11,2,FALSE)</f>
        <v>SM1</v>
      </c>
    </row>
    <row r="1273" spans="1:7" ht="14.5" x14ac:dyDescent="0.35">
      <c r="A1273" t="s">
        <v>112</v>
      </c>
      <c r="B1273">
        <v>67053</v>
      </c>
      <c r="C1273" t="s">
        <v>1359</v>
      </c>
      <c r="D1273" t="s">
        <v>3351</v>
      </c>
      <c r="E1273" t="s">
        <v>3307</v>
      </c>
      <c r="F1273" s="27" t="str">
        <f t="shared" si="19"/>
        <v>SM2: Hejosch, Johann</v>
      </c>
      <c r="G1273" s="27" t="str">
        <f>VLOOKUP(A1273,bangolf_kategorien!$A$2:$B$11,2,FALSE)</f>
        <v>SM2</v>
      </c>
    </row>
    <row r="1274" spans="1:7" ht="14.5" x14ac:dyDescent="0.35">
      <c r="A1274" t="s">
        <v>116</v>
      </c>
      <c r="B1274">
        <v>66236</v>
      </c>
      <c r="C1274" t="s">
        <v>385</v>
      </c>
      <c r="D1274" t="s">
        <v>1447</v>
      </c>
      <c r="E1274" t="s">
        <v>700</v>
      </c>
      <c r="F1274" s="27" t="str">
        <f t="shared" si="19"/>
        <v>SW2: Helfmann, Barbara</v>
      </c>
      <c r="G1274" s="27" t="str">
        <f>VLOOKUP(A1274,bangolf_kategorien!$A$2:$B$11,2,FALSE)</f>
        <v>SW2</v>
      </c>
    </row>
    <row r="1275" spans="1:7" ht="14.5" x14ac:dyDescent="0.35">
      <c r="A1275" t="s">
        <v>112</v>
      </c>
      <c r="B1275">
        <v>66385</v>
      </c>
      <c r="C1275" t="s">
        <v>207</v>
      </c>
      <c r="D1275" t="s">
        <v>1448</v>
      </c>
      <c r="E1275" t="s">
        <v>223</v>
      </c>
      <c r="F1275" s="27" t="str">
        <f t="shared" si="19"/>
        <v>SM2: Helken, Dieter</v>
      </c>
      <c r="G1275" s="27" t="str">
        <f>VLOOKUP(A1275,bangolf_kategorien!$A$2:$B$11,2,FALSE)</f>
        <v>SM2</v>
      </c>
    </row>
    <row r="1276" spans="1:7" ht="14.5" x14ac:dyDescent="0.35">
      <c r="A1276" t="s">
        <v>127</v>
      </c>
      <c r="B1276">
        <v>49900</v>
      </c>
      <c r="C1276" t="s">
        <v>236</v>
      </c>
      <c r="D1276" t="s">
        <v>1449</v>
      </c>
      <c r="E1276" t="s">
        <v>234</v>
      </c>
      <c r="F1276" s="27" t="str">
        <f t="shared" si="19"/>
        <v>H: Helldörfer, Sven</v>
      </c>
      <c r="G1276" s="27" t="str">
        <f>VLOOKUP(A1276,bangolf_kategorien!$A$2:$B$11,2,FALSE)</f>
        <v>H</v>
      </c>
    </row>
    <row r="1277" spans="1:7" ht="14.5" x14ac:dyDescent="0.35">
      <c r="A1277" t="s">
        <v>116</v>
      </c>
      <c r="B1277">
        <v>46285</v>
      </c>
      <c r="C1277" t="s">
        <v>130</v>
      </c>
      <c r="D1277" t="s">
        <v>1450</v>
      </c>
      <c r="E1277" t="s">
        <v>256</v>
      </c>
      <c r="F1277" s="27" t="str">
        <f t="shared" si="19"/>
        <v>SW2: Heller, Gabriele</v>
      </c>
      <c r="G1277" s="27" t="str">
        <f>VLOOKUP(A1277,bangolf_kategorien!$A$2:$B$11,2,FALSE)</f>
        <v>SW2</v>
      </c>
    </row>
    <row r="1278" spans="1:7" ht="14.5" x14ac:dyDescent="0.35">
      <c r="A1278" t="s">
        <v>112</v>
      </c>
      <c r="B1278">
        <v>5340</v>
      </c>
      <c r="C1278" t="s">
        <v>1142</v>
      </c>
      <c r="D1278" t="s">
        <v>1450</v>
      </c>
      <c r="E1278" t="s">
        <v>256</v>
      </c>
      <c r="F1278" s="27" t="str">
        <f t="shared" si="19"/>
        <v>SM2: Heller, Hans-Peter</v>
      </c>
      <c r="G1278" s="27" t="str">
        <f>VLOOKUP(A1278,bangolf_kategorien!$A$2:$B$11,2,FALSE)</f>
        <v>SM2</v>
      </c>
    </row>
    <row r="1279" spans="1:7" ht="14.5" x14ac:dyDescent="0.35">
      <c r="A1279" t="s">
        <v>112</v>
      </c>
      <c r="B1279">
        <v>3185486</v>
      </c>
      <c r="C1279" t="s">
        <v>133</v>
      </c>
      <c r="D1279" t="s">
        <v>1450</v>
      </c>
      <c r="E1279" t="s">
        <v>4</v>
      </c>
      <c r="F1279" s="27" t="str">
        <f t="shared" si="19"/>
        <v>SM2: Heller, Herbert</v>
      </c>
      <c r="G1279" s="27" t="str">
        <f>VLOOKUP(A1279,bangolf_kategorien!$A$2:$B$11,2,FALSE)</f>
        <v>SM2</v>
      </c>
    </row>
    <row r="1280" spans="1:7" ht="14.5" x14ac:dyDescent="0.35">
      <c r="A1280" t="s">
        <v>112</v>
      </c>
      <c r="B1280">
        <v>34374</v>
      </c>
      <c r="C1280" t="s">
        <v>133</v>
      </c>
      <c r="D1280" t="s">
        <v>1450</v>
      </c>
      <c r="E1280" t="s">
        <v>480</v>
      </c>
      <c r="F1280" s="27" t="str">
        <f t="shared" si="19"/>
        <v>SM2: Heller, Herbert</v>
      </c>
      <c r="G1280" s="27" t="str">
        <f>VLOOKUP(A1280,bangolf_kategorien!$A$2:$B$11,2,FALSE)</f>
        <v>SM2</v>
      </c>
    </row>
    <row r="1281" spans="1:7" ht="14.5" x14ac:dyDescent="0.35">
      <c r="A1281" t="s">
        <v>112</v>
      </c>
      <c r="B1281">
        <v>30650</v>
      </c>
      <c r="C1281" t="s">
        <v>1451</v>
      </c>
      <c r="D1281" t="s">
        <v>1450</v>
      </c>
      <c r="E1281" t="s">
        <v>234</v>
      </c>
      <c r="F1281" s="27" t="str">
        <f t="shared" si="19"/>
        <v>SM2: Heller, Oswald</v>
      </c>
      <c r="G1281" s="27" t="str">
        <f>VLOOKUP(A1281,bangolf_kategorien!$A$2:$B$11,2,FALSE)</f>
        <v>SM2</v>
      </c>
    </row>
    <row r="1282" spans="1:7" ht="14.5" x14ac:dyDescent="0.35">
      <c r="A1282" t="s">
        <v>127</v>
      </c>
      <c r="B1282">
        <v>37321</v>
      </c>
      <c r="C1282" t="s">
        <v>269</v>
      </c>
      <c r="D1282" t="s">
        <v>3793</v>
      </c>
      <c r="E1282" t="s">
        <v>145</v>
      </c>
      <c r="F1282" s="27" t="str">
        <f t="shared" si="19"/>
        <v>H: Hellmann, Christian</v>
      </c>
      <c r="G1282" s="27" t="str">
        <f>VLOOKUP(A1282,bangolf_kategorien!$A$2:$B$11,2,FALSE)</f>
        <v>H</v>
      </c>
    </row>
    <row r="1283" spans="1:7" ht="14.5" x14ac:dyDescent="0.35">
      <c r="A1283" t="s">
        <v>134</v>
      </c>
      <c r="B1283">
        <v>46744</v>
      </c>
      <c r="C1283" t="s">
        <v>487</v>
      </c>
      <c r="D1283" t="s">
        <v>1452</v>
      </c>
      <c r="E1283" t="s">
        <v>211</v>
      </c>
      <c r="F1283" s="27" t="str">
        <f t="shared" ref="F1283:F1346" si="20">CONCATENATE(G1283,": ",D1283,", ",C1283)</f>
        <v>SW1: Hellmich, Elvira</v>
      </c>
      <c r="G1283" s="27" t="str">
        <f>VLOOKUP(A1283,bangolf_kategorien!$A$2:$B$11,2,FALSE)</f>
        <v>SW1</v>
      </c>
    </row>
    <row r="1284" spans="1:7" ht="14.5" x14ac:dyDescent="0.35">
      <c r="A1284" t="s">
        <v>123</v>
      </c>
      <c r="B1284">
        <v>27801</v>
      </c>
      <c r="C1284" t="s">
        <v>190</v>
      </c>
      <c r="D1284" t="s">
        <v>1452</v>
      </c>
      <c r="E1284" t="s">
        <v>211</v>
      </c>
      <c r="F1284" s="27" t="str">
        <f t="shared" si="20"/>
        <v>SM1: Hellmich, Uwe</v>
      </c>
      <c r="G1284" s="27" t="str">
        <f>VLOOKUP(A1284,bangolf_kategorien!$A$2:$B$11,2,FALSE)</f>
        <v>SM1</v>
      </c>
    </row>
    <row r="1285" spans="1:7" ht="14.5" x14ac:dyDescent="0.35">
      <c r="A1285" t="s">
        <v>123</v>
      </c>
      <c r="B1285">
        <v>44381</v>
      </c>
      <c r="C1285" t="s">
        <v>149</v>
      </c>
      <c r="D1285" t="s">
        <v>1453</v>
      </c>
      <c r="E1285" t="s">
        <v>471</v>
      </c>
      <c r="F1285" s="27" t="str">
        <f t="shared" si="20"/>
        <v>SM1: Hellwig, Markus</v>
      </c>
      <c r="G1285" s="27" t="str">
        <f>VLOOKUP(A1285,bangolf_kategorien!$A$2:$B$11,2,FALSE)</f>
        <v>SM1</v>
      </c>
    </row>
    <row r="1286" spans="1:7" ht="14.5" x14ac:dyDescent="0.35">
      <c r="A1286" t="s">
        <v>123</v>
      </c>
      <c r="B1286">
        <v>32968</v>
      </c>
      <c r="C1286" t="s">
        <v>382</v>
      </c>
      <c r="D1286" t="s">
        <v>1453</v>
      </c>
      <c r="E1286" t="s">
        <v>580</v>
      </c>
      <c r="F1286" s="27" t="str">
        <f t="shared" si="20"/>
        <v>SM1: Hellwig, Martin</v>
      </c>
      <c r="G1286" s="27" t="str">
        <f>VLOOKUP(A1286,bangolf_kategorien!$A$2:$B$11,2,FALSE)</f>
        <v>SM1</v>
      </c>
    </row>
    <row r="1287" spans="1:7" ht="14.5" x14ac:dyDescent="0.35">
      <c r="A1287" t="s">
        <v>134</v>
      </c>
      <c r="B1287">
        <v>596</v>
      </c>
      <c r="C1287" t="s">
        <v>1128</v>
      </c>
      <c r="D1287" t="s">
        <v>1455</v>
      </c>
      <c r="E1287" t="s">
        <v>282</v>
      </c>
      <c r="F1287" s="27" t="str">
        <f t="shared" si="20"/>
        <v>SW1: Helmes, Anja</v>
      </c>
      <c r="G1287" s="27" t="str">
        <f>VLOOKUP(A1287,bangolf_kategorien!$A$2:$B$11,2,FALSE)</f>
        <v>SW1</v>
      </c>
    </row>
    <row r="1288" spans="1:7" ht="14.5" x14ac:dyDescent="0.35">
      <c r="A1288" t="s">
        <v>112</v>
      </c>
      <c r="B1288">
        <v>6117</v>
      </c>
      <c r="C1288" t="s">
        <v>205</v>
      </c>
      <c r="D1288" t="s">
        <v>1456</v>
      </c>
      <c r="E1288" t="s">
        <v>292</v>
      </c>
      <c r="F1288" s="27" t="str">
        <f t="shared" si="20"/>
        <v>SM2: Helmschmidt, Willi</v>
      </c>
      <c r="G1288" s="27" t="str">
        <f>VLOOKUP(A1288,bangolf_kategorien!$A$2:$B$11,2,FALSE)</f>
        <v>SM2</v>
      </c>
    </row>
    <row r="1289" spans="1:7" ht="14.5" x14ac:dyDescent="0.35">
      <c r="A1289" t="s">
        <v>123</v>
      </c>
      <c r="B1289">
        <v>66740</v>
      </c>
      <c r="C1289" t="s">
        <v>315</v>
      </c>
      <c r="D1289" t="s">
        <v>1457</v>
      </c>
      <c r="E1289" t="s">
        <v>237</v>
      </c>
      <c r="F1289" s="27" t="str">
        <f t="shared" si="20"/>
        <v>SM1: Hemmelmann, Andreas</v>
      </c>
      <c r="G1289" s="27" t="str">
        <f>VLOOKUP(A1289,bangolf_kategorien!$A$2:$B$11,2,FALSE)</f>
        <v>SM1</v>
      </c>
    </row>
    <row r="1290" spans="1:7" ht="14.5" x14ac:dyDescent="0.35">
      <c r="A1290" t="s">
        <v>127</v>
      </c>
      <c r="B1290">
        <v>29993</v>
      </c>
      <c r="C1290" t="s">
        <v>382</v>
      </c>
      <c r="D1290" t="s">
        <v>1458</v>
      </c>
      <c r="E1290" t="s">
        <v>153</v>
      </c>
      <c r="F1290" s="27" t="str">
        <f t="shared" si="20"/>
        <v>H: Hemmerling, Martin</v>
      </c>
      <c r="G1290" s="27" t="str">
        <f>VLOOKUP(A1290,bangolf_kategorien!$A$2:$B$11,2,FALSE)</f>
        <v>H</v>
      </c>
    </row>
    <row r="1291" spans="1:7" ht="14.5" x14ac:dyDescent="0.35">
      <c r="A1291" t="s">
        <v>127</v>
      </c>
      <c r="B1291">
        <v>34042</v>
      </c>
      <c r="C1291" t="s">
        <v>3794</v>
      </c>
      <c r="D1291" t="s">
        <v>3795</v>
      </c>
      <c r="E1291" t="s">
        <v>268</v>
      </c>
      <c r="F1291" s="27" t="str">
        <f t="shared" si="20"/>
        <v>H: Hengstberger, Ulli</v>
      </c>
      <c r="G1291" s="27" t="str">
        <f>VLOOKUP(A1291,bangolf_kategorien!$A$2:$B$11,2,FALSE)</f>
        <v>H</v>
      </c>
    </row>
    <row r="1292" spans="1:7" ht="14.5" x14ac:dyDescent="0.35">
      <c r="A1292" t="s">
        <v>134</v>
      </c>
      <c r="B1292">
        <v>41231</v>
      </c>
      <c r="C1292" t="s">
        <v>169</v>
      </c>
      <c r="D1292" t="s">
        <v>1459</v>
      </c>
      <c r="E1292" t="s">
        <v>300</v>
      </c>
      <c r="F1292" s="27" t="str">
        <f t="shared" si="20"/>
        <v>SW1: Hengstler, Claudia</v>
      </c>
      <c r="G1292" s="27" t="str">
        <f>VLOOKUP(A1292,bangolf_kategorien!$A$2:$B$11,2,FALSE)</f>
        <v>SW1</v>
      </c>
    </row>
    <row r="1293" spans="1:7" ht="14.5" x14ac:dyDescent="0.35">
      <c r="A1293" t="s">
        <v>123</v>
      </c>
      <c r="B1293">
        <v>22909</v>
      </c>
      <c r="C1293" t="s">
        <v>592</v>
      </c>
      <c r="D1293" t="s">
        <v>1459</v>
      </c>
      <c r="E1293" t="s">
        <v>300</v>
      </c>
      <c r="F1293" s="27" t="str">
        <f t="shared" si="20"/>
        <v>SM1: Hengstler, Ulrich</v>
      </c>
      <c r="G1293" s="27" t="str">
        <f>VLOOKUP(A1293,bangolf_kategorien!$A$2:$B$11,2,FALSE)</f>
        <v>SM1</v>
      </c>
    </row>
    <row r="1294" spans="1:7" ht="14.5" x14ac:dyDescent="0.35">
      <c r="A1294" t="s">
        <v>127</v>
      </c>
      <c r="B1294">
        <v>34712</v>
      </c>
      <c r="C1294" t="s">
        <v>615</v>
      </c>
      <c r="D1294" t="s">
        <v>3796</v>
      </c>
      <c r="E1294" t="s">
        <v>188</v>
      </c>
      <c r="F1294" s="27" t="str">
        <f t="shared" si="20"/>
        <v>H: Henke, Björn</v>
      </c>
      <c r="G1294" s="27" t="str">
        <f>VLOOKUP(A1294,bangolf_kategorien!$A$2:$B$11,2,FALSE)</f>
        <v>H</v>
      </c>
    </row>
    <row r="1295" spans="1:7" ht="14.5" x14ac:dyDescent="0.35">
      <c r="A1295" t="s">
        <v>112</v>
      </c>
      <c r="B1295">
        <v>3108933</v>
      </c>
      <c r="C1295" t="s">
        <v>754</v>
      </c>
      <c r="D1295" t="s">
        <v>1460</v>
      </c>
      <c r="E1295" t="s">
        <v>4</v>
      </c>
      <c r="F1295" s="27" t="str">
        <f t="shared" si="20"/>
        <v>SM2: Henkel, Eberhard</v>
      </c>
      <c r="G1295" s="27" t="str">
        <f>VLOOKUP(A1295,bangolf_kategorien!$A$2:$B$11,2,FALSE)</f>
        <v>SM2</v>
      </c>
    </row>
    <row r="1296" spans="1:7" ht="14.5" x14ac:dyDescent="0.35">
      <c r="A1296" t="s">
        <v>112</v>
      </c>
      <c r="B1296">
        <v>67274</v>
      </c>
      <c r="C1296" t="s">
        <v>754</v>
      </c>
      <c r="D1296" t="s">
        <v>1460</v>
      </c>
      <c r="E1296" t="s">
        <v>3690</v>
      </c>
      <c r="F1296" s="27" t="str">
        <f t="shared" si="20"/>
        <v>SM2: Henkel, Eberhard</v>
      </c>
      <c r="G1296" s="27" t="str">
        <f>VLOOKUP(A1296,bangolf_kategorien!$A$2:$B$11,2,FALSE)</f>
        <v>SM2</v>
      </c>
    </row>
    <row r="1297" spans="1:7" ht="14.5" x14ac:dyDescent="0.35">
      <c r="A1297" t="s">
        <v>112</v>
      </c>
      <c r="B1297">
        <v>2061</v>
      </c>
      <c r="C1297" t="s">
        <v>221</v>
      </c>
      <c r="D1297" t="s">
        <v>1460</v>
      </c>
      <c r="E1297" t="s">
        <v>945</v>
      </c>
      <c r="F1297" s="27" t="str">
        <f t="shared" si="20"/>
        <v>SM2: Henkel, Helmut</v>
      </c>
      <c r="G1297" s="27" t="str">
        <f>VLOOKUP(A1297,bangolf_kategorien!$A$2:$B$11,2,FALSE)</f>
        <v>SM2</v>
      </c>
    </row>
    <row r="1298" spans="1:7" ht="14.5" x14ac:dyDescent="0.35">
      <c r="A1298" t="s">
        <v>112</v>
      </c>
      <c r="B1298">
        <v>34118</v>
      </c>
      <c r="C1298" t="s">
        <v>935</v>
      </c>
      <c r="D1298" t="s">
        <v>1460</v>
      </c>
      <c r="E1298" t="s">
        <v>449</v>
      </c>
      <c r="F1298" s="27" t="str">
        <f t="shared" si="20"/>
        <v>SM2: Henkel, Klaus-Dieter</v>
      </c>
      <c r="G1298" s="27" t="str">
        <f>VLOOKUP(A1298,bangolf_kategorien!$A$2:$B$11,2,FALSE)</f>
        <v>SM2</v>
      </c>
    </row>
    <row r="1299" spans="1:7" ht="14.5" x14ac:dyDescent="0.35">
      <c r="A1299" t="s">
        <v>112</v>
      </c>
      <c r="B1299">
        <v>3106616</v>
      </c>
      <c r="C1299" t="s">
        <v>221</v>
      </c>
      <c r="D1299" t="s">
        <v>1461</v>
      </c>
      <c r="E1299" t="s">
        <v>4</v>
      </c>
      <c r="F1299" s="27" t="str">
        <f t="shared" si="20"/>
        <v>SM2: Henne, Helmut</v>
      </c>
      <c r="G1299" s="27" t="str">
        <f>VLOOKUP(A1299,bangolf_kategorien!$A$2:$B$11,2,FALSE)</f>
        <v>SM2</v>
      </c>
    </row>
    <row r="1300" spans="1:7" ht="14.5" x14ac:dyDescent="0.35">
      <c r="A1300" t="s">
        <v>123</v>
      </c>
      <c r="B1300">
        <v>50094</v>
      </c>
      <c r="C1300" t="s">
        <v>481</v>
      </c>
      <c r="D1300" t="s">
        <v>1462</v>
      </c>
      <c r="E1300" t="s">
        <v>122</v>
      </c>
      <c r="F1300" s="27" t="str">
        <f t="shared" si="20"/>
        <v>SM1: Hennies, Holger</v>
      </c>
      <c r="G1300" s="27" t="str">
        <f>VLOOKUP(A1300,bangolf_kategorien!$A$2:$B$11,2,FALSE)</f>
        <v>SM1</v>
      </c>
    </row>
    <row r="1301" spans="1:7" ht="14.5" x14ac:dyDescent="0.35">
      <c r="A1301" t="s">
        <v>138</v>
      </c>
      <c r="B1301">
        <v>66516</v>
      </c>
      <c r="C1301" t="s">
        <v>1463</v>
      </c>
      <c r="D1301" t="s">
        <v>1464</v>
      </c>
      <c r="E1301" t="s">
        <v>153</v>
      </c>
      <c r="F1301" s="27" t="str">
        <f t="shared" si="20"/>
        <v>D: Hennig-Becker, Simone</v>
      </c>
      <c r="G1301" s="27" t="str">
        <f>VLOOKUP(A1301,bangolf_kategorien!$A$2:$B$11,2,FALSE)</f>
        <v>D</v>
      </c>
    </row>
    <row r="1302" spans="1:7" ht="14.5" x14ac:dyDescent="0.35">
      <c r="A1302" t="s">
        <v>116</v>
      </c>
      <c r="B1302">
        <v>36074</v>
      </c>
      <c r="C1302" t="s">
        <v>841</v>
      </c>
      <c r="D1302" t="s">
        <v>1465</v>
      </c>
      <c r="E1302" t="s">
        <v>361</v>
      </c>
      <c r="F1302" s="27" t="str">
        <f t="shared" si="20"/>
        <v>SW2: Henschke, Petra</v>
      </c>
      <c r="G1302" s="27" t="str">
        <f>VLOOKUP(A1302,bangolf_kategorien!$A$2:$B$11,2,FALSE)</f>
        <v>SW2</v>
      </c>
    </row>
    <row r="1303" spans="1:7" ht="14.5" x14ac:dyDescent="0.35">
      <c r="A1303" t="s">
        <v>127</v>
      </c>
      <c r="B1303">
        <v>29252</v>
      </c>
      <c r="C1303" t="s">
        <v>800</v>
      </c>
      <c r="D1303" t="s">
        <v>1466</v>
      </c>
      <c r="E1303" t="s">
        <v>142</v>
      </c>
      <c r="F1303" s="27" t="str">
        <f t="shared" si="20"/>
        <v>H: Hense, Danny</v>
      </c>
      <c r="G1303" s="27" t="str">
        <f>VLOOKUP(A1303,bangolf_kategorien!$A$2:$B$11,2,FALSE)</f>
        <v>H</v>
      </c>
    </row>
    <row r="1304" spans="1:7" ht="14.5" x14ac:dyDescent="0.35">
      <c r="A1304" t="s">
        <v>116</v>
      </c>
      <c r="B1304">
        <v>62945</v>
      </c>
      <c r="C1304" t="s">
        <v>1467</v>
      </c>
      <c r="D1304" t="s">
        <v>1466</v>
      </c>
      <c r="E1304" t="s">
        <v>115</v>
      </c>
      <c r="F1304" s="27" t="str">
        <f t="shared" si="20"/>
        <v>SW2: Hense, Ingrid</v>
      </c>
      <c r="G1304" s="27" t="str">
        <f>VLOOKUP(A1304,bangolf_kategorien!$A$2:$B$11,2,FALSE)</f>
        <v>SW2</v>
      </c>
    </row>
    <row r="1305" spans="1:7" ht="14.5" x14ac:dyDescent="0.35">
      <c r="A1305" t="s">
        <v>112</v>
      </c>
      <c r="B1305">
        <v>62946</v>
      </c>
      <c r="C1305" t="s">
        <v>722</v>
      </c>
      <c r="D1305" t="s">
        <v>1466</v>
      </c>
      <c r="E1305" t="s">
        <v>115</v>
      </c>
      <c r="F1305" s="27" t="str">
        <f t="shared" si="20"/>
        <v>SM2: Hense, Josef</v>
      </c>
      <c r="G1305" s="27" t="str">
        <f>VLOOKUP(A1305,bangolf_kategorien!$A$2:$B$11,2,FALSE)</f>
        <v>SM2</v>
      </c>
    </row>
    <row r="1306" spans="1:7" ht="14.5" x14ac:dyDescent="0.35">
      <c r="A1306" t="s">
        <v>215</v>
      </c>
      <c r="B1306">
        <v>66533</v>
      </c>
      <c r="C1306" t="s">
        <v>1468</v>
      </c>
      <c r="D1306" t="s">
        <v>1469</v>
      </c>
      <c r="E1306" t="s">
        <v>214</v>
      </c>
      <c r="F1306" s="27" t="str">
        <f t="shared" si="20"/>
        <v>SCHW: Hensel, Annika Sophia</v>
      </c>
      <c r="G1306" s="27" t="str">
        <f>VLOOKUP(A1306,bangolf_kategorien!$A$2:$B$11,2,FALSE)</f>
        <v>SCHW</v>
      </c>
    </row>
    <row r="1307" spans="1:7" ht="14.5" x14ac:dyDescent="0.35">
      <c r="A1307" t="s">
        <v>127</v>
      </c>
      <c r="B1307">
        <v>40199</v>
      </c>
      <c r="C1307" t="s">
        <v>198</v>
      </c>
      <c r="D1307" t="s">
        <v>1469</v>
      </c>
      <c r="E1307" t="s">
        <v>214</v>
      </c>
      <c r="F1307" s="27" t="str">
        <f t="shared" si="20"/>
        <v>H: Hensel, Florian</v>
      </c>
      <c r="G1307" s="27" t="str">
        <f>VLOOKUP(A1307,bangolf_kategorien!$A$2:$B$11,2,FALSE)</f>
        <v>H</v>
      </c>
    </row>
    <row r="1308" spans="1:7" ht="14.5" x14ac:dyDescent="0.35">
      <c r="A1308" t="s">
        <v>134</v>
      </c>
      <c r="B1308">
        <v>48052</v>
      </c>
      <c r="C1308" t="s">
        <v>954</v>
      </c>
      <c r="D1308" t="s">
        <v>1469</v>
      </c>
      <c r="E1308" t="s">
        <v>214</v>
      </c>
      <c r="F1308" s="27" t="str">
        <f t="shared" si="20"/>
        <v>SW1: Hensel, Heike</v>
      </c>
      <c r="G1308" s="27" t="str">
        <f>VLOOKUP(A1308,bangolf_kategorien!$A$2:$B$11,2,FALSE)</f>
        <v>SW1</v>
      </c>
    </row>
    <row r="1309" spans="1:7" ht="14.5" x14ac:dyDescent="0.35">
      <c r="A1309" t="s">
        <v>197</v>
      </c>
      <c r="B1309">
        <v>66136</v>
      </c>
      <c r="C1309" t="s">
        <v>691</v>
      </c>
      <c r="D1309" t="s">
        <v>1469</v>
      </c>
      <c r="E1309" t="s">
        <v>214</v>
      </c>
      <c r="F1309" s="27" t="str">
        <f t="shared" si="20"/>
        <v>JM: Hensel, Julian</v>
      </c>
      <c r="G1309" s="27" t="str">
        <f>VLOOKUP(A1309,bangolf_kategorien!$A$2:$B$11,2,FALSE)</f>
        <v>JM</v>
      </c>
    </row>
    <row r="1310" spans="1:7" ht="14.5" x14ac:dyDescent="0.35">
      <c r="A1310" t="s">
        <v>123</v>
      </c>
      <c r="B1310">
        <v>46247</v>
      </c>
      <c r="C1310" t="s">
        <v>180</v>
      </c>
      <c r="D1310" t="s">
        <v>1469</v>
      </c>
      <c r="E1310" t="s">
        <v>214</v>
      </c>
      <c r="F1310" s="27" t="str">
        <f t="shared" si="20"/>
        <v>SM1: Hensel, Peter</v>
      </c>
      <c r="G1310" s="27" t="str">
        <f>VLOOKUP(A1310,bangolf_kategorien!$A$2:$B$11,2,FALSE)</f>
        <v>SM1</v>
      </c>
    </row>
    <row r="1311" spans="1:7" ht="14.5" x14ac:dyDescent="0.35">
      <c r="A1311" t="s">
        <v>127</v>
      </c>
      <c r="B1311">
        <v>37011</v>
      </c>
      <c r="C1311" t="s">
        <v>330</v>
      </c>
      <c r="D1311" t="s">
        <v>1469</v>
      </c>
      <c r="E1311" t="s">
        <v>214</v>
      </c>
      <c r="F1311" s="27" t="str">
        <f t="shared" si="20"/>
        <v>H: Hensel, Tobias</v>
      </c>
      <c r="G1311" s="27" t="str">
        <f>VLOOKUP(A1311,bangolf_kategorien!$A$2:$B$11,2,FALSE)</f>
        <v>H</v>
      </c>
    </row>
    <row r="1312" spans="1:7" ht="14.5" x14ac:dyDescent="0.35">
      <c r="A1312" t="s">
        <v>112</v>
      </c>
      <c r="B1312">
        <v>65852</v>
      </c>
      <c r="C1312" t="s">
        <v>168</v>
      </c>
      <c r="D1312" t="s">
        <v>1470</v>
      </c>
      <c r="E1312" t="s">
        <v>823</v>
      </c>
      <c r="F1312" s="27" t="str">
        <f t="shared" si="20"/>
        <v>SM2: Henseler, Rainer</v>
      </c>
      <c r="G1312" s="27" t="str">
        <f>VLOOKUP(A1312,bangolf_kategorien!$A$2:$B$11,2,FALSE)</f>
        <v>SM2</v>
      </c>
    </row>
    <row r="1313" spans="1:7" ht="14.5" x14ac:dyDescent="0.35">
      <c r="A1313" t="s">
        <v>123</v>
      </c>
      <c r="B1313">
        <v>40589</v>
      </c>
      <c r="C1313" t="s">
        <v>1296</v>
      </c>
      <c r="D1313" t="s">
        <v>1471</v>
      </c>
      <c r="E1313" t="s">
        <v>358</v>
      </c>
      <c r="F1313" s="27" t="str">
        <f t="shared" si="20"/>
        <v>SM1: Hentschel, Steffen</v>
      </c>
      <c r="G1313" s="27" t="str">
        <f>VLOOKUP(A1313,bangolf_kategorien!$A$2:$B$11,2,FALSE)</f>
        <v>SM1</v>
      </c>
    </row>
    <row r="1314" spans="1:7" ht="14.5" x14ac:dyDescent="0.35">
      <c r="A1314" t="s">
        <v>123</v>
      </c>
      <c r="B1314">
        <v>26232</v>
      </c>
      <c r="C1314" t="s">
        <v>315</v>
      </c>
      <c r="D1314" t="s">
        <v>1472</v>
      </c>
      <c r="E1314" t="s">
        <v>172</v>
      </c>
      <c r="F1314" s="27" t="str">
        <f t="shared" si="20"/>
        <v>SM1: Henze, Andreas</v>
      </c>
      <c r="G1314" s="27" t="str">
        <f>VLOOKUP(A1314,bangolf_kategorien!$A$2:$B$11,2,FALSE)</f>
        <v>SM1</v>
      </c>
    </row>
    <row r="1315" spans="1:7" ht="14.5" x14ac:dyDescent="0.35">
      <c r="A1315" t="s">
        <v>112</v>
      </c>
      <c r="B1315">
        <v>3564</v>
      </c>
      <c r="C1315" t="s">
        <v>1163</v>
      </c>
      <c r="D1315" t="s">
        <v>1473</v>
      </c>
      <c r="E1315" t="s">
        <v>417</v>
      </c>
      <c r="F1315" s="27" t="str">
        <f t="shared" si="20"/>
        <v>SM2: Herbich, Karl</v>
      </c>
      <c r="G1315" s="27" t="str">
        <f>VLOOKUP(A1315,bangolf_kategorien!$A$2:$B$11,2,FALSE)</f>
        <v>SM2</v>
      </c>
    </row>
    <row r="1316" spans="1:7" ht="14.5" x14ac:dyDescent="0.35">
      <c r="A1316" t="s">
        <v>127</v>
      </c>
      <c r="B1316">
        <v>34669</v>
      </c>
      <c r="C1316" t="s">
        <v>429</v>
      </c>
      <c r="D1316" t="s">
        <v>1474</v>
      </c>
      <c r="E1316" t="s">
        <v>204</v>
      </c>
      <c r="F1316" s="27" t="str">
        <f t="shared" si="20"/>
        <v>H: Herbig, Jan</v>
      </c>
      <c r="G1316" s="27" t="str">
        <f>VLOOKUP(A1316,bangolf_kategorien!$A$2:$B$11,2,FALSE)</f>
        <v>H</v>
      </c>
    </row>
    <row r="1317" spans="1:7" ht="14.5" x14ac:dyDescent="0.35">
      <c r="A1317" t="s">
        <v>112</v>
      </c>
      <c r="B1317">
        <v>42430</v>
      </c>
      <c r="C1317" t="s">
        <v>190</v>
      </c>
      <c r="D1317" t="s">
        <v>1474</v>
      </c>
      <c r="E1317" t="s">
        <v>231</v>
      </c>
      <c r="F1317" s="27" t="str">
        <f t="shared" si="20"/>
        <v>SM2: Herbig, Uwe</v>
      </c>
      <c r="G1317" s="27" t="str">
        <f>VLOOKUP(A1317,bangolf_kategorien!$A$2:$B$11,2,FALSE)</f>
        <v>SM2</v>
      </c>
    </row>
    <row r="1318" spans="1:7" ht="14.5" x14ac:dyDescent="0.35">
      <c r="A1318" t="s">
        <v>112</v>
      </c>
      <c r="B1318">
        <v>3106611</v>
      </c>
      <c r="C1318" t="s">
        <v>513</v>
      </c>
      <c r="D1318" t="s">
        <v>1475</v>
      </c>
      <c r="E1318" t="s">
        <v>4</v>
      </c>
      <c r="F1318" s="27" t="str">
        <f t="shared" si="20"/>
        <v>SM2: Herdemann, Frank</v>
      </c>
      <c r="G1318" s="27" t="str">
        <f>VLOOKUP(A1318,bangolf_kategorien!$A$2:$B$11,2,FALSE)</f>
        <v>SM2</v>
      </c>
    </row>
    <row r="1319" spans="1:7" ht="14.5" x14ac:dyDescent="0.35">
      <c r="A1319" t="s">
        <v>112</v>
      </c>
      <c r="B1319">
        <v>18029</v>
      </c>
      <c r="C1319" t="s">
        <v>113</v>
      </c>
      <c r="D1319" t="s">
        <v>1476</v>
      </c>
      <c r="E1319" t="s">
        <v>361</v>
      </c>
      <c r="F1319" s="27" t="str">
        <f t="shared" si="20"/>
        <v>SM2: Herfurt, Lothar</v>
      </c>
      <c r="G1319" s="27" t="str">
        <f>VLOOKUP(A1319,bangolf_kategorien!$A$2:$B$11,2,FALSE)</f>
        <v>SM2</v>
      </c>
    </row>
    <row r="1320" spans="1:7" ht="14.5" x14ac:dyDescent="0.35">
      <c r="A1320" t="s">
        <v>127</v>
      </c>
      <c r="B1320">
        <v>38180</v>
      </c>
      <c r="C1320" t="s">
        <v>1100</v>
      </c>
      <c r="D1320" t="s">
        <v>1477</v>
      </c>
      <c r="E1320" t="s">
        <v>126</v>
      </c>
      <c r="F1320" s="27" t="str">
        <f t="shared" si="20"/>
        <v>H: Hergesell, Albert</v>
      </c>
      <c r="G1320" s="27" t="str">
        <f>VLOOKUP(A1320,bangolf_kategorien!$A$2:$B$11,2,FALSE)</f>
        <v>H</v>
      </c>
    </row>
    <row r="1321" spans="1:7" ht="14.5" x14ac:dyDescent="0.35">
      <c r="A1321" t="s">
        <v>123</v>
      </c>
      <c r="B1321">
        <v>38653</v>
      </c>
      <c r="C1321" t="s">
        <v>399</v>
      </c>
      <c r="D1321" t="s">
        <v>1477</v>
      </c>
      <c r="E1321" t="s">
        <v>361</v>
      </c>
      <c r="F1321" s="27" t="str">
        <f t="shared" si="20"/>
        <v>SM1: Hergesell, Dirk</v>
      </c>
      <c r="G1321" s="27" t="str">
        <f>VLOOKUP(A1321,bangolf_kategorien!$A$2:$B$11,2,FALSE)</f>
        <v>SM1</v>
      </c>
    </row>
    <row r="1322" spans="1:7" ht="14.5" x14ac:dyDescent="0.35">
      <c r="A1322" t="s">
        <v>127</v>
      </c>
      <c r="B1322">
        <v>31267</v>
      </c>
      <c r="C1322" t="s">
        <v>186</v>
      </c>
      <c r="D1322" t="s">
        <v>344</v>
      </c>
      <c r="E1322" t="s">
        <v>327</v>
      </c>
      <c r="F1322" s="27" t="str">
        <f t="shared" si="20"/>
        <v>H: Hermann, Alexander</v>
      </c>
      <c r="G1322" s="27" t="str">
        <f>VLOOKUP(A1322,bangolf_kategorien!$A$2:$B$11,2,FALSE)</f>
        <v>H</v>
      </c>
    </row>
    <row r="1323" spans="1:7" ht="14.5" x14ac:dyDescent="0.35">
      <c r="A1323" t="s">
        <v>152</v>
      </c>
      <c r="B1323">
        <v>67319</v>
      </c>
      <c r="C1323" t="s">
        <v>613</v>
      </c>
      <c r="D1323" t="s">
        <v>344</v>
      </c>
      <c r="E1323" t="s">
        <v>327</v>
      </c>
      <c r="F1323" s="27" t="str">
        <f t="shared" si="20"/>
        <v>SCHM: Hermann, David</v>
      </c>
      <c r="G1323" s="27" t="str">
        <f>VLOOKUP(A1323,bangolf_kategorien!$A$2:$B$11,2,FALSE)</f>
        <v>SCHM</v>
      </c>
    </row>
    <row r="1324" spans="1:7" ht="14.5" x14ac:dyDescent="0.35">
      <c r="A1324" t="s">
        <v>112</v>
      </c>
      <c r="B1324">
        <v>6621</v>
      </c>
      <c r="C1324" t="s">
        <v>224</v>
      </c>
      <c r="D1324" t="s">
        <v>344</v>
      </c>
      <c r="E1324" t="s">
        <v>559</v>
      </c>
      <c r="F1324" s="27" t="str">
        <f t="shared" si="20"/>
        <v>SM2: Hermann, Gerhard</v>
      </c>
      <c r="G1324" s="27" t="str">
        <f>VLOOKUP(A1324,bangolf_kategorien!$A$2:$B$11,2,FALSE)</f>
        <v>SM2</v>
      </c>
    </row>
    <row r="1325" spans="1:7" ht="14.5" x14ac:dyDescent="0.35">
      <c r="A1325" t="s">
        <v>127</v>
      </c>
      <c r="B1325">
        <v>31268</v>
      </c>
      <c r="C1325" t="s">
        <v>323</v>
      </c>
      <c r="D1325" t="s">
        <v>344</v>
      </c>
      <c r="E1325" t="s">
        <v>327</v>
      </c>
      <c r="F1325" s="27" t="str">
        <f t="shared" si="20"/>
        <v>H: Hermann, Max</v>
      </c>
      <c r="G1325" s="27" t="str">
        <f>VLOOKUP(A1325,bangolf_kategorien!$A$2:$B$11,2,FALSE)</f>
        <v>H</v>
      </c>
    </row>
    <row r="1326" spans="1:7" ht="14.5" x14ac:dyDescent="0.35">
      <c r="A1326" t="s">
        <v>134</v>
      </c>
      <c r="B1326">
        <v>67358</v>
      </c>
      <c r="C1326" t="s">
        <v>483</v>
      </c>
      <c r="D1326" t="s">
        <v>1478</v>
      </c>
      <c r="E1326" t="s">
        <v>500</v>
      </c>
      <c r="F1326" s="27" t="str">
        <f t="shared" si="20"/>
        <v>SW1: Herrmann, Katharina</v>
      </c>
      <c r="G1326" s="27" t="str">
        <f>VLOOKUP(A1326,bangolf_kategorien!$A$2:$B$11,2,FALSE)</f>
        <v>SW1</v>
      </c>
    </row>
    <row r="1327" spans="1:7" ht="14.5" x14ac:dyDescent="0.35">
      <c r="A1327" t="s">
        <v>123</v>
      </c>
      <c r="B1327">
        <v>29935</v>
      </c>
      <c r="C1327" t="s">
        <v>564</v>
      </c>
      <c r="D1327" t="s">
        <v>1478</v>
      </c>
      <c r="E1327" t="s">
        <v>172</v>
      </c>
      <c r="F1327" s="27" t="str">
        <f t="shared" si="20"/>
        <v>SM1: Herrmann, Marc</v>
      </c>
      <c r="G1327" s="27" t="str">
        <f>VLOOKUP(A1327,bangolf_kategorien!$A$2:$B$11,2,FALSE)</f>
        <v>SM1</v>
      </c>
    </row>
    <row r="1328" spans="1:7" ht="14.5" x14ac:dyDescent="0.35">
      <c r="A1328" t="s">
        <v>112</v>
      </c>
      <c r="B1328">
        <v>28696</v>
      </c>
      <c r="C1328" t="s">
        <v>1479</v>
      </c>
      <c r="D1328" t="s">
        <v>1478</v>
      </c>
      <c r="E1328" t="s">
        <v>786</v>
      </c>
      <c r="F1328" s="27" t="str">
        <f t="shared" si="20"/>
        <v>SM2: Herrmann, Otmar</v>
      </c>
      <c r="G1328" s="27" t="str">
        <f>VLOOKUP(A1328,bangolf_kategorien!$A$2:$B$11,2,FALSE)</f>
        <v>SM2</v>
      </c>
    </row>
    <row r="1329" spans="1:7" ht="14.5" x14ac:dyDescent="0.35">
      <c r="A1329" t="s">
        <v>112</v>
      </c>
      <c r="B1329">
        <v>62403</v>
      </c>
      <c r="C1329" t="s">
        <v>579</v>
      </c>
      <c r="D1329" t="s">
        <v>1480</v>
      </c>
      <c r="E1329" t="s">
        <v>426</v>
      </c>
      <c r="F1329" s="27" t="str">
        <f t="shared" si="20"/>
        <v>SM2: Hertzberg, Achim</v>
      </c>
      <c r="G1329" s="27" t="str">
        <f>VLOOKUP(A1329,bangolf_kategorien!$A$2:$B$11,2,FALSE)</f>
        <v>SM2</v>
      </c>
    </row>
    <row r="1330" spans="1:7" ht="14.5" x14ac:dyDescent="0.35">
      <c r="A1330" t="s">
        <v>116</v>
      </c>
      <c r="B1330">
        <v>6270</v>
      </c>
      <c r="C1330" t="s">
        <v>1438</v>
      </c>
      <c r="D1330" t="s">
        <v>1480</v>
      </c>
      <c r="E1330" t="s">
        <v>426</v>
      </c>
      <c r="F1330" s="27" t="str">
        <f t="shared" si="20"/>
        <v>SW2: Hertzberg, Doris</v>
      </c>
      <c r="G1330" s="27" t="str">
        <f>VLOOKUP(A1330,bangolf_kategorien!$A$2:$B$11,2,FALSE)</f>
        <v>SW2</v>
      </c>
    </row>
    <row r="1331" spans="1:7" ht="14.5" x14ac:dyDescent="0.35">
      <c r="A1331" t="s">
        <v>123</v>
      </c>
      <c r="B1331">
        <v>67127</v>
      </c>
      <c r="C1331" t="s">
        <v>513</v>
      </c>
      <c r="D1331" t="s">
        <v>3541</v>
      </c>
      <c r="E1331" t="s">
        <v>172</v>
      </c>
      <c r="F1331" s="27" t="str">
        <f t="shared" si="20"/>
        <v>SM1: Herwig, Frank</v>
      </c>
      <c r="G1331" s="27" t="str">
        <f>VLOOKUP(A1331,bangolf_kategorien!$A$2:$B$11,2,FALSE)</f>
        <v>SM1</v>
      </c>
    </row>
    <row r="1332" spans="1:7" ht="14.5" x14ac:dyDescent="0.35">
      <c r="A1332" t="s">
        <v>134</v>
      </c>
      <c r="B1332">
        <v>66935</v>
      </c>
      <c r="C1332" t="s">
        <v>623</v>
      </c>
      <c r="D1332" t="s">
        <v>3352</v>
      </c>
      <c r="E1332" t="s">
        <v>1433</v>
      </c>
      <c r="F1332" s="27" t="str">
        <f t="shared" si="20"/>
        <v>SW1: Herz, Heidi</v>
      </c>
      <c r="G1332" s="27" t="str">
        <f>VLOOKUP(A1332,bangolf_kategorien!$A$2:$B$11,2,FALSE)</f>
        <v>SW1</v>
      </c>
    </row>
    <row r="1333" spans="1:7" ht="14.5" x14ac:dyDescent="0.35">
      <c r="A1333" t="s">
        <v>123</v>
      </c>
      <c r="B1333">
        <v>67197</v>
      </c>
      <c r="C1333" t="s">
        <v>3797</v>
      </c>
      <c r="D1333" t="s">
        <v>1481</v>
      </c>
      <c r="E1333" t="s">
        <v>231</v>
      </c>
      <c r="F1333" s="27" t="str">
        <f t="shared" si="20"/>
        <v>SM1: Herzberger, Christof</v>
      </c>
      <c r="G1333" s="27" t="str">
        <f>VLOOKUP(A1333,bangolf_kategorien!$A$2:$B$11,2,FALSE)</f>
        <v>SM1</v>
      </c>
    </row>
    <row r="1334" spans="1:7" ht="14.5" x14ac:dyDescent="0.35">
      <c r="A1334" t="s">
        <v>138</v>
      </c>
      <c r="B1334">
        <v>67379</v>
      </c>
      <c r="C1334" t="s">
        <v>3798</v>
      </c>
      <c r="D1334" t="s">
        <v>1481</v>
      </c>
      <c r="E1334" t="s">
        <v>231</v>
      </c>
      <c r="F1334" s="27" t="str">
        <f t="shared" si="20"/>
        <v>D: Herzberger, Eileen</v>
      </c>
      <c r="G1334" s="27" t="str">
        <f>VLOOKUP(A1334,bangolf_kategorien!$A$2:$B$11,2,FALSE)</f>
        <v>D</v>
      </c>
    </row>
    <row r="1335" spans="1:7" ht="14.5" x14ac:dyDescent="0.35">
      <c r="A1335" t="s">
        <v>152</v>
      </c>
      <c r="B1335">
        <v>67198</v>
      </c>
      <c r="C1335" t="s">
        <v>976</v>
      </c>
      <c r="D1335" t="s">
        <v>1481</v>
      </c>
      <c r="E1335" t="s">
        <v>231</v>
      </c>
      <c r="F1335" s="27" t="str">
        <f t="shared" si="20"/>
        <v>SCHM: Herzberger, Philipp</v>
      </c>
      <c r="G1335" s="27" t="str">
        <f>VLOOKUP(A1335,bangolf_kategorien!$A$2:$B$11,2,FALSE)</f>
        <v>SCHM</v>
      </c>
    </row>
    <row r="1336" spans="1:7" ht="14.5" x14ac:dyDescent="0.35">
      <c r="A1336" t="s">
        <v>123</v>
      </c>
      <c r="B1336">
        <v>31952</v>
      </c>
      <c r="C1336" t="s">
        <v>236</v>
      </c>
      <c r="D1336" t="s">
        <v>1481</v>
      </c>
      <c r="E1336" t="s">
        <v>728</v>
      </c>
      <c r="F1336" s="27" t="str">
        <f t="shared" si="20"/>
        <v>SM1: Herzberger, Sven</v>
      </c>
      <c r="G1336" s="27" t="str">
        <f>VLOOKUP(A1336,bangolf_kategorien!$A$2:$B$11,2,FALSE)</f>
        <v>SM1</v>
      </c>
    </row>
    <row r="1337" spans="1:7" ht="14.5" x14ac:dyDescent="0.35">
      <c r="A1337" t="s">
        <v>127</v>
      </c>
      <c r="B1337">
        <v>66284</v>
      </c>
      <c r="C1337" t="s">
        <v>141</v>
      </c>
      <c r="D1337" t="s">
        <v>1482</v>
      </c>
      <c r="E1337" t="s">
        <v>846</v>
      </c>
      <c r="F1337" s="27" t="str">
        <f t="shared" si="20"/>
        <v>H: Herzer, Tim</v>
      </c>
      <c r="G1337" s="27" t="str">
        <f>VLOOKUP(A1337,bangolf_kategorien!$A$2:$B$11,2,FALSE)</f>
        <v>H</v>
      </c>
    </row>
    <row r="1338" spans="1:7" ht="14.5" x14ac:dyDescent="0.35">
      <c r="A1338" t="s">
        <v>127</v>
      </c>
      <c r="B1338">
        <v>38197</v>
      </c>
      <c r="C1338" t="s">
        <v>1483</v>
      </c>
      <c r="D1338" t="s">
        <v>1484</v>
      </c>
      <c r="E1338" t="s">
        <v>115</v>
      </c>
      <c r="F1338" s="27" t="str">
        <f t="shared" si="20"/>
        <v>H: Herzic, Frederik</v>
      </c>
      <c r="G1338" s="27" t="str">
        <f>VLOOKUP(A1338,bangolf_kategorien!$A$2:$B$11,2,FALSE)</f>
        <v>H</v>
      </c>
    </row>
    <row r="1339" spans="1:7" ht="14.5" x14ac:dyDescent="0.35">
      <c r="A1339" t="s">
        <v>123</v>
      </c>
      <c r="B1339">
        <v>50402</v>
      </c>
      <c r="C1339" t="s">
        <v>1485</v>
      </c>
      <c r="D1339" t="s">
        <v>1486</v>
      </c>
      <c r="E1339" t="s">
        <v>767</v>
      </c>
      <c r="F1339" s="27" t="str">
        <f t="shared" si="20"/>
        <v>SM1: Herzog, Hagen</v>
      </c>
      <c r="G1339" s="27" t="str">
        <f>VLOOKUP(A1339,bangolf_kategorien!$A$2:$B$11,2,FALSE)</f>
        <v>SM1</v>
      </c>
    </row>
    <row r="1340" spans="1:7" ht="14.5" x14ac:dyDescent="0.35">
      <c r="A1340" t="s">
        <v>123</v>
      </c>
      <c r="B1340">
        <v>46823</v>
      </c>
      <c r="C1340" t="s">
        <v>359</v>
      </c>
      <c r="D1340" t="s">
        <v>1486</v>
      </c>
      <c r="E1340" t="s">
        <v>153</v>
      </c>
      <c r="F1340" s="27" t="str">
        <f t="shared" si="20"/>
        <v>SM1: Herzog, Ralf</v>
      </c>
      <c r="G1340" s="27" t="str">
        <f>VLOOKUP(A1340,bangolf_kategorien!$A$2:$B$11,2,FALSE)</f>
        <v>SM1</v>
      </c>
    </row>
    <row r="1341" spans="1:7" ht="14.5" x14ac:dyDescent="0.35">
      <c r="A1341" t="s">
        <v>116</v>
      </c>
      <c r="B1341">
        <v>34103</v>
      </c>
      <c r="C1341" t="s">
        <v>1005</v>
      </c>
      <c r="D1341" t="s">
        <v>1487</v>
      </c>
      <c r="E1341" t="s">
        <v>700</v>
      </c>
      <c r="F1341" s="27" t="str">
        <f t="shared" si="20"/>
        <v>SW2: Hesker, Sigrid</v>
      </c>
      <c r="G1341" s="27" t="str">
        <f>VLOOKUP(A1341,bangolf_kategorien!$A$2:$B$11,2,FALSE)</f>
        <v>SW2</v>
      </c>
    </row>
    <row r="1342" spans="1:7" ht="14.5" x14ac:dyDescent="0.35">
      <c r="A1342" t="s">
        <v>127</v>
      </c>
      <c r="B1342">
        <v>33843</v>
      </c>
      <c r="C1342" t="s">
        <v>800</v>
      </c>
      <c r="D1342" t="s">
        <v>1488</v>
      </c>
      <c r="E1342" t="s">
        <v>327</v>
      </c>
      <c r="F1342" s="27" t="str">
        <f t="shared" si="20"/>
        <v>H: Hess, Danny</v>
      </c>
      <c r="G1342" s="27" t="str">
        <f>VLOOKUP(A1342,bangolf_kategorien!$A$2:$B$11,2,FALSE)</f>
        <v>H</v>
      </c>
    </row>
    <row r="1343" spans="1:7" ht="14.5" x14ac:dyDescent="0.35">
      <c r="A1343" t="s">
        <v>112</v>
      </c>
      <c r="B1343">
        <v>17936</v>
      </c>
      <c r="C1343" t="s">
        <v>410</v>
      </c>
      <c r="D1343" t="s">
        <v>1488</v>
      </c>
      <c r="E1343" t="s">
        <v>142</v>
      </c>
      <c r="F1343" s="27" t="str">
        <f t="shared" si="20"/>
        <v>SM2: Hess, Erich</v>
      </c>
      <c r="G1343" s="27" t="str">
        <f>VLOOKUP(A1343,bangolf_kategorien!$A$2:$B$11,2,FALSE)</f>
        <v>SM2</v>
      </c>
    </row>
    <row r="1344" spans="1:7" ht="14.5" x14ac:dyDescent="0.35">
      <c r="A1344" t="s">
        <v>123</v>
      </c>
      <c r="B1344">
        <v>44929</v>
      </c>
      <c r="C1344" t="s">
        <v>168</v>
      </c>
      <c r="D1344" t="s">
        <v>1488</v>
      </c>
      <c r="E1344" t="s">
        <v>142</v>
      </c>
      <c r="F1344" s="27" t="str">
        <f t="shared" si="20"/>
        <v>SM1: Hess, Rainer</v>
      </c>
      <c r="G1344" s="27" t="str">
        <f>VLOOKUP(A1344,bangolf_kategorien!$A$2:$B$11,2,FALSE)</f>
        <v>SM1</v>
      </c>
    </row>
    <row r="1345" spans="1:7" ht="14.5" x14ac:dyDescent="0.35">
      <c r="A1345" t="s">
        <v>116</v>
      </c>
      <c r="B1345">
        <v>3600</v>
      </c>
      <c r="C1345" t="s">
        <v>439</v>
      </c>
      <c r="D1345" t="s">
        <v>1488</v>
      </c>
      <c r="E1345" t="s">
        <v>142</v>
      </c>
      <c r="F1345" s="27" t="str">
        <f t="shared" si="20"/>
        <v>SW2: Hess, Renate</v>
      </c>
      <c r="G1345" s="27" t="str">
        <f>VLOOKUP(A1345,bangolf_kategorien!$A$2:$B$11,2,FALSE)</f>
        <v>SW2</v>
      </c>
    </row>
    <row r="1346" spans="1:7" ht="14.5" x14ac:dyDescent="0.35">
      <c r="A1346" t="s">
        <v>127</v>
      </c>
      <c r="B1346">
        <v>67389</v>
      </c>
      <c r="C1346" t="s">
        <v>1296</v>
      </c>
      <c r="D1346" t="s">
        <v>1488</v>
      </c>
      <c r="E1346" t="s">
        <v>547</v>
      </c>
      <c r="F1346" s="27" t="str">
        <f t="shared" si="20"/>
        <v>H: Hess, Steffen</v>
      </c>
      <c r="G1346" s="27" t="str">
        <f>VLOOKUP(A1346,bangolf_kategorien!$A$2:$B$11,2,FALSE)</f>
        <v>H</v>
      </c>
    </row>
    <row r="1347" spans="1:7" ht="14.5" x14ac:dyDescent="0.35">
      <c r="A1347" t="s">
        <v>112</v>
      </c>
      <c r="B1347">
        <v>3863</v>
      </c>
      <c r="C1347" t="s">
        <v>909</v>
      </c>
      <c r="D1347" t="s">
        <v>1489</v>
      </c>
      <c r="E1347" t="s">
        <v>456</v>
      </c>
      <c r="F1347" s="27" t="str">
        <f t="shared" ref="F1347:F1410" si="21">CONCATENATE(G1347,": ",D1347,", ",C1347)</f>
        <v>SM2: Hesse, Dietmar</v>
      </c>
      <c r="G1347" s="27" t="str">
        <f>VLOOKUP(A1347,bangolf_kategorien!$A$2:$B$11,2,FALSE)</f>
        <v>SM2</v>
      </c>
    </row>
    <row r="1348" spans="1:7" ht="14.5" x14ac:dyDescent="0.35">
      <c r="A1348" t="s">
        <v>116</v>
      </c>
      <c r="B1348">
        <v>29405</v>
      </c>
      <c r="C1348" t="s">
        <v>430</v>
      </c>
      <c r="D1348" t="s">
        <v>1489</v>
      </c>
      <c r="E1348" t="s">
        <v>456</v>
      </c>
      <c r="F1348" s="27" t="str">
        <f t="shared" si="21"/>
        <v>SW2: Hesse, Karin</v>
      </c>
      <c r="G1348" s="27" t="str">
        <f>VLOOKUP(A1348,bangolf_kategorien!$A$2:$B$11,2,FALSE)</f>
        <v>SW2</v>
      </c>
    </row>
    <row r="1349" spans="1:7" ht="14.5" x14ac:dyDescent="0.35">
      <c r="A1349" t="s">
        <v>138</v>
      </c>
      <c r="B1349">
        <v>67076</v>
      </c>
      <c r="C1349" t="s">
        <v>3542</v>
      </c>
      <c r="D1349" t="s">
        <v>3543</v>
      </c>
      <c r="E1349" t="s">
        <v>790</v>
      </c>
      <c r="F1349" s="27" t="str">
        <f t="shared" si="21"/>
        <v>D: Hesse-Butter, Jaqueline</v>
      </c>
      <c r="G1349" s="27" t="str">
        <f>VLOOKUP(A1349,bangolf_kategorien!$A$2:$B$11,2,FALSE)</f>
        <v>D</v>
      </c>
    </row>
    <row r="1350" spans="1:7" ht="14.5" x14ac:dyDescent="0.35">
      <c r="A1350" t="s">
        <v>138</v>
      </c>
      <c r="B1350">
        <v>34749</v>
      </c>
      <c r="C1350" t="s">
        <v>972</v>
      </c>
      <c r="D1350" t="s">
        <v>1490</v>
      </c>
      <c r="E1350" t="s">
        <v>142</v>
      </c>
      <c r="F1350" s="27" t="str">
        <f t="shared" si="21"/>
        <v>D: Hess-Struchen, Sandra</v>
      </c>
      <c r="G1350" s="27" t="str">
        <f>VLOOKUP(A1350,bangolf_kategorien!$A$2:$B$11,2,FALSE)</f>
        <v>D</v>
      </c>
    </row>
    <row r="1351" spans="1:7" ht="14.5" x14ac:dyDescent="0.35">
      <c r="A1351" t="s">
        <v>127</v>
      </c>
      <c r="B1351">
        <v>35237</v>
      </c>
      <c r="C1351" t="s">
        <v>882</v>
      </c>
      <c r="D1351" t="s">
        <v>1491</v>
      </c>
      <c r="E1351" t="s">
        <v>471</v>
      </c>
      <c r="F1351" s="27" t="str">
        <f t="shared" si="21"/>
        <v>H: Hettrich, Robin</v>
      </c>
      <c r="G1351" s="27" t="str">
        <f>VLOOKUP(A1351,bangolf_kategorien!$A$2:$B$11,2,FALSE)</f>
        <v>H</v>
      </c>
    </row>
    <row r="1352" spans="1:7" ht="14.5" x14ac:dyDescent="0.35">
      <c r="A1352" t="s">
        <v>112</v>
      </c>
      <c r="B1352">
        <v>35236</v>
      </c>
      <c r="C1352" t="s">
        <v>205</v>
      </c>
      <c r="D1352" t="s">
        <v>1491</v>
      </c>
      <c r="E1352" t="s">
        <v>249</v>
      </c>
      <c r="F1352" s="27" t="str">
        <f t="shared" si="21"/>
        <v>SM2: Hettrich, Willi</v>
      </c>
      <c r="G1352" s="27" t="str">
        <f>VLOOKUP(A1352,bangolf_kategorien!$A$2:$B$11,2,FALSE)</f>
        <v>SM2</v>
      </c>
    </row>
    <row r="1353" spans="1:7" ht="14.5" x14ac:dyDescent="0.35">
      <c r="A1353" t="s">
        <v>134</v>
      </c>
      <c r="B1353">
        <v>19478</v>
      </c>
      <c r="C1353" t="s">
        <v>290</v>
      </c>
      <c r="D1353" t="s">
        <v>1492</v>
      </c>
      <c r="E1353" t="s">
        <v>1031</v>
      </c>
      <c r="F1353" s="27" t="str">
        <f t="shared" si="21"/>
        <v>SW1: Heublein, Andrea</v>
      </c>
      <c r="G1353" s="27" t="str">
        <f>VLOOKUP(A1353,bangolf_kategorien!$A$2:$B$11,2,FALSE)</f>
        <v>SW1</v>
      </c>
    </row>
    <row r="1354" spans="1:7" ht="14.5" x14ac:dyDescent="0.35">
      <c r="A1354" t="s">
        <v>127</v>
      </c>
      <c r="B1354">
        <v>38602</v>
      </c>
      <c r="C1354" t="s">
        <v>143</v>
      </c>
      <c r="D1354" t="s">
        <v>1492</v>
      </c>
      <c r="E1354" t="s">
        <v>1031</v>
      </c>
      <c r="F1354" s="27" t="str">
        <f t="shared" si="21"/>
        <v>H: Heublein, Bernd</v>
      </c>
      <c r="G1354" s="27" t="str">
        <f>VLOOKUP(A1354,bangolf_kategorien!$A$2:$B$11,2,FALSE)</f>
        <v>H</v>
      </c>
    </row>
    <row r="1355" spans="1:7" ht="14.5" x14ac:dyDescent="0.35">
      <c r="A1355" t="s">
        <v>134</v>
      </c>
      <c r="B1355">
        <v>30655</v>
      </c>
      <c r="C1355" t="s">
        <v>1493</v>
      </c>
      <c r="D1355" t="s">
        <v>1492</v>
      </c>
      <c r="E1355" t="s">
        <v>172</v>
      </c>
      <c r="F1355" s="27" t="str">
        <f t="shared" si="21"/>
        <v>SW1: Heublein, Silvia</v>
      </c>
      <c r="G1355" s="27" t="str">
        <f>VLOOKUP(A1355,bangolf_kategorien!$A$2:$B$11,2,FALSE)</f>
        <v>SW1</v>
      </c>
    </row>
    <row r="1356" spans="1:7" ht="14.5" x14ac:dyDescent="0.35">
      <c r="A1356" t="s">
        <v>127</v>
      </c>
      <c r="B1356">
        <v>37959</v>
      </c>
      <c r="C1356" t="s">
        <v>198</v>
      </c>
      <c r="D1356" t="s">
        <v>1494</v>
      </c>
      <c r="E1356" t="s">
        <v>668</v>
      </c>
      <c r="F1356" s="27" t="str">
        <f t="shared" si="21"/>
        <v>H: Heuer, Florian</v>
      </c>
      <c r="G1356" s="27" t="str">
        <f>VLOOKUP(A1356,bangolf_kategorien!$A$2:$B$11,2,FALSE)</f>
        <v>H</v>
      </c>
    </row>
    <row r="1357" spans="1:7" ht="14.5" x14ac:dyDescent="0.35">
      <c r="A1357" t="s">
        <v>127</v>
      </c>
      <c r="B1357">
        <v>66345</v>
      </c>
      <c r="C1357" t="s">
        <v>315</v>
      </c>
      <c r="D1357" t="s">
        <v>1495</v>
      </c>
      <c r="E1357" t="s">
        <v>630</v>
      </c>
      <c r="F1357" s="27" t="str">
        <f t="shared" si="21"/>
        <v>H: Heuser, Andreas</v>
      </c>
      <c r="G1357" s="27" t="str">
        <f>VLOOKUP(A1357,bangolf_kategorien!$A$2:$B$11,2,FALSE)</f>
        <v>H</v>
      </c>
    </row>
    <row r="1358" spans="1:7" ht="14.5" x14ac:dyDescent="0.35">
      <c r="A1358" t="s">
        <v>123</v>
      </c>
      <c r="B1358">
        <v>3216765</v>
      </c>
      <c r="C1358" t="s">
        <v>399</v>
      </c>
      <c r="D1358" t="s">
        <v>3799</v>
      </c>
      <c r="E1358" t="s">
        <v>4</v>
      </c>
      <c r="F1358" s="27" t="str">
        <f t="shared" si="21"/>
        <v>SM1: Heuveldop, Dirk</v>
      </c>
      <c r="G1358" s="27" t="str">
        <f>VLOOKUP(A1358,bangolf_kategorien!$A$2:$B$11,2,FALSE)</f>
        <v>SM1</v>
      </c>
    </row>
    <row r="1359" spans="1:7" ht="14.5" x14ac:dyDescent="0.35">
      <c r="A1359" t="s">
        <v>112</v>
      </c>
      <c r="B1359">
        <v>33308</v>
      </c>
      <c r="C1359" t="s">
        <v>221</v>
      </c>
      <c r="D1359" t="s">
        <v>1496</v>
      </c>
      <c r="E1359" t="s">
        <v>326</v>
      </c>
      <c r="F1359" s="27" t="str">
        <f t="shared" si="21"/>
        <v>SM2: Hewel, Helmut</v>
      </c>
      <c r="G1359" s="27" t="str">
        <f>VLOOKUP(A1359,bangolf_kategorien!$A$2:$B$11,2,FALSE)</f>
        <v>SM2</v>
      </c>
    </row>
    <row r="1360" spans="1:7" ht="14.5" x14ac:dyDescent="0.35">
      <c r="A1360" t="s">
        <v>116</v>
      </c>
      <c r="B1360">
        <v>33309</v>
      </c>
      <c r="C1360" t="s">
        <v>1497</v>
      </c>
      <c r="D1360" t="s">
        <v>1496</v>
      </c>
      <c r="E1360" t="s">
        <v>326</v>
      </c>
      <c r="F1360" s="27" t="str">
        <f t="shared" si="21"/>
        <v>SW2: Hewel, Marliese</v>
      </c>
      <c r="G1360" s="27" t="str">
        <f>VLOOKUP(A1360,bangolf_kategorien!$A$2:$B$11,2,FALSE)</f>
        <v>SW2</v>
      </c>
    </row>
    <row r="1361" spans="1:7" ht="14.5" x14ac:dyDescent="0.35">
      <c r="A1361" t="s">
        <v>127</v>
      </c>
      <c r="B1361">
        <v>32292</v>
      </c>
      <c r="C1361" t="s">
        <v>182</v>
      </c>
      <c r="D1361" t="s">
        <v>1496</v>
      </c>
      <c r="E1361" t="s">
        <v>326</v>
      </c>
      <c r="F1361" s="27" t="str">
        <f t="shared" si="21"/>
        <v>H: Hewel, Wolfgang</v>
      </c>
      <c r="G1361" s="27" t="str">
        <f>VLOOKUP(A1361,bangolf_kategorien!$A$2:$B$11,2,FALSE)</f>
        <v>H</v>
      </c>
    </row>
    <row r="1362" spans="1:7" ht="14.5" x14ac:dyDescent="0.35">
      <c r="A1362" t="s">
        <v>127</v>
      </c>
      <c r="B1362">
        <v>33530</v>
      </c>
      <c r="C1362" t="s">
        <v>388</v>
      </c>
      <c r="D1362" t="s">
        <v>1498</v>
      </c>
      <c r="E1362" t="s">
        <v>1011</v>
      </c>
      <c r="F1362" s="27" t="str">
        <f t="shared" si="21"/>
        <v>H: Hey, Marcus</v>
      </c>
      <c r="G1362" s="27" t="str">
        <f>VLOOKUP(A1362,bangolf_kategorien!$A$2:$B$11,2,FALSE)</f>
        <v>H</v>
      </c>
    </row>
    <row r="1363" spans="1:7" ht="14.5" x14ac:dyDescent="0.35">
      <c r="A1363" t="s">
        <v>127</v>
      </c>
      <c r="B1363">
        <v>66433</v>
      </c>
      <c r="C1363" t="s">
        <v>149</v>
      </c>
      <c r="D1363" t="s">
        <v>1499</v>
      </c>
      <c r="E1363" t="s">
        <v>354</v>
      </c>
      <c r="F1363" s="27" t="str">
        <f t="shared" si="21"/>
        <v>H: Heyber, Markus</v>
      </c>
      <c r="G1363" s="27" t="str">
        <f>VLOOKUP(A1363,bangolf_kategorien!$A$2:$B$11,2,FALSE)</f>
        <v>H</v>
      </c>
    </row>
    <row r="1364" spans="1:7" ht="14.5" x14ac:dyDescent="0.35">
      <c r="A1364" t="s">
        <v>112</v>
      </c>
      <c r="B1364">
        <v>5326</v>
      </c>
      <c r="C1364" t="s">
        <v>1314</v>
      </c>
      <c r="D1364" t="s">
        <v>1500</v>
      </c>
      <c r="E1364" t="s">
        <v>786</v>
      </c>
      <c r="F1364" s="27" t="str">
        <f t="shared" si="21"/>
        <v>SM2: Heydenreich, Rudolf</v>
      </c>
      <c r="G1364" s="27" t="str">
        <f>VLOOKUP(A1364,bangolf_kategorien!$A$2:$B$11,2,FALSE)</f>
        <v>SM2</v>
      </c>
    </row>
    <row r="1365" spans="1:7" ht="14.5" x14ac:dyDescent="0.35">
      <c r="A1365" t="s">
        <v>116</v>
      </c>
      <c r="B1365">
        <v>6367</v>
      </c>
      <c r="C1365" t="s">
        <v>573</v>
      </c>
      <c r="D1365" t="s">
        <v>1501</v>
      </c>
      <c r="E1365" t="s">
        <v>234</v>
      </c>
      <c r="F1365" s="27" t="str">
        <f t="shared" si="21"/>
        <v>SW2: Heyder, Angelika</v>
      </c>
      <c r="G1365" s="27" t="str">
        <f>VLOOKUP(A1365,bangolf_kategorien!$A$2:$B$11,2,FALSE)</f>
        <v>SW2</v>
      </c>
    </row>
    <row r="1366" spans="1:7" ht="14.5" x14ac:dyDescent="0.35">
      <c r="A1366" t="s">
        <v>127</v>
      </c>
      <c r="B1366">
        <v>49901</v>
      </c>
      <c r="C1366" t="s">
        <v>269</v>
      </c>
      <c r="D1366" t="s">
        <v>1501</v>
      </c>
      <c r="E1366" t="s">
        <v>523</v>
      </c>
      <c r="F1366" s="27" t="str">
        <f t="shared" si="21"/>
        <v>H: Heyder, Christian</v>
      </c>
      <c r="G1366" s="27" t="str">
        <f>VLOOKUP(A1366,bangolf_kategorien!$A$2:$B$11,2,FALSE)</f>
        <v>H</v>
      </c>
    </row>
    <row r="1367" spans="1:7" ht="14.5" x14ac:dyDescent="0.35">
      <c r="A1367" t="s">
        <v>123</v>
      </c>
      <c r="B1367">
        <v>44771</v>
      </c>
      <c r="C1367" t="s">
        <v>431</v>
      </c>
      <c r="D1367" t="s">
        <v>1502</v>
      </c>
      <c r="E1367" t="s">
        <v>263</v>
      </c>
      <c r="F1367" s="27" t="str">
        <f t="shared" si="21"/>
        <v>SM1: Heydt, Lars</v>
      </c>
      <c r="G1367" s="27" t="str">
        <f>VLOOKUP(A1367,bangolf_kategorien!$A$2:$B$11,2,FALSE)</f>
        <v>SM1</v>
      </c>
    </row>
    <row r="1368" spans="1:7" ht="14.5" x14ac:dyDescent="0.35">
      <c r="A1368" t="s">
        <v>123</v>
      </c>
      <c r="B1368">
        <v>40457</v>
      </c>
      <c r="C1368" t="s">
        <v>278</v>
      </c>
      <c r="D1368" t="s">
        <v>1502</v>
      </c>
      <c r="E1368" t="s">
        <v>263</v>
      </c>
      <c r="F1368" s="27" t="str">
        <f t="shared" si="21"/>
        <v>SM1: Heydt, Torsten</v>
      </c>
      <c r="G1368" s="27" t="str">
        <f>VLOOKUP(A1368,bangolf_kategorien!$A$2:$B$11,2,FALSE)</f>
        <v>SM1</v>
      </c>
    </row>
    <row r="1369" spans="1:7" ht="14.5" x14ac:dyDescent="0.35">
      <c r="A1369" t="s">
        <v>123</v>
      </c>
      <c r="B1369">
        <v>37254</v>
      </c>
      <c r="C1369" t="s">
        <v>1503</v>
      </c>
      <c r="D1369" t="s">
        <v>1504</v>
      </c>
      <c r="E1369" t="s">
        <v>700</v>
      </c>
      <c r="F1369" s="27" t="str">
        <f t="shared" si="21"/>
        <v>SM1: Heyer, Hans Bernd</v>
      </c>
      <c r="G1369" s="27" t="str">
        <f>VLOOKUP(A1369,bangolf_kategorien!$A$2:$B$11,2,FALSE)</f>
        <v>SM1</v>
      </c>
    </row>
    <row r="1370" spans="1:7" ht="14.5" x14ac:dyDescent="0.35">
      <c r="A1370" t="s">
        <v>112</v>
      </c>
      <c r="B1370">
        <v>20291</v>
      </c>
      <c r="C1370" t="s">
        <v>180</v>
      </c>
      <c r="D1370" t="s">
        <v>1505</v>
      </c>
      <c r="E1370" t="s">
        <v>179</v>
      </c>
      <c r="F1370" s="27" t="str">
        <f t="shared" si="21"/>
        <v>SM2: Heynen, Peter</v>
      </c>
      <c r="G1370" s="27" t="str">
        <f>VLOOKUP(A1370,bangolf_kategorien!$A$2:$B$11,2,FALSE)</f>
        <v>SM2</v>
      </c>
    </row>
    <row r="1371" spans="1:7" ht="14.5" x14ac:dyDescent="0.35">
      <c r="A1371" t="s">
        <v>112</v>
      </c>
      <c r="B1371">
        <v>46250</v>
      </c>
      <c r="C1371" t="s">
        <v>180</v>
      </c>
      <c r="D1371" t="s">
        <v>1506</v>
      </c>
      <c r="E1371" t="s">
        <v>375</v>
      </c>
      <c r="F1371" s="27" t="str">
        <f t="shared" si="21"/>
        <v>SM2: Hickert, Peter</v>
      </c>
      <c r="G1371" s="27" t="str">
        <f>VLOOKUP(A1371,bangolf_kategorien!$A$2:$B$11,2,FALSE)</f>
        <v>SM2</v>
      </c>
    </row>
    <row r="1372" spans="1:7" ht="14.5" x14ac:dyDescent="0.35">
      <c r="A1372" t="s">
        <v>116</v>
      </c>
      <c r="B1372">
        <v>67054</v>
      </c>
      <c r="C1372" t="s">
        <v>443</v>
      </c>
      <c r="D1372" t="s">
        <v>3353</v>
      </c>
      <c r="E1372" t="s">
        <v>3307</v>
      </c>
      <c r="F1372" s="27" t="str">
        <f t="shared" si="21"/>
        <v>SW2: Hiebsch, Ursula</v>
      </c>
      <c r="G1372" s="27" t="str">
        <f>VLOOKUP(A1372,bangolf_kategorien!$A$2:$B$11,2,FALSE)</f>
        <v>SW2</v>
      </c>
    </row>
    <row r="1373" spans="1:7" ht="14.5" x14ac:dyDescent="0.35">
      <c r="A1373" t="s">
        <v>123</v>
      </c>
      <c r="B1373">
        <v>46885</v>
      </c>
      <c r="C1373" t="s">
        <v>202</v>
      </c>
      <c r="D1373" t="s">
        <v>1507</v>
      </c>
      <c r="E1373" t="s">
        <v>329</v>
      </c>
      <c r="F1373" s="27" t="str">
        <f t="shared" si="21"/>
        <v>SM1: Hiepp, Manfred</v>
      </c>
      <c r="G1373" s="27" t="str">
        <f>VLOOKUP(A1373,bangolf_kategorien!$A$2:$B$11,2,FALSE)</f>
        <v>SM1</v>
      </c>
    </row>
    <row r="1374" spans="1:7" ht="14.5" x14ac:dyDescent="0.35">
      <c r="A1374" t="s">
        <v>112</v>
      </c>
      <c r="B1374">
        <v>5839</v>
      </c>
      <c r="C1374" t="s">
        <v>888</v>
      </c>
      <c r="D1374" t="s">
        <v>1508</v>
      </c>
      <c r="E1374" t="s">
        <v>178</v>
      </c>
      <c r="F1374" s="27" t="str">
        <f t="shared" si="21"/>
        <v>SM2: Hilbert, Georg</v>
      </c>
      <c r="G1374" s="27" t="str">
        <f>VLOOKUP(A1374,bangolf_kategorien!$A$2:$B$11,2,FALSE)</f>
        <v>SM2</v>
      </c>
    </row>
    <row r="1375" spans="1:7" ht="14.5" x14ac:dyDescent="0.35">
      <c r="A1375" t="s">
        <v>123</v>
      </c>
      <c r="B1375">
        <v>38437</v>
      </c>
      <c r="C1375" t="s">
        <v>315</v>
      </c>
      <c r="D1375" t="s">
        <v>1509</v>
      </c>
      <c r="E1375" t="s">
        <v>223</v>
      </c>
      <c r="F1375" s="27" t="str">
        <f t="shared" si="21"/>
        <v>SM1: Hildebrandt, Andreas</v>
      </c>
      <c r="G1375" s="27" t="str">
        <f>VLOOKUP(A1375,bangolf_kategorien!$A$2:$B$11,2,FALSE)</f>
        <v>SM1</v>
      </c>
    </row>
    <row r="1376" spans="1:7" ht="14.5" x14ac:dyDescent="0.35">
      <c r="A1376" t="s">
        <v>197</v>
      </c>
      <c r="B1376">
        <v>66659</v>
      </c>
      <c r="C1376" t="s">
        <v>185</v>
      </c>
      <c r="D1376" t="s">
        <v>1509</v>
      </c>
      <c r="E1376" t="s">
        <v>432</v>
      </c>
      <c r="F1376" s="27" t="str">
        <f t="shared" si="21"/>
        <v>JM: Hildebrandt, Justin</v>
      </c>
      <c r="G1376" s="27" t="str">
        <f>VLOOKUP(A1376,bangolf_kategorien!$A$2:$B$11,2,FALSE)</f>
        <v>JM</v>
      </c>
    </row>
    <row r="1377" spans="1:7" ht="14.5" x14ac:dyDescent="0.35">
      <c r="A1377" t="s">
        <v>112</v>
      </c>
      <c r="B1377">
        <v>5040</v>
      </c>
      <c r="C1377" t="s">
        <v>1511</v>
      </c>
      <c r="D1377" t="s">
        <v>1510</v>
      </c>
      <c r="E1377" t="s">
        <v>259</v>
      </c>
      <c r="F1377" s="27" t="str">
        <f t="shared" si="21"/>
        <v>SM2: Hildenbrand, Hans-Georg</v>
      </c>
      <c r="G1377" s="27" t="str">
        <f>VLOOKUP(A1377,bangolf_kategorien!$A$2:$B$11,2,FALSE)</f>
        <v>SM2</v>
      </c>
    </row>
    <row r="1378" spans="1:7" ht="14.5" x14ac:dyDescent="0.35">
      <c r="A1378" t="s">
        <v>127</v>
      </c>
      <c r="B1378">
        <v>27536</v>
      </c>
      <c r="C1378" t="s">
        <v>269</v>
      </c>
      <c r="D1378" t="s">
        <v>1512</v>
      </c>
      <c r="E1378" t="s">
        <v>354</v>
      </c>
      <c r="F1378" s="27" t="str">
        <f t="shared" si="21"/>
        <v>H: Hilgenberg, Christian</v>
      </c>
      <c r="G1378" s="27" t="str">
        <f>VLOOKUP(A1378,bangolf_kategorien!$A$2:$B$11,2,FALSE)</f>
        <v>H</v>
      </c>
    </row>
    <row r="1379" spans="1:7" ht="14.5" x14ac:dyDescent="0.35">
      <c r="A1379" t="s">
        <v>116</v>
      </c>
      <c r="B1379">
        <v>5289</v>
      </c>
      <c r="C1379" t="s">
        <v>443</v>
      </c>
      <c r="D1379" t="s">
        <v>1513</v>
      </c>
      <c r="E1379" t="s">
        <v>172</v>
      </c>
      <c r="F1379" s="27" t="str">
        <f t="shared" si="21"/>
        <v>SW2: Hillebrecht, Ursula</v>
      </c>
      <c r="G1379" s="27" t="str">
        <f>VLOOKUP(A1379,bangolf_kategorien!$A$2:$B$11,2,FALSE)</f>
        <v>SW2</v>
      </c>
    </row>
    <row r="1380" spans="1:7" ht="14.5" x14ac:dyDescent="0.35">
      <c r="A1380" t="s">
        <v>123</v>
      </c>
      <c r="B1380">
        <v>3194201</v>
      </c>
      <c r="C1380" t="s">
        <v>209</v>
      </c>
      <c r="D1380" t="s">
        <v>1514</v>
      </c>
      <c r="E1380" t="s">
        <v>4</v>
      </c>
      <c r="F1380" s="27" t="str">
        <f t="shared" si="21"/>
        <v>SM1: Hilpert, André</v>
      </c>
      <c r="G1380" s="27" t="str">
        <f>VLOOKUP(A1380,bangolf_kategorien!$A$2:$B$11,2,FALSE)</f>
        <v>SM1</v>
      </c>
    </row>
    <row r="1381" spans="1:7" ht="14.5" x14ac:dyDescent="0.35">
      <c r="A1381" t="s">
        <v>123</v>
      </c>
      <c r="B1381">
        <v>50172</v>
      </c>
      <c r="C1381" t="s">
        <v>842</v>
      </c>
      <c r="D1381" t="s">
        <v>1515</v>
      </c>
      <c r="E1381" t="s">
        <v>312</v>
      </c>
      <c r="F1381" s="27" t="str">
        <f t="shared" si="21"/>
        <v>SM1: Hilß, Reinhold</v>
      </c>
      <c r="G1381" s="27" t="str">
        <f>VLOOKUP(A1381,bangolf_kategorien!$A$2:$B$11,2,FALSE)</f>
        <v>SM1</v>
      </c>
    </row>
    <row r="1382" spans="1:7" ht="14.5" x14ac:dyDescent="0.35">
      <c r="A1382" t="s">
        <v>127</v>
      </c>
      <c r="B1382">
        <v>45368</v>
      </c>
      <c r="C1382" t="s">
        <v>232</v>
      </c>
      <c r="D1382" t="s">
        <v>1516</v>
      </c>
      <c r="E1382" t="s">
        <v>534</v>
      </c>
      <c r="F1382" s="27" t="str">
        <f t="shared" si="21"/>
        <v>H: Hiltner, Klaus</v>
      </c>
      <c r="G1382" s="27" t="str">
        <f>VLOOKUP(A1382,bangolf_kategorien!$A$2:$B$11,2,FALSE)</f>
        <v>H</v>
      </c>
    </row>
    <row r="1383" spans="1:7" ht="14.5" x14ac:dyDescent="0.35">
      <c r="A1383" t="s">
        <v>197</v>
      </c>
      <c r="B1383">
        <v>67203</v>
      </c>
      <c r="C1383" t="s">
        <v>3800</v>
      </c>
      <c r="D1383" t="s">
        <v>3801</v>
      </c>
      <c r="E1383" t="s">
        <v>348</v>
      </c>
      <c r="F1383" s="27" t="str">
        <f t="shared" si="21"/>
        <v>JM: Hinke, Eyk Sven</v>
      </c>
      <c r="G1383" s="27" t="str">
        <f>VLOOKUP(A1383,bangolf_kategorien!$A$2:$B$11,2,FALSE)</f>
        <v>JM</v>
      </c>
    </row>
    <row r="1384" spans="1:7" ht="14.5" x14ac:dyDescent="0.35">
      <c r="A1384" t="s">
        <v>123</v>
      </c>
      <c r="B1384">
        <v>26579</v>
      </c>
      <c r="C1384" t="s">
        <v>481</v>
      </c>
      <c r="D1384" t="s">
        <v>1517</v>
      </c>
      <c r="E1384" t="s">
        <v>280</v>
      </c>
      <c r="F1384" s="27" t="str">
        <f t="shared" si="21"/>
        <v>SM1: Hinsel, Holger</v>
      </c>
      <c r="G1384" s="27" t="str">
        <f>VLOOKUP(A1384,bangolf_kategorien!$A$2:$B$11,2,FALSE)</f>
        <v>SM1</v>
      </c>
    </row>
    <row r="1385" spans="1:7" ht="14.5" x14ac:dyDescent="0.35">
      <c r="A1385" t="s">
        <v>197</v>
      </c>
      <c r="B1385">
        <v>66442</v>
      </c>
      <c r="C1385" t="s">
        <v>1518</v>
      </c>
      <c r="D1385" t="s">
        <v>1519</v>
      </c>
      <c r="E1385" t="s">
        <v>160</v>
      </c>
      <c r="F1385" s="27" t="str">
        <f t="shared" si="21"/>
        <v>JM: Hintermeier, Raphael</v>
      </c>
      <c r="G1385" s="27" t="str">
        <f>VLOOKUP(A1385,bangolf_kategorien!$A$2:$B$11,2,FALSE)</f>
        <v>JM</v>
      </c>
    </row>
    <row r="1386" spans="1:7" ht="14.5" x14ac:dyDescent="0.35">
      <c r="A1386" t="s">
        <v>123</v>
      </c>
      <c r="B1386">
        <v>49154</v>
      </c>
      <c r="C1386" t="s">
        <v>757</v>
      </c>
      <c r="D1386" t="s">
        <v>1520</v>
      </c>
      <c r="E1386" t="s">
        <v>832</v>
      </c>
      <c r="F1386" s="27" t="str">
        <f t="shared" si="21"/>
        <v>SM1: Hirle, Paul</v>
      </c>
      <c r="G1386" s="27" t="str">
        <f>VLOOKUP(A1386,bangolf_kategorien!$A$2:$B$11,2,FALSE)</f>
        <v>SM1</v>
      </c>
    </row>
    <row r="1387" spans="1:7" ht="14.5" x14ac:dyDescent="0.35">
      <c r="A1387" t="s">
        <v>112</v>
      </c>
      <c r="B1387">
        <v>67221</v>
      </c>
      <c r="C1387" t="s">
        <v>328</v>
      </c>
      <c r="D1387" t="s">
        <v>3802</v>
      </c>
      <c r="E1387" t="s">
        <v>2698</v>
      </c>
      <c r="F1387" s="27" t="str">
        <f t="shared" si="21"/>
        <v>SM2: Hirsch, Werner</v>
      </c>
      <c r="G1387" s="27" t="str">
        <f>VLOOKUP(A1387,bangolf_kategorien!$A$2:$B$11,2,FALSE)</f>
        <v>SM2</v>
      </c>
    </row>
    <row r="1388" spans="1:7" ht="14.5" x14ac:dyDescent="0.35">
      <c r="A1388" t="s">
        <v>123</v>
      </c>
      <c r="B1388">
        <v>38170</v>
      </c>
      <c r="C1388" t="s">
        <v>180</v>
      </c>
      <c r="D1388" t="s">
        <v>1521</v>
      </c>
      <c r="E1388" t="s">
        <v>231</v>
      </c>
      <c r="F1388" s="27" t="str">
        <f t="shared" si="21"/>
        <v>SM1: Hisserich, Peter</v>
      </c>
      <c r="G1388" s="27" t="str">
        <f>VLOOKUP(A1388,bangolf_kategorien!$A$2:$B$11,2,FALSE)</f>
        <v>SM1</v>
      </c>
    </row>
    <row r="1389" spans="1:7" ht="14.5" x14ac:dyDescent="0.35">
      <c r="A1389" t="s">
        <v>112</v>
      </c>
      <c r="B1389">
        <v>3127</v>
      </c>
      <c r="C1389" t="s">
        <v>1042</v>
      </c>
      <c r="D1389" t="s">
        <v>1522</v>
      </c>
      <c r="E1389" t="s">
        <v>256</v>
      </c>
      <c r="F1389" s="27" t="str">
        <f t="shared" si="21"/>
        <v>SM2: Hoch, Bruno</v>
      </c>
      <c r="G1389" s="27" t="str">
        <f>VLOOKUP(A1389,bangolf_kategorien!$A$2:$B$11,2,FALSE)</f>
        <v>SM2</v>
      </c>
    </row>
    <row r="1390" spans="1:7" ht="14.5" x14ac:dyDescent="0.35">
      <c r="A1390" t="s">
        <v>123</v>
      </c>
      <c r="B1390">
        <v>25846</v>
      </c>
      <c r="C1390" t="s">
        <v>1523</v>
      </c>
      <c r="D1390" t="s">
        <v>1522</v>
      </c>
      <c r="E1390" t="s">
        <v>256</v>
      </c>
      <c r="F1390" s="27" t="str">
        <f t="shared" si="21"/>
        <v>SM1: Hoch, Raimund</v>
      </c>
      <c r="G1390" s="27" t="str">
        <f>VLOOKUP(A1390,bangolf_kategorien!$A$2:$B$11,2,FALSE)</f>
        <v>SM1</v>
      </c>
    </row>
    <row r="1391" spans="1:7" ht="14.5" x14ac:dyDescent="0.35">
      <c r="A1391" t="s">
        <v>138</v>
      </c>
      <c r="B1391">
        <v>37644</v>
      </c>
      <c r="C1391" t="s">
        <v>1126</v>
      </c>
      <c r="D1391" t="s">
        <v>1522</v>
      </c>
      <c r="E1391" t="s">
        <v>471</v>
      </c>
      <c r="F1391" s="27" t="str">
        <f t="shared" si="21"/>
        <v>D: Hoch, Rebecca</v>
      </c>
      <c r="G1391" s="27" t="str">
        <f>VLOOKUP(A1391,bangolf_kategorien!$A$2:$B$11,2,FALSE)</f>
        <v>D</v>
      </c>
    </row>
    <row r="1392" spans="1:7" ht="14.5" x14ac:dyDescent="0.35">
      <c r="A1392" t="s">
        <v>152</v>
      </c>
      <c r="B1392">
        <v>67336</v>
      </c>
      <c r="C1392" t="s">
        <v>149</v>
      </c>
      <c r="D1392" t="s">
        <v>3803</v>
      </c>
      <c r="E1392" t="s">
        <v>234</v>
      </c>
      <c r="F1392" s="27" t="str">
        <f t="shared" si="21"/>
        <v>SCHM: Höcherl, Markus</v>
      </c>
      <c r="G1392" s="27" t="str">
        <f>VLOOKUP(A1392,bangolf_kategorien!$A$2:$B$11,2,FALSE)</f>
        <v>SCHM</v>
      </c>
    </row>
    <row r="1393" spans="1:7" ht="14.5" x14ac:dyDescent="0.35">
      <c r="A1393" t="s">
        <v>116</v>
      </c>
      <c r="B1393">
        <v>49067</v>
      </c>
      <c r="C1393" t="s">
        <v>321</v>
      </c>
      <c r="D1393" t="s">
        <v>1524</v>
      </c>
      <c r="E1393" t="s">
        <v>163</v>
      </c>
      <c r="F1393" s="27" t="str">
        <f t="shared" si="21"/>
        <v>SW2: Hoefig, Hildegard</v>
      </c>
      <c r="G1393" s="27" t="str">
        <f>VLOOKUP(A1393,bangolf_kategorien!$A$2:$B$11,2,FALSE)</f>
        <v>SW2</v>
      </c>
    </row>
    <row r="1394" spans="1:7" ht="14.5" x14ac:dyDescent="0.35">
      <c r="A1394" t="s">
        <v>123</v>
      </c>
      <c r="B1394">
        <v>49074</v>
      </c>
      <c r="C1394" t="s">
        <v>140</v>
      </c>
      <c r="D1394" t="s">
        <v>1524</v>
      </c>
      <c r="E1394" t="s">
        <v>163</v>
      </c>
      <c r="F1394" s="27" t="str">
        <f t="shared" si="21"/>
        <v>SM1: Hoefig, Michael</v>
      </c>
      <c r="G1394" s="27" t="str">
        <f>VLOOKUP(A1394,bangolf_kategorien!$A$2:$B$11,2,FALSE)</f>
        <v>SM1</v>
      </c>
    </row>
    <row r="1395" spans="1:7" ht="14.5" x14ac:dyDescent="0.35">
      <c r="A1395" t="s">
        <v>112</v>
      </c>
      <c r="B1395">
        <v>27994</v>
      </c>
      <c r="C1395" t="s">
        <v>302</v>
      </c>
      <c r="D1395" t="s">
        <v>1525</v>
      </c>
      <c r="E1395" t="s">
        <v>447</v>
      </c>
      <c r="F1395" s="27" t="str">
        <f t="shared" si="21"/>
        <v>SM2: Höferlin, Heinz</v>
      </c>
      <c r="G1395" s="27" t="str">
        <f>VLOOKUP(A1395,bangolf_kategorien!$A$2:$B$11,2,FALSE)</f>
        <v>SM2</v>
      </c>
    </row>
    <row r="1396" spans="1:7" ht="14.5" x14ac:dyDescent="0.35">
      <c r="A1396" t="s">
        <v>112</v>
      </c>
      <c r="B1396">
        <v>33647</v>
      </c>
      <c r="C1396" t="s">
        <v>315</v>
      </c>
      <c r="D1396" t="s">
        <v>1526</v>
      </c>
      <c r="E1396" t="s">
        <v>334</v>
      </c>
      <c r="F1396" s="27" t="str">
        <f t="shared" si="21"/>
        <v>SM2: Hoffmann, Andreas</v>
      </c>
      <c r="G1396" s="27" t="str">
        <f>VLOOKUP(A1396,bangolf_kategorien!$A$2:$B$11,2,FALSE)</f>
        <v>SM2</v>
      </c>
    </row>
    <row r="1397" spans="1:7" ht="14.5" x14ac:dyDescent="0.35">
      <c r="A1397" t="s">
        <v>123</v>
      </c>
      <c r="B1397">
        <v>42242</v>
      </c>
      <c r="C1397" t="s">
        <v>718</v>
      </c>
      <c r="D1397" t="s">
        <v>1526</v>
      </c>
      <c r="E1397" t="s">
        <v>151</v>
      </c>
      <c r="F1397" s="27" t="str">
        <f t="shared" si="21"/>
        <v>SM1: Hoffmann, Carsten</v>
      </c>
      <c r="G1397" s="27" t="str">
        <f>VLOOKUP(A1397,bangolf_kategorien!$A$2:$B$11,2,FALSE)</f>
        <v>SM1</v>
      </c>
    </row>
    <row r="1398" spans="1:7" ht="14.5" x14ac:dyDescent="0.35">
      <c r="A1398" t="s">
        <v>112</v>
      </c>
      <c r="B1398">
        <v>67270</v>
      </c>
      <c r="C1398" t="s">
        <v>427</v>
      </c>
      <c r="D1398" t="s">
        <v>1526</v>
      </c>
      <c r="E1398" t="s">
        <v>3690</v>
      </c>
      <c r="F1398" s="27" t="str">
        <f t="shared" si="21"/>
        <v>SM2: Hoffmann, Gerd</v>
      </c>
      <c r="G1398" s="27" t="str">
        <f>VLOOKUP(A1398,bangolf_kategorien!$A$2:$B$11,2,FALSE)</f>
        <v>SM2</v>
      </c>
    </row>
    <row r="1399" spans="1:7" ht="14.5" x14ac:dyDescent="0.35">
      <c r="A1399" t="s">
        <v>112</v>
      </c>
      <c r="B1399">
        <v>5093</v>
      </c>
      <c r="C1399" t="s">
        <v>221</v>
      </c>
      <c r="D1399" t="s">
        <v>1526</v>
      </c>
      <c r="E1399" t="s">
        <v>219</v>
      </c>
      <c r="F1399" s="27" t="str">
        <f t="shared" si="21"/>
        <v>SM2: Hoffmann, Helmut</v>
      </c>
      <c r="G1399" s="27" t="str">
        <f>VLOOKUP(A1399,bangolf_kategorien!$A$2:$B$11,2,FALSE)</f>
        <v>SM2</v>
      </c>
    </row>
    <row r="1400" spans="1:7" ht="14.5" x14ac:dyDescent="0.35">
      <c r="A1400" t="s">
        <v>112</v>
      </c>
      <c r="B1400">
        <v>60566</v>
      </c>
      <c r="C1400" t="s">
        <v>1527</v>
      </c>
      <c r="D1400" t="s">
        <v>1526</v>
      </c>
      <c r="E1400" t="s">
        <v>700</v>
      </c>
      <c r="F1400" s="27" t="str">
        <f t="shared" si="21"/>
        <v>SM2: Hoffmann, Helmut-Karl</v>
      </c>
      <c r="G1400" s="27" t="str">
        <f>VLOOKUP(A1400,bangolf_kategorien!$A$2:$B$11,2,FALSE)</f>
        <v>SM2</v>
      </c>
    </row>
    <row r="1401" spans="1:7" ht="14.5" x14ac:dyDescent="0.35">
      <c r="A1401" t="s">
        <v>112</v>
      </c>
      <c r="B1401">
        <v>40278</v>
      </c>
      <c r="C1401" t="s">
        <v>451</v>
      </c>
      <c r="D1401" t="s">
        <v>1526</v>
      </c>
      <c r="E1401" t="s">
        <v>700</v>
      </c>
      <c r="F1401" s="27" t="str">
        <f t="shared" si="21"/>
        <v>SM2: Hoffmann, Joachim</v>
      </c>
      <c r="G1401" s="27" t="str">
        <f>VLOOKUP(A1401,bangolf_kategorien!$A$2:$B$11,2,FALSE)</f>
        <v>SM2</v>
      </c>
    </row>
    <row r="1402" spans="1:7" ht="14.5" x14ac:dyDescent="0.35">
      <c r="A1402" t="s">
        <v>123</v>
      </c>
      <c r="B1402">
        <v>40282</v>
      </c>
      <c r="C1402" t="s">
        <v>244</v>
      </c>
      <c r="D1402" t="s">
        <v>1526</v>
      </c>
      <c r="E1402" t="s">
        <v>700</v>
      </c>
      <c r="F1402" s="27" t="str">
        <f t="shared" si="21"/>
        <v>SM1: Hoffmann, Jörg</v>
      </c>
      <c r="G1402" s="27" t="str">
        <f>VLOOKUP(A1402,bangolf_kategorien!$A$2:$B$11,2,FALSE)</f>
        <v>SM1</v>
      </c>
    </row>
    <row r="1403" spans="1:7" ht="14.5" x14ac:dyDescent="0.35">
      <c r="A1403" t="s">
        <v>112</v>
      </c>
      <c r="B1403">
        <v>3253</v>
      </c>
      <c r="C1403" t="s">
        <v>1528</v>
      </c>
      <c r="D1403" t="s">
        <v>1526</v>
      </c>
      <c r="E1403" t="s">
        <v>1041</v>
      </c>
      <c r="F1403" s="27" t="str">
        <f t="shared" si="21"/>
        <v>SM2: Hoffmann, Klaus-Peter</v>
      </c>
      <c r="G1403" s="27" t="str">
        <f>VLOOKUP(A1403,bangolf_kategorien!$A$2:$B$11,2,FALSE)</f>
        <v>SM2</v>
      </c>
    </row>
    <row r="1404" spans="1:7" ht="14.5" x14ac:dyDescent="0.35">
      <c r="A1404" t="s">
        <v>123</v>
      </c>
      <c r="B1404">
        <v>42946</v>
      </c>
      <c r="C1404" t="s">
        <v>382</v>
      </c>
      <c r="D1404" t="s">
        <v>1526</v>
      </c>
      <c r="E1404" t="s">
        <v>319</v>
      </c>
      <c r="F1404" s="27" t="str">
        <f t="shared" si="21"/>
        <v>SM1: Hoffmann, Martin</v>
      </c>
      <c r="G1404" s="27" t="str">
        <f>VLOOKUP(A1404,bangolf_kategorien!$A$2:$B$11,2,FALSE)</f>
        <v>SM1</v>
      </c>
    </row>
    <row r="1405" spans="1:7" ht="14.5" x14ac:dyDescent="0.35">
      <c r="A1405" t="s">
        <v>127</v>
      </c>
      <c r="B1405">
        <v>36636</v>
      </c>
      <c r="C1405" t="s">
        <v>124</v>
      </c>
      <c r="D1405" t="s">
        <v>1529</v>
      </c>
      <c r="E1405" t="s">
        <v>383</v>
      </c>
      <c r="F1405" s="27" t="str">
        <f t="shared" si="21"/>
        <v>H: Höfler, Thomas</v>
      </c>
      <c r="G1405" s="27" t="str">
        <f>VLOOKUP(A1405,bangolf_kategorien!$A$2:$B$11,2,FALSE)</f>
        <v>H</v>
      </c>
    </row>
    <row r="1406" spans="1:7" ht="14.5" x14ac:dyDescent="0.35">
      <c r="A1406" t="s">
        <v>127</v>
      </c>
      <c r="B1406">
        <v>35619</v>
      </c>
      <c r="C1406" t="s">
        <v>694</v>
      </c>
      <c r="D1406" t="s">
        <v>1530</v>
      </c>
      <c r="E1406" t="s">
        <v>646</v>
      </c>
      <c r="F1406" s="27" t="str">
        <f t="shared" si="21"/>
        <v>H: Hofmann, Benjamin</v>
      </c>
      <c r="G1406" s="27" t="str">
        <f>VLOOKUP(A1406,bangolf_kategorien!$A$2:$B$11,2,FALSE)</f>
        <v>H</v>
      </c>
    </row>
    <row r="1407" spans="1:7" ht="14.5" x14ac:dyDescent="0.35">
      <c r="A1407" t="s">
        <v>197</v>
      </c>
      <c r="B1407">
        <v>66001</v>
      </c>
      <c r="C1407" t="s">
        <v>405</v>
      </c>
      <c r="D1407" t="s">
        <v>1530</v>
      </c>
      <c r="E1407" t="s">
        <v>1531</v>
      </c>
      <c r="F1407" s="27" t="str">
        <f t="shared" si="21"/>
        <v>JM: Hofmann, Fabian</v>
      </c>
      <c r="G1407" s="27" t="str">
        <f>VLOOKUP(A1407,bangolf_kategorien!$A$2:$B$11,2,FALSE)</f>
        <v>JM</v>
      </c>
    </row>
    <row r="1408" spans="1:7" ht="14.5" x14ac:dyDescent="0.35">
      <c r="A1408" t="s">
        <v>123</v>
      </c>
      <c r="B1408">
        <v>66263</v>
      </c>
      <c r="C1408" t="s">
        <v>232</v>
      </c>
      <c r="D1408" t="s">
        <v>1530</v>
      </c>
      <c r="E1408" t="s">
        <v>1531</v>
      </c>
      <c r="F1408" s="27" t="str">
        <f t="shared" si="21"/>
        <v>SM1: Hofmann, Klaus</v>
      </c>
      <c r="G1408" s="27" t="str">
        <f>VLOOKUP(A1408,bangolf_kategorien!$A$2:$B$11,2,FALSE)</f>
        <v>SM1</v>
      </c>
    </row>
    <row r="1409" spans="1:7" ht="14.5" x14ac:dyDescent="0.35">
      <c r="A1409" t="s">
        <v>127</v>
      </c>
      <c r="B1409">
        <v>30938</v>
      </c>
      <c r="C1409" t="s">
        <v>140</v>
      </c>
      <c r="D1409" t="s">
        <v>1530</v>
      </c>
      <c r="E1409" t="s">
        <v>204</v>
      </c>
      <c r="F1409" s="27" t="str">
        <f t="shared" si="21"/>
        <v>H: Hofmann, Michael</v>
      </c>
      <c r="G1409" s="27" t="str">
        <f>VLOOKUP(A1409,bangolf_kategorien!$A$2:$B$11,2,FALSE)</f>
        <v>H</v>
      </c>
    </row>
    <row r="1410" spans="1:7" ht="14.5" x14ac:dyDescent="0.35">
      <c r="A1410" t="s">
        <v>127</v>
      </c>
      <c r="B1410">
        <v>3114571</v>
      </c>
      <c r="C1410" t="s">
        <v>168</v>
      </c>
      <c r="D1410" t="s">
        <v>1530</v>
      </c>
      <c r="E1410" t="s">
        <v>4</v>
      </c>
      <c r="F1410" s="27" t="str">
        <f t="shared" si="21"/>
        <v>H: Hofmann, Rainer</v>
      </c>
      <c r="G1410" s="27" t="str">
        <f>VLOOKUP(A1410,bangolf_kategorien!$A$2:$B$11,2,FALSE)</f>
        <v>H</v>
      </c>
    </row>
    <row r="1411" spans="1:7" ht="14.5" x14ac:dyDescent="0.35">
      <c r="A1411" t="s">
        <v>127</v>
      </c>
      <c r="B1411">
        <v>66000</v>
      </c>
      <c r="C1411" t="s">
        <v>759</v>
      </c>
      <c r="D1411" t="s">
        <v>1530</v>
      </c>
      <c r="E1411" t="s">
        <v>1531</v>
      </c>
      <c r="F1411" s="27" t="str">
        <f t="shared" ref="F1411:F1474" si="22">CONCATENATE(G1411,": ",D1411,", ",C1411)</f>
        <v>H: Hofmann, Yannick</v>
      </c>
      <c r="G1411" s="27" t="str">
        <f>VLOOKUP(A1411,bangolf_kategorien!$A$2:$B$11,2,FALSE)</f>
        <v>H</v>
      </c>
    </row>
    <row r="1412" spans="1:7" ht="14.5" x14ac:dyDescent="0.35">
      <c r="A1412" t="s">
        <v>112</v>
      </c>
      <c r="B1412">
        <v>66986</v>
      </c>
      <c r="C1412" t="s">
        <v>221</v>
      </c>
      <c r="D1412" t="s">
        <v>3354</v>
      </c>
      <c r="E1412" t="s">
        <v>329</v>
      </c>
      <c r="F1412" s="27" t="str">
        <f t="shared" si="22"/>
        <v>SM2: Hofmeister, Helmut</v>
      </c>
      <c r="G1412" s="27" t="str">
        <f>VLOOKUP(A1412,bangolf_kategorien!$A$2:$B$11,2,FALSE)</f>
        <v>SM2</v>
      </c>
    </row>
    <row r="1413" spans="1:7" ht="14.5" x14ac:dyDescent="0.35">
      <c r="A1413" t="s">
        <v>134</v>
      </c>
      <c r="B1413">
        <v>66985</v>
      </c>
      <c r="C1413" t="s">
        <v>430</v>
      </c>
      <c r="D1413" t="s">
        <v>3354</v>
      </c>
      <c r="E1413" t="s">
        <v>329</v>
      </c>
      <c r="F1413" s="27" t="str">
        <f t="shared" si="22"/>
        <v>SW1: Hofmeister, Karin</v>
      </c>
      <c r="G1413" s="27" t="str">
        <f>VLOOKUP(A1413,bangolf_kategorien!$A$2:$B$11,2,FALSE)</f>
        <v>SW1</v>
      </c>
    </row>
    <row r="1414" spans="1:7" ht="14.5" x14ac:dyDescent="0.35">
      <c r="A1414" t="s">
        <v>138</v>
      </c>
      <c r="B1414">
        <v>66984</v>
      </c>
      <c r="C1414" t="s">
        <v>1350</v>
      </c>
      <c r="D1414" t="s">
        <v>3354</v>
      </c>
      <c r="E1414" t="s">
        <v>329</v>
      </c>
      <c r="F1414" s="27" t="str">
        <f t="shared" si="22"/>
        <v>D: Hofmeister, Melanie</v>
      </c>
      <c r="G1414" s="27" t="str">
        <f>VLOOKUP(A1414,bangolf_kategorien!$A$2:$B$11,2,FALSE)</f>
        <v>D</v>
      </c>
    </row>
    <row r="1415" spans="1:7" ht="14.5" x14ac:dyDescent="0.35">
      <c r="A1415" t="s">
        <v>112</v>
      </c>
      <c r="B1415">
        <v>65213</v>
      </c>
      <c r="C1415" t="s">
        <v>3544</v>
      </c>
      <c r="D1415" t="s">
        <v>3545</v>
      </c>
      <c r="E1415" t="s">
        <v>1204</v>
      </c>
      <c r="F1415" s="27" t="str">
        <f t="shared" si="22"/>
        <v>SM2: Hofstetter, Jean-Daniel</v>
      </c>
      <c r="G1415" s="27" t="str">
        <f>VLOOKUP(A1415,bangolf_kategorien!$A$2:$B$11,2,FALSE)</f>
        <v>SM2</v>
      </c>
    </row>
    <row r="1416" spans="1:7" ht="14.5" x14ac:dyDescent="0.35">
      <c r="A1416" t="s">
        <v>215</v>
      </c>
      <c r="B1416">
        <v>65319</v>
      </c>
      <c r="C1416" t="s">
        <v>1532</v>
      </c>
      <c r="D1416" t="s">
        <v>1533</v>
      </c>
      <c r="E1416" t="s">
        <v>200</v>
      </c>
      <c r="F1416" s="27" t="str">
        <f t="shared" si="22"/>
        <v>SCHW: Hohenadler, Annalena</v>
      </c>
      <c r="G1416" s="27" t="str">
        <f>VLOOKUP(A1416,bangolf_kategorien!$A$2:$B$11,2,FALSE)</f>
        <v>SCHW</v>
      </c>
    </row>
    <row r="1417" spans="1:7" ht="14.5" x14ac:dyDescent="0.35">
      <c r="A1417" t="s">
        <v>123</v>
      </c>
      <c r="B1417">
        <v>40858</v>
      </c>
      <c r="C1417" t="s">
        <v>149</v>
      </c>
      <c r="D1417" t="s">
        <v>1533</v>
      </c>
      <c r="E1417" t="s">
        <v>200</v>
      </c>
      <c r="F1417" s="27" t="str">
        <f t="shared" si="22"/>
        <v>SM1: Hohenadler, Markus</v>
      </c>
      <c r="G1417" s="27" t="str">
        <f>VLOOKUP(A1417,bangolf_kategorien!$A$2:$B$11,2,FALSE)</f>
        <v>SM1</v>
      </c>
    </row>
    <row r="1418" spans="1:7" ht="14.5" x14ac:dyDescent="0.35">
      <c r="A1418" t="s">
        <v>138</v>
      </c>
      <c r="B1418">
        <v>34294</v>
      </c>
      <c r="C1418" t="s">
        <v>1534</v>
      </c>
      <c r="D1418" t="s">
        <v>1533</v>
      </c>
      <c r="E1418" t="s">
        <v>200</v>
      </c>
      <c r="F1418" s="27" t="str">
        <f t="shared" si="22"/>
        <v>D: Hohenadler, Tamara</v>
      </c>
      <c r="G1418" s="27" t="str">
        <f>VLOOKUP(A1418,bangolf_kategorien!$A$2:$B$11,2,FALSE)</f>
        <v>D</v>
      </c>
    </row>
    <row r="1419" spans="1:7" ht="14.5" x14ac:dyDescent="0.35">
      <c r="A1419" t="s">
        <v>134</v>
      </c>
      <c r="B1419">
        <v>66093</v>
      </c>
      <c r="C1419" t="s">
        <v>1085</v>
      </c>
      <c r="D1419" t="s">
        <v>1535</v>
      </c>
      <c r="E1419" t="s">
        <v>122</v>
      </c>
      <c r="F1419" s="27" t="str">
        <f t="shared" si="22"/>
        <v>SW1: Hohmann, Christine</v>
      </c>
      <c r="G1419" s="27" t="str">
        <f>VLOOKUP(A1419,bangolf_kategorien!$A$2:$B$11,2,FALSE)</f>
        <v>SW1</v>
      </c>
    </row>
    <row r="1420" spans="1:7" ht="14.5" x14ac:dyDescent="0.35">
      <c r="A1420" t="s">
        <v>152</v>
      </c>
      <c r="B1420">
        <v>66702</v>
      </c>
      <c r="C1420" t="s">
        <v>757</v>
      </c>
      <c r="D1420" t="s">
        <v>1535</v>
      </c>
      <c r="E1420" t="s">
        <v>306</v>
      </c>
      <c r="F1420" s="27" t="str">
        <f t="shared" si="22"/>
        <v>SCHM: Hohmann, Paul</v>
      </c>
      <c r="G1420" s="27" t="str">
        <f>VLOOKUP(A1420,bangolf_kategorien!$A$2:$B$11,2,FALSE)</f>
        <v>SCHM</v>
      </c>
    </row>
    <row r="1421" spans="1:7" ht="14.5" x14ac:dyDescent="0.35">
      <c r="A1421" t="s">
        <v>112</v>
      </c>
      <c r="B1421">
        <v>4513</v>
      </c>
      <c r="C1421" t="s">
        <v>1536</v>
      </c>
      <c r="D1421" t="s">
        <v>1537</v>
      </c>
      <c r="E1421" t="s">
        <v>354</v>
      </c>
      <c r="F1421" s="27" t="str">
        <f t="shared" si="22"/>
        <v>SM2: Höhmann, Edgard</v>
      </c>
      <c r="G1421" s="27" t="str">
        <f>VLOOKUP(A1421,bangolf_kategorien!$A$2:$B$11,2,FALSE)</f>
        <v>SM2</v>
      </c>
    </row>
    <row r="1422" spans="1:7" ht="14.5" x14ac:dyDescent="0.35">
      <c r="A1422" t="s">
        <v>197</v>
      </c>
      <c r="B1422">
        <v>66377</v>
      </c>
      <c r="C1422" t="s">
        <v>478</v>
      </c>
      <c r="D1422" t="s">
        <v>1538</v>
      </c>
      <c r="E1422" t="s">
        <v>403</v>
      </c>
      <c r="F1422" s="27" t="str">
        <f t="shared" si="22"/>
        <v>JM: Hohmeier, Marius</v>
      </c>
      <c r="G1422" s="27" t="str">
        <f>VLOOKUP(A1422,bangolf_kategorien!$A$2:$B$11,2,FALSE)</f>
        <v>JM</v>
      </c>
    </row>
    <row r="1423" spans="1:7" ht="14.5" x14ac:dyDescent="0.35">
      <c r="A1423" t="s">
        <v>127</v>
      </c>
      <c r="B1423">
        <v>66664</v>
      </c>
      <c r="C1423" t="s">
        <v>324</v>
      </c>
      <c r="D1423" t="s">
        <v>1539</v>
      </c>
      <c r="E1423" t="s">
        <v>163</v>
      </c>
      <c r="F1423" s="27" t="str">
        <f t="shared" si="22"/>
        <v>H: Hohn, Dennis</v>
      </c>
      <c r="G1423" s="27" t="str">
        <f>VLOOKUP(A1423,bangolf_kategorien!$A$2:$B$11,2,FALSE)</f>
        <v>H</v>
      </c>
    </row>
    <row r="1424" spans="1:7" ht="14.5" x14ac:dyDescent="0.35">
      <c r="A1424" t="s">
        <v>123</v>
      </c>
      <c r="B1424">
        <v>38498</v>
      </c>
      <c r="C1424" t="s">
        <v>870</v>
      </c>
      <c r="D1424" t="s">
        <v>1539</v>
      </c>
      <c r="E1424" t="s">
        <v>464</v>
      </c>
      <c r="F1424" s="27" t="str">
        <f t="shared" si="22"/>
        <v>SM1: Hohn, Marko</v>
      </c>
      <c r="G1424" s="27" t="str">
        <f>VLOOKUP(A1424,bangolf_kategorien!$A$2:$B$11,2,FALSE)</f>
        <v>SM1</v>
      </c>
    </row>
    <row r="1425" spans="1:7" ht="14.5" x14ac:dyDescent="0.35">
      <c r="A1425" t="s">
        <v>197</v>
      </c>
      <c r="B1425">
        <v>66939</v>
      </c>
      <c r="C1425" t="s">
        <v>3355</v>
      </c>
      <c r="D1425" t="s">
        <v>1539</v>
      </c>
      <c r="E1425" t="s">
        <v>464</v>
      </c>
      <c r="F1425" s="27" t="str">
        <f t="shared" si="22"/>
        <v>JM: Hohn, Mika</v>
      </c>
      <c r="G1425" s="27" t="str">
        <f>VLOOKUP(A1425,bangolf_kategorien!$A$2:$B$11,2,FALSE)</f>
        <v>JM</v>
      </c>
    </row>
    <row r="1426" spans="1:7" ht="14.5" x14ac:dyDescent="0.35">
      <c r="A1426" t="s">
        <v>112</v>
      </c>
      <c r="B1426">
        <v>6522</v>
      </c>
      <c r="C1426" t="s">
        <v>481</v>
      </c>
      <c r="D1426" t="s">
        <v>1540</v>
      </c>
      <c r="E1426" t="s">
        <v>263</v>
      </c>
      <c r="F1426" s="27" t="str">
        <f t="shared" si="22"/>
        <v>SM2: Hohnke, Holger</v>
      </c>
      <c r="G1426" s="27" t="str">
        <f>VLOOKUP(A1426,bangolf_kategorien!$A$2:$B$11,2,FALSE)</f>
        <v>SM2</v>
      </c>
    </row>
    <row r="1427" spans="1:7" ht="14.5" x14ac:dyDescent="0.35">
      <c r="A1427" t="s">
        <v>127</v>
      </c>
      <c r="B1427">
        <v>36460</v>
      </c>
      <c r="C1427" t="s">
        <v>973</v>
      </c>
      <c r="D1427" t="s">
        <v>1541</v>
      </c>
      <c r="E1427" t="s">
        <v>240</v>
      </c>
      <c r="F1427" s="27" t="str">
        <f t="shared" si="22"/>
        <v>H: Höhnke, Hans-Joachim</v>
      </c>
      <c r="G1427" s="27" t="str">
        <f>VLOOKUP(A1427,bangolf_kategorien!$A$2:$B$11,2,FALSE)</f>
        <v>H</v>
      </c>
    </row>
    <row r="1428" spans="1:7" ht="14.5" x14ac:dyDescent="0.35">
      <c r="A1428" t="s">
        <v>164</v>
      </c>
      <c r="B1428">
        <v>66955</v>
      </c>
      <c r="C1428" t="s">
        <v>3356</v>
      </c>
      <c r="D1428" t="s">
        <v>3357</v>
      </c>
      <c r="E1428" t="s">
        <v>655</v>
      </c>
      <c r="F1428" s="27" t="str">
        <f t="shared" si="22"/>
        <v>JW: Höing, Carlotta</v>
      </c>
      <c r="G1428" s="27" t="str">
        <f>VLOOKUP(A1428,bangolf_kategorien!$A$2:$B$11,2,FALSE)</f>
        <v>JW</v>
      </c>
    </row>
    <row r="1429" spans="1:7" ht="14.5" x14ac:dyDescent="0.35">
      <c r="A1429" t="s">
        <v>123</v>
      </c>
      <c r="B1429">
        <v>66694</v>
      </c>
      <c r="C1429" t="s">
        <v>888</v>
      </c>
      <c r="D1429" t="s">
        <v>1542</v>
      </c>
      <c r="E1429" t="s">
        <v>412</v>
      </c>
      <c r="F1429" s="27" t="str">
        <f t="shared" si="22"/>
        <v>SM1: Hoiss, Georg</v>
      </c>
      <c r="G1429" s="27" t="str">
        <f>VLOOKUP(A1429,bangolf_kategorien!$A$2:$B$11,2,FALSE)</f>
        <v>SM1</v>
      </c>
    </row>
    <row r="1430" spans="1:7" ht="14.5" x14ac:dyDescent="0.35">
      <c r="A1430" t="s">
        <v>138</v>
      </c>
      <c r="B1430">
        <v>66922</v>
      </c>
      <c r="C1430" t="s">
        <v>467</v>
      </c>
      <c r="D1430" t="s">
        <v>1542</v>
      </c>
      <c r="E1430" t="s">
        <v>412</v>
      </c>
      <c r="F1430" s="27" t="str">
        <f t="shared" si="22"/>
        <v>D: Hoiss, Martina</v>
      </c>
      <c r="G1430" s="27" t="str">
        <f>VLOOKUP(A1430,bangolf_kategorien!$A$2:$B$11,2,FALSE)</f>
        <v>D</v>
      </c>
    </row>
    <row r="1431" spans="1:7" ht="14.5" x14ac:dyDescent="0.35">
      <c r="A1431" t="s">
        <v>138</v>
      </c>
      <c r="B1431">
        <v>3094057</v>
      </c>
      <c r="C1431" t="s">
        <v>3546</v>
      </c>
      <c r="D1431" t="s">
        <v>3804</v>
      </c>
      <c r="E1431" t="s">
        <v>4</v>
      </c>
      <c r="F1431" s="27" t="str">
        <f t="shared" si="22"/>
        <v>D: Holborn-Rasolofoson, Nadine</v>
      </c>
      <c r="G1431" s="27" t="str">
        <f>VLOOKUP(A1431,bangolf_kategorien!$A$2:$B$11,2,FALSE)</f>
        <v>D</v>
      </c>
    </row>
    <row r="1432" spans="1:7" ht="14.5" x14ac:dyDescent="0.35">
      <c r="A1432" t="s">
        <v>134</v>
      </c>
      <c r="B1432">
        <v>38118</v>
      </c>
      <c r="C1432" t="s">
        <v>169</v>
      </c>
      <c r="D1432" t="s">
        <v>1543</v>
      </c>
      <c r="E1432" t="s">
        <v>491</v>
      </c>
      <c r="F1432" s="27" t="str">
        <f t="shared" si="22"/>
        <v>SW1: Holderberg, Claudia</v>
      </c>
      <c r="G1432" s="27" t="str">
        <f>VLOOKUP(A1432,bangolf_kategorien!$A$2:$B$11,2,FALSE)</f>
        <v>SW1</v>
      </c>
    </row>
    <row r="1433" spans="1:7" ht="14.5" x14ac:dyDescent="0.35">
      <c r="A1433" t="s">
        <v>112</v>
      </c>
      <c r="B1433">
        <v>38119</v>
      </c>
      <c r="C1433" t="s">
        <v>1142</v>
      </c>
      <c r="D1433" t="s">
        <v>1543</v>
      </c>
      <c r="E1433" t="s">
        <v>491</v>
      </c>
      <c r="F1433" s="27" t="str">
        <f t="shared" si="22"/>
        <v>SM2: Holderberg, Hans-Peter</v>
      </c>
      <c r="G1433" s="27" t="str">
        <f>VLOOKUP(A1433,bangolf_kategorien!$A$2:$B$11,2,FALSE)</f>
        <v>SM2</v>
      </c>
    </row>
    <row r="1434" spans="1:7" ht="14.5" x14ac:dyDescent="0.35">
      <c r="A1434" t="s">
        <v>138</v>
      </c>
      <c r="B1434">
        <v>67165</v>
      </c>
      <c r="C1434" t="s">
        <v>3547</v>
      </c>
      <c r="D1434" t="s">
        <v>3548</v>
      </c>
      <c r="E1434" t="s">
        <v>3307</v>
      </c>
      <c r="F1434" s="27" t="str">
        <f t="shared" si="22"/>
        <v>D: Hollensteiner, Birte</v>
      </c>
      <c r="G1434" s="27" t="str">
        <f>VLOOKUP(A1434,bangolf_kategorien!$A$2:$B$11,2,FALSE)</f>
        <v>D</v>
      </c>
    </row>
    <row r="1435" spans="1:7" ht="14.5" x14ac:dyDescent="0.35">
      <c r="A1435" t="s">
        <v>112</v>
      </c>
      <c r="B1435">
        <v>66869</v>
      </c>
      <c r="C1435" t="s">
        <v>207</v>
      </c>
      <c r="D1435" t="s">
        <v>3358</v>
      </c>
      <c r="E1435" t="s">
        <v>1041</v>
      </c>
      <c r="F1435" s="27" t="str">
        <f t="shared" si="22"/>
        <v>SM2: Hollwedel, Dieter</v>
      </c>
      <c r="G1435" s="27" t="str">
        <f>VLOOKUP(A1435,bangolf_kategorien!$A$2:$B$11,2,FALSE)</f>
        <v>SM2</v>
      </c>
    </row>
    <row r="1436" spans="1:7" ht="14.5" x14ac:dyDescent="0.35">
      <c r="A1436" t="s">
        <v>123</v>
      </c>
      <c r="B1436">
        <v>42793</v>
      </c>
      <c r="C1436" t="s">
        <v>120</v>
      </c>
      <c r="D1436" t="s">
        <v>1544</v>
      </c>
      <c r="E1436" t="s">
        <v>949</v>
      </c>
      <c r="F1436" s="27" t="str">
        <f t="shared" si="22"/>
        <v>SM1: Holtz, Edgar</v>
      </c>
      <c r="G1436" s="27" t="str">
        <f>VLOOKUP(A1436,bangolf_kategorien!$A$2:$B$11,2,FALSE)</f>
        <v>SM1</v>
      </c>
    </row>
    <row r="1437" spans="1:7" ht="14.5" x14ac:dyDescent="0.35">
      <c r="A1437" t="s">
        <v>127</v>
      </c>
      <c r="B1437">
        <v>37720</v>
      </c>
      <c r="C1437" t="s">
        <v>1483</v>
      </c>
      <c r="D1437" t="s">
        <v>1544</v>
      </c>
      <c r="E1437" t="s">
        <v>949</v>
      </c>
      <c r="F1437" s="27" t="str">
        <f t="shared" si="22"/>
        <v>H: Holtz, Frederik</v>
      </c>
      <c r="G1437" s="27" t="str">
        <f>VLOOKUP(A1437,bangolf_kategorien!$A$2:$B$11,2,FALSE)</f>
        <v>H</v>
      </c>
    </row>
    <row r="1438" spans="1:7" ht="14.5" x14ac:dyDescent="0.35">
      <c r="A1438" t="s">
        <v>123</v>
      </c>
      <c r="B1438">
        <v>38028</v>
      </c>
      <c r="C1438" t="s">
        <v>180</v>
      </c>
      <c r="D1438" t="s">
        <v>1544</v>
      </c>
      <c r="E1438" t="s">
        <v>949</v>
      </c>
      <c r="F1438" s="27" t="str">
        <f t="shared" si="22"/>
        <v>SM1: Holtz, Peter</v>
      </c>
      <c r="G1438" s="27" t="str">
        <f>VLOOKUP(A1438,bangolf_kategorien!$A$2:$B$11,2,FALSE)</f>
        <v>SM1</v>
      </c>
    </row>
    <row r="1439" spans="1:7" ht="14.5" x14ac:dyDescent="0.35">
      <c r="A1439" t="s">
        <v>112</v>
      </c>
      <c r="B1439">
        <v>66728</v>
      </c>
      <c r="C1439" t="s">
        <v>198</v>
      </c>
      <c r="D1439" t="s">
        <v>1545</v>
      </c>
      <c r="E1439" t="s">
        <v>563</v>
      </c>
      <c r="F1439" s="27" t="str">
        <f t="shared" si="22"/>
        <v>SM2: Holtzmann, Florian</v>
      </c>
      <c r="G1439" s="27" t="str">
        <f>VLOOKUP(A1439,bangolf_kategorien!$A$2:$B$11,2,FALSE)</f>
        <v>SM2</v>
      </c>
    </row>
    <row r="1440" spans="1:7" ht="14.5" x14ac:dyDescent="0.35">
      <c r="A1440" t="s">
        <v>127</v>
      </c>
      <c r="B1440">
        <v>3229029</v>
      </c>
      <c r="C1440" t="s">
        <v>171</v>
      </c>
      <c r="D1440" t="s">
        <v>1546</v>
      </c>
      <c r="E1440" t="s">
        <v>4</v>
      </c>
      <c r="F1440" s="27" t="str">
        <f t="shared" si="22"/>
        <v>H: Holzenthal, Sascha</v>
      </c>
      <c r="G1440" s="27" t="str">
        <f>VLOOKUP(A1440,bangolf_kategorien!$A$2:$B$11,2,FALSE)</f>
        <v>H</v>
      </c>
    </row>
    <row r="1441" spans="1:7" ht="14.5" x14ac:dyDescent="0.35">
      <c r="A1441" t="s">
        <v>127</v>
      </c>
      <c r="B1441">
        <v>66732</v>
      </c>
      <c r="C1441" t="s">
        <v>171</v>
      </c>
      <c r="D1441" t="s">
        <v>1546</v>
      </c>
      <c r="E1441" t="s">
        <v>327</v>
      </c>
      <c r="F1441" s="27" t="str">
        <f t="shared" si="22"/>
        <v>H: Holzenthal, Sascha</v>
      </c>
      <c r="G1441" s="27" t="str">
        <f>VLOOKUP(A1441,bangolf_kategorien!$A$2:$B$11,2,FALSE)</f>
        <v>H</v>
      </c>
    </row>
    <row r="1442" spans="1:7" ht="14.5" x14ac:dyDescent="0.35">
      <c r="A1442" t="s">
        <v>112</v>
      </c>
      <c r="B1442">
        <v>5746</v>
      </c>
      <c r="C1442" t="s">
        <v>113</v>
      </c>
      <c r="D1442" t="s">
        <v>1547</v>
      </c>
      <c r="E1442" t="s">
        <v>340</v>
      </c>
      <c r="F1442" s="27" t="str">
        <f t="shared" si="22"/>
        <v>SM2: Homey, Lothar</v>
      </c>
      <c r="G1442" s="27" t="str">
        <f>VLOOKUP(A1442,bangolf_kategorien!$A$2:$B$11,2,FALSE)</f>
        <v>SM2</v>
      </c>
    </row>
    <row r="1443" spans="1:7" ht="14.5" x14ac:dyDescent="0.35">
      <c r="A1443" t="s">
        <v>112</v>
      </c>
      <c r="B1443">
        <v>67033</v>
      </c>
      <c r="C1443" t="s">
        <v>182</v>
      </c>
      <c r="D1443" t="s">
        <v>3359</v>
      </c>
      <c r="E1443" t="s">
        <v>263</v>
      </c>
      <c r="F1443" s="27" t="str">
        <f t="shared" si="22"/>
        <v>SM2: Hommel, Wolfgang</v>
      </c>
      <c r="G1443" s="27" t="str">
        <f>VLOOKUP(A1443,bangolf_kategorien!$A$2:$B$11,2,FALSE)</f>
        <v>SM2</v>
      </c>
    </row>
    <row r="1444" spans="1:7" ht="14.5" x14ac:dyDescent="0.35">
      <c r="A1444" t="s">
        <v>123</v>
      </c>
      <c r="B1444">
        <v>37494</v>
      </c>
      <c r="C1444" t="s">
        <v>513</v>
      </c>
      <c r="D1444" t="s">
        <v>1548</v>
      </c>
      <c r="E1444" t="s">
        <v>343</v>
      </c>
      <c r="F1444" s="27" t="str">
        <f t="shared" si="22"/>
        <v>SM1: Honerkamp, Frank</v>
      </c>
      <c r="G1444" s="27" t="str">
        <f>VLOOKUP(A1444,bangolf_kategorien!$A$2:$B$11,2,FALSE)</f>
        <v>SM1</v>
      </c>
    </row>
    <row r="1445" spans="1:7" ht="14.5" x14ac:dyDescent="0.35">
      <c r="A1445" t="s">
        <v>127</v>
      </c>
      <c r="B1445">
        <v>63702</v>
      </c>
      <c r="C1445" t="s">
        <v>642</v>
      </c>
      <c r="D1445" t="s">
        <v>1549</v>
      </c>
      <c r="E1445" t="s">
        <v>990</v>
      </c>
      <c r="F1445" s="27" t="str">
        <f t="shared" si="22"/>
        <v>H: Hönicke, Marcel</v>
      </c>
      <c r="G1445" s="27" t="str">
        <f>VLOOKUP(A1445,bangolf_kategorien!$A$2:$B$11,2,FALSE)</f>
        <v>H</v>
      </c>
    </row>
    <row r="1446" spans="1:7" ht="14.5" x14ac:dyDescent="0.35">
      <c r="A1446" t="s">
        <v>127</v>
      </c>
      <c r="B1446">
        <v>66357</v>
      </c>
      <c r="C1446" t="s">
        <v>238</v>
      </c>
      <c r="D1446" t="s">
        <v>1549</v>
      </c>
      <c r="E1446" t="s">
        <v>990</v>
      </c>
      <c r="F1446" s="27" t="str">
        <f t="shared" si="22"/>
        <v>H: Hönicke, Marco</v>
      </c>
      <c r="G1446" s="27" t="str">
        <f>VLOOKUP(A1446,bangolf_kategorien!$A$2:$B$11,2,FALSE)</f>
        <v>H</v>
      </c>
    </row>
    <row r="1447" spans="1:7" ht="14.5" x14ac:dyDescent="0.35">
      <c r="A1447" t="s">
        <v>127</v>
      </c>
      <c r="B1447">
        <v>63691</v>
      </c>
      <c r="C1447" t="s">
        <v>1550</v>
      </c>
      <c r="D1447" t="s">
        <v>1549</v>
      </c>
      <c r="E1447" t="s">
        <v>990</v>
      </c>
      <c r="F1447" s="27" t="str">
        <f t="shared" si="22"/>
        <v>H: Hönicke, Ronny</v>
      </c>
      <c r="G1447" s="27" t="str">
        <f>VLOOKUP(A1447,bangolf_kategorien!$A$2:$B$11,2,FALSE)</f>
        <v>H</v>
      </c>
    </row>
    <row r="1448" spans="1:7" ht="14.5" x14ac:dyDescent="0.35">
      <c r="A1448" t="s">
        <v>112</v>
      </c>
      <c r="B1448">
        <v>49860</v>
      </c>
      <c r="C1448" t="s">
        <v>1551</v>
      </c>
      <c r="D1448" t="s">
        <v>1552</v>
      </c>
      <c r="E1448" t="s">
        <v>132</v>
      </c>
      <c r="F1448" s="27" t="str">
        <f t="shared" si="22"/>
        <v>SM2: Honnacker, Ludger</v>
      </c>
      <c r="G1448" s="27" t="str">
        <f>VLOOKUP(A1448,bangolf_kategorien!$A$2:$B$11,2,FALSE)</f>
        <v>SM2</v>
      </c>
    </row>
    <row r="1449" spans="1:7" ht="14.5" x14ac:dyDescent="0.35">
      <c r="A1449" t="s">
        <v>112</v>
      </c>
      <c r="B1449">
        <v>23187</v>
      </c>
      <c r="C1449" t="s">
        <v>180</v>
      </c>
      <c r="D1449" t="s">
        <v>1553</v>
      </c>
      <c r="E1449" t="s">
        <v>446</v>
      </c>
      <c r="F1449" s="27" t="str">
        <f t="shared" si="22"/>
        <v>SM2: Honnef, Peter</v>
      </c>
      <c r="G1449" s="27" t="str">
        <f>VLOOKUP(A1449,bangolf_kategorien!$A$2:$B$11,2,FALSE)</f>
        <v>SM2</v>
      </c>
    </row>
    <row r="1450" spans="1:7" ht="14.5" x14ac:dyDescent="0.35">
      <c r="A1450" t="s">
        <v>112</v>
      </c>
      <c r="B1450">
        <v>36467</v>
      </c>
      <c r="C1450" t="s">
        <v>638</v>
      </c>
      <c r="D1450" t="s">
        <v>3360</v>
      </c>
      <c r="E1450" t="s">
        <v>282</v>
      </c>
      <c r="F1450" s="27" t="str">
        <f t="shared" si="22"/>
        <v>SM2: Hönscheid, Karl Heinz</v>
      </c>
      <c r="G1450" s="27" t="str">
        <f>VLOOKUP(A1450,bangolf_kategorien!$A$2:$B$11,2,FALSE)</f>
        <v>SM2</v>
      </c>
    </row>
    <row r="1451" spans="1:7" ht="14.5" x14ac:dyDescent="0.35">
      <c r="A1451" t="s">
        <v>152</v>
      </c>
      <c r="B1451">
        <v>66979</v>
      </c>
      <c r="C1451" t="s">
        <v>704</v>
      </c>
      <c r="D1451" t="s">
        <v>3361</v>
      </c>
      <c r="E1451" t="s">
        <v>998</v>
      </c>
      <c r="F1451" s="27" t="str">
        <f t="shared" si="22"/>
        <v>SCHM: Hoock, Luca</v>
      </c>
      <c r="G1451" s="27" t="str">
        <f>VLOOKUP(A1451,bangolf_kategorien!$A$2:$B$11,2,FALSE)</f>
        <v>SCHM</v>
      </c>
    </row>
    <row r="1452" spans="1:7" ht="14.5" x14ac:dyDescent="0.35">
      <c r="A1452" t="s">
        <v>127</v>
      </c>
      <c r="B1452">
        <v>30377</v>
      </c>
      <c r="C1452" t="s">
        <v>615</v>
      </c>
      <c r="D1452" t="s">
        <v>1554</v>
      </c>
      <c r="E1452" t="s">
        <v>655</v>
      </c>
      <c r="F1452" s="27" t="str">
        <f t="shared" si="22"/>
        <v>H: Hoogen, Björn</v>
      </c>
      <c r="G1452" s="27" t="str">
        <f>VLOOKUP(A1452,bangolf_kategorien!$A$2:$B$11,2,FALSE)</f>
        <v>H</v>
      </c>
    </row>
    <row r="1453" spans="1:7" ht="14.5" x14ac:dyDescent="0.35">
      <c r="A1453" t="s">
        <v>127</v>
      </c>
      <c r="B1453">
        <v>48944</v>
      </c>
      <c r="C1453" t="s">
        <v>212</v>
      </c>
      <c r="D1453" t="s">
        <v>1554</v>
      </c>
      <c r="E1453" t="s">
        <v>655</v>
      </c>
      <c r="F1453" s="27" t="str">
        <f t="shared" si="22"/>
        <v>H: Hoogen, Ingo</v>
      </c>
      <c r="G1453" s="27" t="str">
        <f>VLOOKUP(A1453,bangolf_kategorien!$A$2:$B$11,2,FALSE)</f>
        <v>H</v>
      </c>
    </row>
    <row r="1454" spans="1:7" ht="14.5" x14ac:dyDescent="0.35">
      <c r="A1454" t="s">
        <v>215</v>
      </c>
      <c r="B1454">
        <v>66793</v>
      </c>
      <c r="C1454" t="s">
        <v>1326</v>
      </c>
      <c r="D1454" t="s">
        <v>1554</v>
      </c>
      <c r="E1454" t="s">
        <v>655</v>
      </c>
      <c r="F1454" s="27" t="str">
        <f t="shared" si="22"/>
        <v>SCHW: Hoogen, Lena</v>
      </c>
      <c r="G1454" s="27" t="str">
        <f>VLOOKUP(A1454,bangolf_kategorien!$A$2:$B$11,2,FALSE)</f>
        <v>SCHW</v>
      </c>
    </row>
    <row r="1455" spans="1:7" ht="14.5" x14ac:dyDescent="0.35">
      <c r="A1455" t="s">
        <v>127</v>
      </c>
      <c r="B1455">
        <v>36777</v>
      </c>
      <c r="C1455" t="s">
        <v>236</v>
      </c>
      <c r="D1455" t="s">
        <v>1554</v>
      </c>
      <c r="E1455" t="s">
        <v>655</v>
      </c>
      <c r="F1455" s="27" t="str">
        <f t="shared" si="22"/>
        <v>H: Hoogen, Sven</v>
      </c>
      <c r="G1455" s="27" t="str">
        <f>VLOOKUP(A1455,bangolf_kategorien!$A$2:$B$11,2,FALSE)</f>
        <v>H</v>
      </c>
    </row>
    <row r="1456" spans="1:7" ht="14.5" x14ac:dyDescent="0.35">
      <c r="A1456" t="s">
        <v>112</v>
      </c>
      <c r="B1456">
        <v>40538</v>
      </c>
      <c r="C1456" t="s">
        <v>472</v>
      </c>
      <c r="D1456" t="s">
        <v>1555</v>
      </c>
      <c r="E1456" t="s">
        <v>432</v>
      </c>
      <c r="F1456" s="27" t="str">
        <f t="shared" si="22"/>
        <v>SM2: Hoose, Wilfried</v>
      </c>
      <c r="G1456" s="27" t="str">
        <f>VLOOKUP(A1456,bangolf_kategorien!$A$2:$B$11,2,FALSE)</f>
        <v>SM2</v>
      </c>
    </row>
    <row r="1457" spans="1:7" ht="14.5" x14ac:dyDescent="0.35">
      <c r="A1457" t="s">
        <v>123</v>
      </c>
      <c r="B1457">
        <v>30608</v>
      </c>
      <c r="C1457" t="s">
        <v>418</v>
      </c>
      <c r="D1457" t="s">
        <v>1556</v>
      </c>
      <c r="E1457" t="s">
        <v>122</v>
      </c>
      <c r="F1457" s="27" t="str">
        <f t="shared" si="22"/>
        <v>SM1: Höötmann, Bernhard</v>
      </c>
      <c r="G1457" s="27" t="str">
        <f>VLOOKUP(A1457,bangolf_kategorien!$A$2:$B$11,2,FALSE)</f>
        <v>SM1</v>
      </c>
    </row>
    <row r="1458" spans="1:7" ht="14.5" x14ac:dyDescent="0.35">
      <c r="A1458" t="s">
        <v>123</v>
      </c>
      <c r="B1458">
        <v>35130</v>
      </c>
      <c r="C1458" t="s">
        <v>718</v>
      </c>
      <c r="D1458" t="s">
        <v>1557</v>
      </c>
      <c r="E1458" t="s">
        <v>595</v>
      </c>
      <c r="F1458" s="27" t="str">
        <f t="shared" si="22"/>
        <v>SM1: Höpfner, Carsten</v>
      </c>
      <c r="G1458" s="27" t="str">
        <f>VLOOKUP(A1458,bangolf_kategorien!$A$2:$B$11,2,FALSE)</f>
        <v>SM1</v>
      </c>
    </row>
    <row r="1459" spans="1:7" ht="14.5" x14ac:dyDescent="0.35">
      <c r="A1459" t="s">
        <v>123</v>
      </c>
      <c r="B1459">
        <v>40166</v>
      </c>
      <c r="C1459" t="s">
        <v>338</v>
      </c>
      <c r="D1459" t="s">
        <v>1557</v>
      </c>
      <c r="E1459" t="s">
        <v>1558</v>
      </c>
      <c r="F1459" s="27" t="str">
        <f t="shared" si="22"/>
        <v>SM1: Höpfner, Mario</v>
      </c>
      <c r="G1459" s="27" t="str">
        <f>VLOOKUP(A1459,bangolf_kategorien!$A$2:$B$11,2,FALSE)</f>
        <v>SM1</v>
      </c>
    </row>
    <row r="1460" spans="1:7" ht="14.5" x14ac:dyDescent="0.35">
      <c r="A1460" t="s">
        <v>112</v>
      </c>
      <c r="B1460">
        <v>46612</v>
      </c>
      <c r="C1460" t="s">
        <v>180</v>
      </c>
      <c r="D1460" t="s">
        <v>1559</v>
      </c>
      <c r="E1460" t="s">
        <v>432</v>
      </c>
      <c r="F1460" s="27" t="str">
        <f t="shared" si="22"/>
        <v>SM2: Höpner, Peter</v>
      </c>
      <c r="G1460" s="27" t="str">
        <f>VLOOKUP(A1460,bangolf_kategorien!$A$2:$B$11,2,FALSE)</f>
        <v>SM2</v>
      </c>
    </row>
    <row r="1461" spans="1:7" ht="14.5" x14ac:dyDescent="0.35">
      <c r="A1461" t="s">
        <v>112</v>
      </c>
      <c r="B1461">
        <v>38276</v>
      </c>
      <c r="C1461" t="s">
        <v>180</v>
      </c>
      <c r="D1461" t="s">
        <v>1560</v>
      </c>
      <c r="E1461" t="s">
        <v>434</v>
      </c>
      <c r="F1461" s="27" t="str">
        <f t="shared" si="22"/>
        <v>SM2: Hopp, Peter</v>
      </c>
      <c r="G1461" s="27" t="str">
        <f>VLOOKUP(A1461,bangolf_kategorien!$A$2:$B$11,2,FALSE)</f>
        <v>SM2</v>
      </c>
    </row>
    <row r="1462" spans="1:7" ht="14.5" x14ac:dyDescent="0.35">
      <c r="A1462" t="s">
        <v>123</v>
      </c>
      <c r="B1462">
        <v>67299</v>
      </c>
      <c r="C1462" t="s">
        <v>301</v>
      </c>
      <c r="D1462" t="s">
        <v>1561</v>
      </c>
      <c r="E1462" t="s">
        <v>580</v>
      </c>
      <c r="F1462" s="27" t="str">
        <f t="shared" si="22"/>
        <v>SM1: Hoppe, Daniel</v>
      </c>
      <c r="G1462" s="27" t="str">
        <f>VLOOKUP(A1462,bangolf_kategorien!$A$2:$B$11,2,FALSE)</f>
        <v>SM1</v>
      </c>
    </row>
    <row r="1463" spans="1:7" ht="14.5" x14ac:dyDescent="0.35">
      <c r="A1463" t="s">
        <v>112</v>
      </c>
      <c r="B1463">
        <v>37753</v>
      </c>
      <c r="C1463" t="s">
        <v>202</v>
      </c>
      <c r="D1463" t="s">
        <v>1561</v>
      </c>
      <c r="E1463" t="s">
        <v>767</v>
      </c>
      <c r="F1463" s="27" t="str">
        <f t="shared" si="22"/>
        <v>SM2: Hoppe, Manfred</v>
      </c>
      <c r="G1463" s="27" t="str">
        <f>VLOOKUP(A1463,bangolf_kategorien!$A$2:$B$11,2,FALSE)</f>
        <v>SM2</v>
      </c>
    </row>
    <row r="1464" spans="1:7" ht="14.5" x14ac:dyDescent="0.35">
      <c r="A1464" t="s">
        <v>123</v>
      </c>
      <c r="B1464">
        <v>37752</v>
      </c>
      <c r="C1464" t="s">
        <v>604</v>
      </c>
      <c r="D1464" t="s">
        <v>1561</v>
      </c>
      <c r="E1464" t="s">
        <v>767</v>
      </c>
      <c r="F1464" s="27" t="str">
        <f t="shared" si="22"/>
        <v>SM1: Hoppe, Mike</v>
      </c>
      <c r="G1464" s="27" t="str">
        <f>VLOOKUP(A1464,bangolf_kategorien!$A$2:$B$11,2,FALSE)</f>
        <v>SM1</v>
      </c>
    </row>
    <row r="1465" spans="1:7" ht="14.5" x14ac:dyDescent="0.35">
      <c r="A1465" t="s">
        <v>123</v>
      </c>
      <c r="B1465">
        <v>43419</v>
      </c>
      <c r="C1465" t="s">
        <v>338</v>
      </c>
      <c r="D1465" t="s">
        <v>1562</v>
      </c>
      <c r="E1465" t="s">
        <v>377</v>
      </c>
      <c r="F1465" s="27" t="str">
        <f t="shared" si="22"/>
        <v>SM1: Hopperdietzel, Mario</v>
      </c>
      <c r="G1465" s="27" t="str">
        <f>VLOOKUP(A1465,bangolf_kategorien!$A$2:$B$11,2,FALSE)</f>
        <v>SM1</v>
      </c>
    </row>
    <row r="1466" spans="1:7" ht="14.5" x14ac:dyDescent="0.35">
      <c r="A1466" t="s">
        <v>112</v>
      </c>
      <c r="B1466">
        <v>42335</v>
      </c>
      <c r="C1466" t="s">
        <v>186</v>
      </c>
      <c r="D1466" t="s">
        <v>1563</v>
      </c>
      <c r="E1466" t="s">
        <v>292</v>
      </c>
      <c r="F1466" s="27" t="str">
        <f t="shared" si="22"/>
        <v>SM2: Horbas, Alexander</v>
      </c>
      <c r="G1466" s="27" t="str">
        <f>VLOOKUP(A1466,bangolf_kategorien!$A$2:$B$11,2,FALSE)</f>
        <v>SM2</v>
      </c>
    </row>
    <row r="1467" spans="1:7" ht="14.5" x14ac:dyDescent="0.35">
      <c r="A1467" t="s">
        <v>197</v>
      </c>
      <c r="B1467">
        <v>67186</v>
      </c>
      <c r="C1467" t="s">
        <v>2712</v>
      </c>
      <c r="D1467" t="s">
        <v>3549</v>
      </c>
      <c r="E1467" t="s">
        <v>534</v>
      </c>
      <c r="F1467" s="27" t="str">
        <f t="shared" si="22"/>
        <v>JM: Hörburger, Benedikt</v>
      </c>
      <c r="G1467" s="27" t="str">
        <f>VLOOKUP(A1467,bangolf_kategorien!$A$2:$B$11,2,FALSE)</f>
        <v>JM</v>
      </c>
    </row>
    <row r="1468" spans="1:7" ht="14.5" x14ac:dyDescent="0.35">
      <c r="A1468" t="s">
        <v>134</v>
      </c>
      <c r="B1468">
        <v>38145</v>
      </c>
      <c r="C1468" t="s">
        <v>169</v>
      </c>
      <c r="D1468" t="s">
        <v>1564</v>
      </c>
      <c r="E1468" t="s">
        <v>700</v>
      </c>
      <c r="F1468" s="27" t="str">
        <f t="shared" si="22"/>
        <v>SW1: Horeis, Claudia</v>
      </c>
      <c r="G1468" s="27" t="str">
        <f>VLOOKUP(A1468,bangolf_kategorien!$A$2:$B$11,2,FALSE)</f>
        <v>SW1</v>
      </c>
    </row>
    <row r="1469" spans="1:7" ht="14.5" x14ac:dyDescent="0.35">
      <c r="A1469" t="s">
        <v>112</v>
      </c>
      <c r="B1469">
        <v>38146</v>
      </c>
      <c r="C1469" t="s">
        <v>923</v>
      </c>
      <c r="D1469" t="s">
        <v>1564</v>
      </c>
      <c r="E1469" t="s">
        <v>700</v>
      </c>
      <c r="F1469" s="27" t="str">
        <f t="shared" si="22"/>
        <v>SM2: Horeis, Kai</v>
      </c>
      <c r="G1469" s="27" t="str">
        <f>VLOOKUP(A1469,bangolf_kategorien!$A$2:$B$11,2,FALSE)</f>
        <v>SM2</v>
      </c>
    </row>
    <row r="1470" spans="1:7" ht="14.5" x14ac:dyDescent="0.35">
      <c r="A1470" t="s">
        <v>127</v>
      </c>
      <c r="B1470">
        <v>27888</v>
      </c>
      <c r="C1470" t="s">
        <v>1373</v>
      </c>
      <c r="D1470" t="s">
        <v>1565</v>
      </c>
      <c r="E1470" t="s">
        <v>793</v>
      </c>
      <c r="F1470" s="27" t="str">
        <f t="shared" si="22"/>
        <v>H: Hörl, Armin</v>
      </c>
      <c r="G1470" s="27" t="str">
        <f>VLOOKUP(A1470,bangolf_kategorien!$A$2:$B$11,2,FALSE)</f>
        <v>H</v>
      </c>
    </row>
    <row r="1471" spans="1:7" ht="14.5" x14ac:dyDescent="0.35">
      <c r="A1471" t="s">
        <v>116</v>
      </c>
      <c r="B1471">
        <v>66341</v>
      </c>
      <c r="C1471" t="s">
        <v>573</v>
      </c>
      <c r="D1471" t="s">
        <v>1566</v>
      </c>
      <c r="E1471" t="s">
        <v>368</v>
      </c>
      <c r="F1471" s="27" t="str">
        <f t="shared" si="22"/>
        <v>SW2: Horn, Angelika</v>
      </c>
      <c r="G1471" s="27" t="str">
        <f>VLOOKUP(A1471,bangolf_kategorien!$A$2:$B$11,2,FALSE)</f>
        <v>SW2</v>
      </c>
    </row>
    <row r="1472" spans="1:7" ht="14.5" x14ac:dyDescent="0.35">
      <c r="A1472" t="s">
        <v>123</v>
      </c>
      <c r="B1472">
        <v>50002</v>
      </c>
      <c r="C1472" t="s">
        <v>324</v>
      </c>
      <c r="D1472" t="s">
        <v>1566</v>
      </c>
      <c r="E1472" t="s">
        <v>119</v>
      </c>
      <c r="F1472" s="27" t="str">
        <f t="shared" si="22"/>
        <v>SM1: Horn, Dennis</v>
      </c>
      <c r="G1472" s="27" t="str">
        <f>VLOOKUP(A1472,bangolf_kategorien!$A$2:$B$11,2,FALSE)</f>
        <v>SM1</v>
      </c>
    </row>
    <row r="1473" spans="1:7" ht="14.5" x14ac:dyDescent="0.35">
      <c r="A1473" t="s">
        <v>123</v>
      </c>
      <c r="B1473">
        <v>66342</v>
      </c>
      <c r="C1473" t="s">
        <v>207</v>
      </c>
      <c r="D1473" t="s">
        <v>1566</v>
      </c>
      <c r="E1473" t="s">
        <v>368</v>
      </c>
      <c r="F1473" s="27" t="str">
        <f t="shared" si="22"/>
        <v>SM1: Horn, Dieter</v>
      </c>
      <c r="G1473" s="27" t="str">
        <f>VLOOKUP(A1473,bangolf_kategorien!$A$2:$B$11,2,FALSE)</f>
        <v>SM1</v>
      </c>
    </row>
    <row r="1474" spans="1:7" ht="14.5" x14ac:dyDescent="0.35">
      <c r="A1474" t="s">
        <v>127</v>
      </c>
      <c r="B1474">
        <v>38030</v>
      </c>
      <c r="C1474" t="s">
        <v>1082</v>
      </c>
      <c r="D1474" t="s">
        <v>1566</v>
      </c>
      <c r="E1474" t="s">
        <v>770</v>
      </c>
      <c r="F1474" s="27" t="str">
        <f t="shared" si="22"/>
        <v>H: Horn, Kilian</v>
      </c>
      <c r="G1474" s="27" t="str">
        <f>VLOOKUP(A1474,bangolf_kategorien!$A$2:$B$11,2,FALSE)</f>
        <v>H</v>
      </c>
    </row>
    <row r="1475" spans="1:7" ht="14.5" x14ac:dyDescent="0.35">
      <c r="A1475" t="s">
        <v>123</v>
      </c>
      <c r="B1475">
        <v>45305</v>
      </c>
      <c r="C1475" t="s">
        <v>513</v>
      </c>
      <c r="D1475" t="s">
        <v>1567</v>
      </c>
      <c r="E1475" t="s">
        <v>496</v>
      </c>
      <c r="F1475" s="27" t="str">
        <f t="shared" ref="F1475:F1538" si="23">CONCATENATE(G1475,": ",D1475,", ",C1475)</f>
        <v>SM1: Hornberger, Frank</v>
      </c>
      <c r="G1475" s="27" t="str">
        <f>VLOOKUP(A1475,bangolf_kategorien!$A$2:$B$11,2,FALSE)</f>
        <v>SM1</v>
      </c>
    </row>
    <row r="1476" spans="1:7" ht="14.5" x14ac:dyDescent="0.35">
      <c r="A1476" t="s">
        <v>112</v>
      </c>
      <c r="B1476">
        <v>60777</v>
      </c>
      <c r="C1476" t="s">
        <v>1568</v>
      </c>
      <c r="D1476" t="s">
        <v>1569</v>
      </c>
      <c r="E1476" t="s">
        <v>702</v>
      </c>
      <c r="F1476" s="27" t="str">
        <f t="shared" si="23"/>
        <v>SM2: Hörnlen, Edwin</v>
      </c>
      <c r="G1476" s="27" t="str">
        <f>VLOOKUP(A1476,bangolf_kategorien!$A$2:$B$11,2,FALSE)</f>
        <v>SM2</v>
      </c>
    </row>
    <row r="1477" spans="1:7" ht="14.5" x14ac:dyDescent="0.35">
      <c r="A1477" t="s">
        <v>112</v>
      </c>
      <c r="B1477">
        <v>33961</v>
      </c>
      <c r="C1477" t="s">
        <v>224</v>
      </c>
      <c r="D1477" t="s">
        <v>1570</v>
      </c>
      <c r="E1477" t="s">
        <v>1357</v>
      </c>
      <c r="F1477" s="27" t="str">
        <f t="shared" si="23"/>
        <v>SM2: Horsinka, Gerhard</v>
      </c>
      <c r="G1477" s="27" t="str">
        <f>VLOOKUP(A1477,bangolf_kategorien!$A$2:$B$11,2,FALSE)</f>
        <v>SM2</v>
      </c>
    </row>
    <row r="1478" spans="1:7" ht="14.5" x14ac:dyDescent="0.35">
      <c r="A1478" t="s">
        <v>127</v>
      </c>
      <c r="B1478">
        <v>38121</v>
      </c>
      <c r="C1478" t="s">
        <v>1571</v>
      </c>
      <c r="D1478" t="s">
        <v>498</v>
      </c>
      <c r="E1478" t="s">
        <v>142</v>
      </c>
      <c r="F1478" s="27" t="str">
        <f t="shared" si="23"/>
        <v>H: Horst, Valentin</v>
      </c>
      <c r="G1478" s="27" t="str">
        <f>VLOOKUP(A1478,bangolf_kategorien!$A$2:$B$11,2,FALSE)</f>
        <v>H</v>
      </c>
    </row>
    <row r="1479" spans="1:7" ht="14.5" x14ac:dyDescent="0.35">
      <c r="A1479" t="s">
        <v>197</v>
      </c>
      <c r="B1479">
        <v>67088</v>
      </c>
      <c r="C1479" t="s">
        <v>3550</v>
      </c>
      <c r="D1479" t="s">
        <v>3551</v>
      </c>
      <c r="E1479" t="s">
        <v>249</v>
      </c>
      <c r="F1479" s="27" t="str">
        <f t="shared" si="23"/>
        <v>JM: Hötzel, Matthis</v>
      </c>
      <c r="G1479" s="27" t="str">
        <f>VLOOKUP(A1479,bangolf_kategorien!$A$2:$B$11,2,FALSE)</f>
        <v>JM</v>
      </c>
    </row>
    <row r="1480" spans="1:7" ht="14.5" x14ac:dyDescent="0.35">
      <c r="A1480" t="s">
        <v>127</v>
      </c>
      <c r="B1480">
        <v>24610</v>
      </c>
      <c r="C1480" t="s">
        <v>923</v>
      </c>
      <c r="D1480" t="s">
        <v>3805</v>
      </c>
      <c r="E1480" t="s">
        <v>211</v>
      </c>
      <c r="F1480" s="27" t="str">
        <f t="shared" si="23"/>
        <v>H: Hövel, Kai</v>
      </c>
      <c r="G1480" s="27" t="str">
        <f>VLOOKUP(A1480,bangolf_kategorien!$A$2:$B$11,2,FALSE)</f>
        <v>H</v>
      </c>
    </row>
    <row r="1481" spans="1:7" ht="14.5" x14ac:dyDescent="0.35">
      <c r="A1481" t="s">
        <v>152</v>
      </c>
      <c r="B1481">
        <v>67280</v>
      </c>
      <c r="C1481" t="s">
        <v>3806</v>
      </c>
      <c r="D1481" t="s">
        <v>1572</v>
      </c>
      <c r="E1481" t="s">
        <v>377</v>
      </c>
      <c r="F1481" s="27" t="str">
        <f t="shared" si="23"/>
        <v>SCHM: Hoyer, Yannik</v>
      </c>
      <c r="G1481" s="27" t="str">
        <f>VLOOKUP(A1481,bangolf_kategorien!$A$2:$B$11,2,FALSE)</f>
        <v>SCHM</v>
      </c>
    </row>
    <row r="1482" spans="1:7" ht="14.5" x14ac:dyDescent="0.35">
      <c r="A1482" t="s">
        <v>127</v>
      </c>
      <c r="B1482">
        <v>66932</v>
      </c>
      <c r="C1482" t="s">
        <v>3362</v>
      </c>
      <c r="D1482" t="s">
        <v>1574</v>
      </c>
      <c r="E1482" t="s">
        <v>231</v>
      </c>
      <c r="F1482" s="27" t="str">
        <f t="shared" si="23"/>
        <v>H: Huber, Aaron</v>
      </c>
      <c r="G1482" s="27" t="str">
        <f>VLOOKUP(A1482,bangolf_kategorien!$A$2:$B$11,2,FALSE)</f>
        <v>H</v>
      </c>
    </row>
    <row r="1483" spans="1:7" ht="14.5" x14ac:dyDescent="0.35">
      <c r="A1483" t="s">
        <v>127</v>
      </c>
      <c r="B1483">
        <v>38389</v>
      </c>
      <c r="C1483" t="s">
        <v>1573</v>
      </c>
      <c r="D1483" t="s">
        <v>1574</v>
      </c>
      <c r="E1483" t="s">
        <v>231</v>
      </c>
      <c r="F1483" s="27" t="str">
        <f t="shared" si="23"/>
        <v>H: Huber, Eric</v>
      </c>
      <c r="G1483" s="27" t="str">
        <f>VLOOKUP(A1483,bangolf_kategorien!$A$2:$B$11,2,FALSE)</f>
        <v>H</v>
      </c>
    </row>
    <row r="1484" spans="1:7" ht="14.5" x14ac:dyDescent="0.35">
      <c r="A1484" t="s">
        <v>112</v>
      </c>
      <c r="B1484">
        <v>48107</v>
      </c>
      <c r="C1484" t="s">
        <v>296</v>
      </c>
      <c r="D1484" t="s">
        <v>1574</v>
      </c>
      <c r="E1484" t="s">
        <v>408</v>
      </c>
      <c r="F1484" s="27" t="str">
        <f t="shared" si="23"/>
        <v>SM2: Huber, Karl-Heinz</v>
      </c>
      <c r="G1484" s="27" t="str">
        <f>VLOOKUP(A1484,bangolf_kategorien!$A$2:$B$11,2,FALSE)</f>
        <v>SM2</v>
      </c>
    </row>
    <row r="1485" spans="1:7" ht="14.5" x14ac:dyDescent="0.35">
      <c r="A1485" t="s">
        <v>123</v>
      </c>
      <c r="B1485">
        <v>47050</v>
      </c>
      <c r="C1485" t="s">
        <v>232</v>
      </c>
      <c r="D1485" t="s">
        <v>1574</v>
      </c>
      <c r="E1485" t="s">
        <v>979</v>
      </c>
      <c r="F1485" s="27" t="str">
        <f t="shared" si="23"/>
        <v>SM1: Huber, Klaus</v>
      </c>
      <c r="G1485" s="27" t="str">
        <f>VLOOKUP(A1485,bangolf_kategorien!$A$2:$B$11,2,FALSE)</f>
        <v>SM1</v>
      </c>
    </row>
    <row r="1486" spans="1:7" ht="14.5" x14ac:dyDescent="0.35">
      <c r="A1486" t="s">
        <v>127</v>
      </c>
      <c r="B1486">
        <v>38355</v>
      </c>
      <c r="C1486" t="s">
        <v>1550</v>
      </c>
      <c r="D1486" t="s">
        <v>1574</v>
      </c>
      <c r="E1486" t="s">
        <v>390</v>
      </c>
      <c r="F1486" s="27" t="str">
        <f t="shared" si="23"/>
        <v>H: Huber, Ronny</v>
      </c>
      <c r="G1486" s="27" t="str">
        <f>VLOOKUP(A1486,bangolf_kategorien!$A$2:$B$11,2,FALSE)</f>
        <v>H</v>
      </c>
    </row>
    <row r="1487" spans="1:7" ht="14.5" x14ac:dyDescent="0.35">
      <c r="A1487" t="s">
        <v>152</v>
      </c>
      <c r="B1487">
        <v>66882</v>
      </c>
      <c r="C1487" t="s">
        <v>578</v>
      </c>
      <c r="D1487" t="s">
        <v>1575</v>
      </c>
      <c r="E1487" t="s">
        <v>1357</v>
      </c>
      <c r="F1487" s="27" t="str">
        <f t="shared" si="23"/>
        <v>SCHM: Hubrecht, Kevin</v>
      </c>
      <c r="G1487" s="27" t="str">
        <f>VLOOKUP(A1487,bangolf_kategorien!$A$2:$B$11,2,FALSE)</f>
        <v>SCHM</v>
      </c>
    </row>
    <row r="1488" spans="1:7" ht="14.5" x14ac:dyDescent="0.35">
      <c r="A1488" t="s">
        <v>123</v>
      </c>
      <c r="B1488">
        <v>32871</v>
      </c>
      <c r="C1488" t="s">
        <v>180</v>
      </c>
      <c r="D1488" t="s">
        <v>1575</v>
      </c>
      <c r="E1488" t="s">
        <v>1357</v>
      </c>
      <c r="F1488" s="27" t="str">
        <f t="shared" si="23"/>
        <v>SM1: Hubrecht, Peter</v>
      </c>
      <c r="G1488" s="27" t="str">
        <f>VLOOKUP(A1488,bangolf_kategorien!$A$2:$B$11,2,FALSE)</f>
        <v>SM1</v>
      </c>
    </row>
    <row r="1489" spans="1:7" ht="14.5" x14ac:dyDescent="0.35">
      <c r="A1489" t="s">
        <v>127</v>
      </c>
      <c r="B1489">
        <v>67248</v>
      </c>
      <c r="C1489" t="s">
        <v>704</v>
      </c>
      <c r="D1489" t="s">
        <v>3807</v>
      </c>
      <c r="E1489" t="s">
        <v>231</v>
      </c>
      <c r="F1489" s="27" t="str">
        <f t="shared" si="23"/>
        <v>H: Hudert, Luca</v>
      </c>
      <c r="G1489" s="27" t="str">
        <f>VLOOKUP(A1489,bangolf_kategorien!$A$2:$B$11,2,FALSE)</f>
        <v>H</v>
      </c>
    </row>
    <row r="1490" spans="1:7" ht="14.5" x14ac:dyDescent="0.35">
      <c r="A1490" t="s">
        <v>127</v>
      </c>
      <c r="B1490">
        <v>38364</v>
      </c>
      <c r="C1490" t="s">
        <v>732</v>
      </c>
      <c r="D1490" t="s">
        <v>1576</v>
      </c>
      <c r="E1490" t="s">
        <v>334</v>
      </c>
      <c r="F1490" s="27" t="str">
        <f t="shared" si="23"/>
        <v>H: Hudman, Christopher</v>
      </c>
      <c r="G1490" s="27" t="str">
        <f>VLOOKUP(A1490,bangolf_kategorien!$A$2:$B$11,2,FALSE)</f>
        <v>H</v>
      </c>
    </row>
    <row r="1491" spans="1:7" ht="14.5" x14ac:dyDescent="0.35">
      <c r="A1491" t="s">
        <v>112</v>
      </c>
      <c r="B1491">
        <v>33867</v>
      </c>
      <c r="C1491" t="s">
        <v>296</v>
      </c>
      <c r="D1491" t="s">
        <v>1577</v>
      </c>
      <c r="E1491" t="s">
        <v>292</v>
      </c>
      <c r="F1491" s="27" t="str">
        <f t="shared" si="23"/>
        <v>SM2: Hufnagl, Karl-Heinz</v>
      </c>
      <c r="G1491" s="27" t="str">
        <f>VLOOKUP(A1491,bangolf_kategorien!$A$2:$B$11,2,FALSE)</f>
        <v>SM2</v>
      </c>
    </row>
    <row r="1492" spans="1:7" ht="14.5" x14ac:dyDescent="0.35">
      <c r="A1492" t="s">
        <v>112</v>
      </c>
      <c r="B1492">
        <v>7524</v>
      </c>
      <c r="C1492" t="s">
        <v>232</v>
      </c>
      <c r="D1492" t="s">
        <v>1578</v>
      </c>
      <c r="E1492" t="s">
        <v>531</v>
      </c>
      <c r="F1492" s="27" t="str">
        <f t="shared" si="23"/>
        <v>SM2: Hufschmidt, Klaus</v>
      </c>
      <c r="G1492" s="27" t="str">
        <f>VLOOKUP(A1492,bangolf_kategorien!$A$2:$B$11,2,FALSE)</f>
        <v>SM2</v>
      </c>
    </row>
    <row r="1493" spans="1:7" ht="14.5" x14ac:dyDescent="0.35">
      <c r="A1493" t="s">
        <v>112</v>
      </c>
      <c r="B1493">
        <v>6300</v>
      </c>
      <c r="C1493" t="s">
        <v>232</v>
      </c>
      <c r="D1493" t="s">
        <v>1579</v>
      </c>
      <c r="E1493" t="s">
        <v>390</v>
      </c>
      <c r="F1493" s="27" t="str">
        <f t="shared" si="23"/>
        <v>SM2: Huhn, Klaus</v>
      </c>
      <c r="G1493" s="27" t="str">
        <f>VLOOKUP(A1493,bangolf_kategorien!$A$2:$B$11,2,FALSE)</f>
        <v>SM2</v>
      </c>
    </row>
    <row r="1494" spans="1:7" ht="14.5" x14ac:dyDescent="0.35">
      <c r="A1494" t="s">
        <v>116</v>
      </c>
      <c r="B1494">
        <v>47019</v>
      </c>
      <c r="C1494" t="s">
        <v>467</v>
      </c>
      <c r="D1494" t="s">
        <v>1579</v>
      </c>
      <c r="E1494" t="s">
        <v>288</v>
      </c>
      <c r="F1494" s="27" t="str">
        <f t="shared" si="23"/>
        <v>SW2: Huhn, Martina</v>
      </c>
      <c r="G1494" s="27" t="str">
        <f>VLOOKUP(A1494,bangolf_kategorien!$A$2:$B$11,2,FALSE)</f>
        <v>SW2</v>
      </c>
    </row>
    <row r="1495" spans="1:7" ht="14.5" x14ac:dyDescent="0.35">
      <c r="A1495" t="s">
        <v>127</v>
      </c>
      <c r="B1495">
        <v>30013</v>
      </c>
      <c r="C1495" t="s">
        <v>140</v>
      </c>
      <c r="D1495" t="s">
        <v>1579</v>
      </c>
      <c r="E1495" t="s">
        <v>390</v>
      </c>
      <c r="F1495" s="27" t="str">
        <f t="shared" si="23"/>
        <v>H: Huhn, Michael</v>
      </c>
      <c r="G1495" s="27" t="str">
        <f>VLOOKUP(A1495,bangolf_kategorien!$A$2:$B$11,2,FALSE)</f>
        <v>H</v>
      </c>
    </row>
    <row r="1496" spans="1:7" ht="14.5" x14ac:dyDescent="0.35">
      <c r="A1496" t="s">
        <v>112</v>
      </c>
      <c r="B1496">
        <v>49297</v>
      </c>
      <c r="C1496" t="s">
        <v>182</v>
      </c>
      <c r="D1496" t="s">
        <v>1580</v>
      </c>
      <c r="E1496" t="s">
        <v>354</v>
      </c>
      <c r="F1496" s="27" t="str">
        <f t="shared" si="23"/>
        <v>SM2: Hühne, Wolfgang</v>
      </c>
      <c r="G1496" s="27" t="str">
        <f>VLOOKUP(A1496,bangolf_kategorien!$A$2:$B$11,2,FALSE)</f>
        <v>SM2</v>
      </c>
    </row>
    <row r="1497" spans="1:7" ht="14.5" x14ac:dyDescent="0.35">
      <c r="A1497" t="s">
        <v>127</v>
      </c>
      <c r="B1497">
        <v>32803</v>
      </c>
      <c r="C1497" t="s">
        <v>1581</v>
      </c>
      <c r="D1497" t="s">
        <v>1582</v>
      </c>
      <c r="E1497" t="s">
        <v>990</v>
      </c>
      <c r="F1497" s="27" t="str">
        <f t="shared" si="23"/>
        <v>H: Humbek, Marcell</v>
      </c>
      <c r="G1497" s="27" t="str">
        <f>VLOOKUP(A1497,bangolf_kategorien!$A$2:$B$11,2,FALSE)</f>
        <v>H</v>
      </c>
    </row>
    <row r="1498" spans="1:7" ht="14.5" x14ac:dyDescent="0.35">
      <c r="A1498" t="s">
        <v>127</v>
      </c>
      <c r="B1498">
        <v>36485</v>
      </c>
      <c r="C1498" t="s">
        <v>1583</v>
      </c>
      <c r="D1498" t="s">
        <v>1582</v>
      </c>
      <c r="E1498" t="s">
        <v>990</v>
      </c>
      <c r="F1498" s="27" t="str">
        <f t="shared" si="23"/>
        <v>H: Humbek, Sascha-Nico</v>
      </c>
      <c r="G1498" s="27" t="str">
        <f>VLOOKUP(A1498,bangolf_kategorien!$A$2:$B$11,2,FALSE)</f>
        <v>H</v>
      </c>
    </row>
    <row r="1499" spans="1:7" ht="14.5" x14ac:dyDescent="0.35">
      <c r="A1499" t="s">
        <v>138</v>
      </c>
      <c r="B1499">
        <v>63553</v>
      </c>
      <c r="C1499" t="s">
        <v>1584</v>
      </c>
      <c r="D1499" t="s">
        <v>1585</v>
      </c>
      <c r="E1499" t="s">
        <v>990</v>
      </c>
      <c r="F1499" s="27" t="str">
        <f t="shared" si="23"/>
        <v>D: Humbek-Hönicke, Jeanette</v>
      </c>
      <c r="G1499" s="27" t="str">
        <f>VLOOKUP(A1499,bangolf_kategorien!$A$2:$B$11,2,FALSE)</f>
        <v>D</v>
      </c>
    </row>
    <row r="1500" spans="1:7" ht="14.5" x14ac:dyDescent="0.35">
      <c r="A1500" t="s">
        <v>116</v>
      </c>
      <c r="B1500">
        <v>63418</v>
      </c>
      <c r="C1500" t="s">
        <v>1586</v>
      </c>
      <c r="D1500" t="s">
        <v>1587</v>
      </c>
      <c r="E1500" t="s">
        <v>326</v>
      </c>
      <c r="F1500" s="27" t="str">
        <f t="shared" si="23"/>
        <v>SW2: Humburg, Sybille</v>
      </c>
      <c r="G1500" s="27" t="str">
        <f>VLOOKUP(A1500,bangolf_kategorien!$A$2:$B$11,2,FALSE)</f>
        <v>SW2</v>
      </c>
    </row>
    <row r="1501" spans="1:7" ht="14.5" x14ac:dyDescent="0.35">
      <c r="A1501" t="s">
        <v>116</v>
      </c>
      <c r="B1501">
        <v>35858</v>
      </c>
      <c r="C1501" t="s">
        <v>588</v>
      </c>
      <c r="D1501" t="s">
        <v>1588</v>
      </c>
      <c r="E1501" t="s">
        <v>444</v>
      </c>
      <c r="F1501" s="27" t="str">
        <f t="shared" si="23"/>
        <v>SW2: Hundsdorf, Annemarie</v>
      </c>
      <c r="G1501" s="27" t="str">
        <f>VLOOKUP(A1501,bangolf_kategorien!$A$2:$B$11,2,FALSE)</f>
        <v>SW2</v>
      </c>
    </row>
    <row r="1502" spans="1:7" ht="14.5" x14ac:dyDescent="0.35">
      <c r="A1502" t="s">
        <v>112</v>
      </c>
      <c r="B1502">
        <v>35857</v>
      </c>
      <c r="C1502" t="s">
        <v>202</v>
      </c>
      <c r="D1502" t="s">
        <v>1588</v>
      </c>
      <c r="E1502" t="s">
        <v>444</v>
      </c>
      <c r="F1502" s="27" t="str">
        <f t="shared" si="23"/>
        <v>SM2: Hundsdorf, Manfred</v>
      </c>
      <c r="G1502" s="27" t="str">
        <f>VLOOKUP(A1502,bangolf_kategorien!$A$2:$B$11,2,FALSE)</f>
        <v>SM2</v>
      </c>
    </row>
    <row r="1503" spans="1:7" ht="14.5" x14ac:dyDescent="0.35">
      <c r="A1503" t="s">
        <v>112</v>
      </c>
      <c r="B1503">
        <v>67010</v>
      </c>
      <c r="C1503" t="s">
        <v>207</v>
      </c>
      <c r="D1503" t="s">
        <v>3363</v>
      </c>
      <c r="E1503" t="s">
        <v>216</v>
      </c>
      <c r="F1503" s="27" t="str">
        <f t="shared" si="23"/>
        <v>SM2: Hundt, Dieter</v>
      </c>
      <c r="G1503" s="27" t="str">
        <f>VLOOKUP(A1503,bangolf_kategorien!$A$2:$B$11,2,FALSE)</f>
        <v>SM2</v>
      </c>
    </row>
    <row r="1504" spans="1:7" ht="14.5" x14ac:dyDescent="0.35">
      <c r="A1504" t="s">
        <v>123</v>
      </c>
      <c r="B1504">
        <v>44723</v>
      </c>
      <c r="C1504" t="s">
        <v>296</v>
      </c>
      <c r="D1504" t="s">
        <v>1589</v>
      </c>
      <c r="E1504" t="s">
        <v>119</v>
      </c>
      <c r="F1504" s="27" t="str">
        <f t="shared" si="23"/>
        <v>SM1: Hunte, Karl-Heinz</v>
      </c>
      <c r="G1504" s="27" t="str">
        <f>VLOOKUP(A1504,bangolf_kategorien!$A$2:$B$11,2,FALSE)</f>
        <v>SM1</v>
      </c>
    </row>
    <row r="1505" spans="1:7" ht="14.5" x14ac:dyDescent="0.35">
      <c r="A1505" t="s">
        <v>134</v>
      </c>
      <c r="B1505">
        <v>40603</v>
      </c>
      <c r="C1505" t="s">
        <v>575</v>
      </c>
      <c r="D1505" t="s">
        <v>1589</v>
      </c>
      <c r="E1505" t="s">
        <v>119</v>
      </c>
      <c r="F1505" s="27" t="str">
        <f t="shared" si="23"/>
        <v>SW1: Hunte, Stefanie</v>
      </c>
      <c r="G1505" s="27" t="str">
        <f>VLOOKUP(A1505,bangolf_kategorien!$A$2:$B$11,2,FALSE)</f>
        <v>SW1</v>
      </c>
    </row>
    <row r="1506" spans="1:7" ht="14.5" x14ac:dyDescent="0.35">
      <c r="A1506" t="s">
        <v>112</v>
      </c>
      <c r="B1506">
        <v>5258</v>
      </c>
      <c r="C1506" t="s">
        <v>722</v>
      </c>
      <c r="D1506" t="s">
        <v>1590</v>
      </c>
      <c r="E1506" t="s">
        <v>371</v>
      </c>
      <c r="F1506" s="27" t="str">
        <f t="shared" si="23"/>
        <v>SM2: Hupfloher, Josef</v>
      </c>
      <c r="G1506" s="27" t="str">
        <f>VLOOKUP(A1506,bangolf_kategorien!$A$2:$B$11,2,FALSE)</f>
        <v>SM2</v>
      </c>
    </row>
    <row r="1507" spans="1:7" ht="14.5" x14ac:dyDescent="0.35">
      <c r="A1507" t="s">
        <v>112</v>
      </c>
      <c r="B1507">
        <v>65120</v>
      </c>
      <c r="C1507" t="s">
        <v>436</v>
      </c>
      <c r="D1507" t="s">
        <v>1591</v>
      </c>
      <c r="E1507" t="s">
        <v>137</v>
      </c>
      <c r="F1507" s="27" t="str">
        <f t="shared" si="23"/>
        <v>SM2: Hupka, Norbert</v>
      </c>
      <c r="G1507" s="27" t="str">
        <f>VLOOKUP(A1507,bangolf_kategorien!$A$2:$B$11,2,FALSE)</f>
        <v>SM2</v>
      </c>
    </row>
    <row r="1508" spans="1:7" ht="14.5" x14ac:dyDescent="0.35">
      <c r="A1508" t="s">
        <v>123</v>
      </c>
      <c r="B1508">
        <v>27615</v>
      </c>
      <c r="C1508" t="s">
        <v>382</v>
      </c>
      <c r="D1508" t="s">
        <v>1592</v>
      </c>
      <c r="E1508" t="s">
        <v>343</v>
      </c>
      <c r="F1508" s="27" t="str">
        <f t="shared" si="23"/>
        <v>SM1: Hüppen, Martin</v>
      </c>
      <c r="G1508" s="27" t="str">
        <f>VLOOKUP(A1508,bangolf_kategorien!$A$2:$B$11,2,FALSE)</f>
        <v>SM1</v>
      </c>
    </row>
    <row r="1509" spans="1:7" ht="14.5" x14ac:dyDescent="0.35">
      <c r="A1509" t="s">
        <v>123</v>
      </c>
      <c r="B1509">
        <v>46235</v>
      </c>
      <c r="C1509" t="s">
        <v>592</v>
      </c>
      <c r="D1509" t="s">
        <v>1594</v>
      </c>
      <c r="E1509" t="s">
        <v>219</v>
      </c>
      <c r="F1509" s="27" t="str">
        <f t="shared" si="23"/>
        <v>SM1: Hürter, Ulrich</v>
      </c>
      <c r="G1509" s="27" t="str">
        <f>VLOOKUP(A1509,bangolf_kategorien!$A$2:$B$11,2,FALSE)</f>
        <v>SM1</v>
      </c>
    </row>
    <row r="1510" spans="1:7" ht="14.5" x14ac:dyDescent="0.35">
      <c r="A1510" t="s">
        <v>123</v>
      </c>
      <c r="B1510">
        <v>66173</v>
      </c>
      <c r="C1510" t="s">
        <v>912</v>
      </c>
      <c r="D1510" t="s">
        <v>1595</v>
      </c>
      <c r="E1510" t="s">
        <v>922</v>
      </c>
      <c r="F1510" s="27" t="str">
        <f t="shared" si="23"/>
        <v>SM1: Huse, Fred</v>
      </c>
      <c r="G1510" s="27" t="str">
        <f>VLOOKUP(A1510,bangolf_kategorien!$A$2:$B$11,2,FALSE)</f>
        <v>SM1</v>
      </c>
    </row>
    <row r="1511" spans="1:7" ht="14.5" x14ac:dyDescent="0.35">
      <c r="A1511" t="s">
        <v>127</v>
      </c>
      <c r="B1511">
        <v>35406</v>
      </c>
      <c r="C1511" t="s">
        <v>642</v>
      </c>
      <c r="D1511" t="s">
        <v>1596</v>
      </c>
      <c r="E1511" t="s">
        <v>459</v>
      </c>
      <c r="F1511" s="27" t="str">
        <f t="shared" si="23"/>
        <v>H: Hüsges, Marcel</v>
      </c>
      <c r="G1511" s="27" t="str">
        <f>VLOOKUP(A1511,bangolf_kategorien!$A$2:$B$11,2,FALSE)</f>
        <v>H</v>
      </c>
    </row>
    <row r="1512" spans="1:7" ht="14.5" x14ac:dyDescent="0.35">
      <c r="A1512" t="s">
        <v>138</v>
      </c>
      <c r="B1512">
        <v>3216785</v>
      </c>
      <c r="C1512" t="s">
        <v>3808</v>
      </c>
      <c r="D1512" t="s">
        <v>3809</v>
      </c>
      <c r="E1512" t="s">
        <v>4</v>
      </c>
      <c r="F1512" s="27" t="str">
        <f t="shared" si="23"/>
        <v>D: Hüsken, Sabrina Caren</v>
      </c>
      <c r="G1512" s="27" t="str">
        <f>VLOOKUP(A1512,bangolf_kategorien!$A$2:$B$11,2,FALSE)</f>
        <v>D</v>
      </c>
    </row>
    <row r="1513" spans="1:7" ht="14.5" x14ac:dyDescent="0.35">
      <c r="A1513" t="s">
        <v>123</v>
      </c>
      <c r="B1513">
        <v>67058</v>
      </c>
      <c r="C1513" t="s">
        <v>359</v>
      </c>
      <c r="D1513" t="s">
        <v>3364</v>
      </c>
      <c r="E1513" t="s">
        <v>1147</v>
      </c>
      <c r="F1513" s="27" t="str">
        <f t="shared" si="23"/>
        <v>SM1: Hüther, Ralf</v>
      </c>
      <c r="G1513" s="27" t="str">
        <f>VLOOKUP(A1513,bangolf_kategorien!$A$2:$B$11,2,FALSE)</f>
        <v>SM1</v>
      </c>
    </row>
    <row r="1514" spans="1:7" ht="14.5" x14ac:dyDescent="0.35">
      <c r="A1514" t="s">
        <v>127</v>
      </c>
      <c r="B1514">
        <v>40165</v>
      </c>
      <c r="C1514" t="s">
        <v>642</v>
      </c>
      <c r="D1514" t="s">
        <v>1597</v>
      </c>
      <c r="E1514" t="s">
        <v>1058</v>
      </c>
      <c r="F1514" s="27" t="str">
        <f t="shared" si="23"/>
        <v>H: Hütter, Marcel</v>
      </c>
      <c r="G1514" s="27" t="str">
        <f>VLOOKUP(A1514,bangolf_kategorien!$A$2:$B$11,2,FALSE)</f>
        <v>H</v>
      </c>
    </row>
    <row r="1515" spans="1:7" ht="14.5" x14ac:dyDescent="0.35">
      <c r="A1515" t="s">
        <v>138</v>
      </c>
      <c r="B1515">
        <v>38569</v>
      </c>
      <c r="C1515" t="s">
        <v>1391</v>
      </c>
      <c r="D1515" t="s">
        <v>1597</v>
      </c>
      <c r="E1515" t="s">
        <v>1058</v>
      </c>
      <c r="F1515" s="27" t="str">
        <f t="shared" si="23"/>
        <v>D: Hütter, Natascha</v>
      </c>
      <c r="G1515" s="27" t="str">
        <f>VLOOKUP(A1515,bangolf_kategorien!$A$2:$B$11,2,FALSE)</f>
        <v>D</v>
      </c>
    </row>
    <row r="1516" spans="1:7" ht="14.5" x14ac:dyDescent="0.35">
      <c r="A1516" t="s">
        <v>152</v>
      </c>
      <c r="B1516">
        <v>67354</v>
      </c>
      <c r="C1516" t="s">
        <v>363</v>
      </c>
      <c r="D1516" t="s">
        <v>3810</v>
      </c>
      <c r="E1516" t="s">
        <v>329</v>
      </c>
      <c r="F1516" s="27" t="str">
        <f t="shared" si="23"/>
        <v>SCHM: Hüttl, Bastian</v>
      </c>
      <c r="G1516" s="27" t="str">
        <f>VLOOKUP(A1516,bangolf_kategorien!$A$2:$B$11,2,FALSE)</f>
        <v>SCHM</v>
      </c>
    </row>
    <row r="1517" spans="1:7" ht="14.5" x14ac:dyDescent="0.35">
      <c r="A1517" t="s">
        <v>116</v>
      </c>
      <c r="B1517">
        <v>4182</v>
      </c>
      <c r="C1517" t="s">
        <v>1598</v>
      </c>
      <c r="D1517" t="s">
        <v>1599</v>
      </c>
      <c r="E1517" t="s">
        <v>520</v>
      </c>
      <c r="F1517" s="27" t="str">
        <f t="shared" si="23"/>
        <v>SW2: Hutzler, Anneliese</v>
      </c>
      <c r="G1517" s="27" t="str">
        <f>VLOOKUP(A1517,bangolf_kategorien!$A$2:$B$11,2,FALSE)</f>
        <v>SW2</v>
      </c>
    </row>
    <row r="1518" spans="1:7" ht="14.5" x14ac:dyDescent="0.35">
      <c r="A1518" t="s">
        <v>123</v>
      </c>
      <c r="B1518">
        <v>38269</v>
      </c>
      <c r="C1518" t="s">
        <v>388</v>
      </c>
      <c r="D1518" t="s">
        <v>1600</v>
      </c>
      <c r="E1518" t="s">
        <v>219</v>
      </c>
      <c r="F1518" s="27" t="str">
        <f t="shared" si="23"/>
        <v>SM1: Hylak, Marcus</v>
      </c>
      <c r="G1518" s="27" t="str">
        <f>VLOOKUP(A1518,bangolf_kategorien!$A$2:$B$11,2,FALSE)</f>
        <v>SM1</v>
      </c>
    </row>
    <row r="1519" spans="1:7" ht="14.5" x14ac:dyDescent="0.35">
      <c r="A1519" t="s">
        <v>116</v>
      </c>
      <c r="B1519">
        <v>26659</v>
      </c>
      <c r="C1519" t="s">
        <v>1601</v>
      </c>
      <c r="D1519" t="s">
        <v>1600</v>
      </c>
      <c r="E1519" t="s">
        <v>219</v>
      </c>
      <c r="F1519" s="27" t="str">
        <f t="shared" si="23"/>
        <v>SW2: Hylak, Reinhild</v>
      </c>
      <c r="G1519" s="27" t="str">
        <f>VLOOKUP(A1519,bangolf_kategorien!$A$2:$B$11,2,FALSE)</f>
        <v>SW2</v>
      </c>
    </row>
    <row r="1520" spans="1:7" ht="14.5" x14ac:dyDescent="0.35">
      <c r="A1520" t="s">
        <v>138</v>
      </c>
      <c r="B1520">
        <v>35568</v>
      </c>
      <c r="C1520" t="s">
        <v>1348</v>
      </c>
      <c r="D1520" t="s">
        <v>1602</v>
      </c>
      <c r="E1520" t="s">
        <v>145</v>
      </c>
      <c r="F1520" s="27" t="str">
        <f t="shared" si="23"/>
        <v>D: Iffland, Marina</v>
      </c>
      <c r="G1520" s="27" t="str">
        <f>VLOOKUP(A1520,bangolf_kategorien!$A$2:$B$11,2,FALSE)</f>
        <v>D</v>
      </c>
    </row>
    <row r="1521" spans="1:7" ht="14.5" x14ac:dyDescent="0.35">
      <c r="A1521" t="s">
        <v>112</v>
      </c>
      <c r="B1521">
        <v>35239</v>
      </c>
      <c r="C1521" t="s">
        <v>180</v>
      </c>
      <c r="D1521" t="s">
        <v>1602</v>
      </c>
      <c r="E1521" t="s">
        <v>145</v>
      </c>
      <c r="F1521" s="27" t="str">
        <f t="shared" si="23"/>
        <v>SM2: Iffland, Peter</v>
      </c>
      <c r="G1521" s="27" t="str">
        <f>VLOOKUP(A1521,bangolf_kategorien!$A$2:$B$11,2,FALSE)</f>
        <v>SM2</v>
      </c>
    </row>
    <row r="1522" spans="1:7" ht="14.5" x14ac:dyDescent="0.35">
      <c r="A1522" t="s">
        <v>127</v>
      </c>
      <c r="B1522">
        <v>3216757</v>
      </c>
      <c r="C1522" t="s">
        <v>335</v>
      </c>
      <c r="D1522" t="s">
        <v>3811</v>
      </c>
      <c r="E1522" t="s">
        <v>4</v>
      </c>
      <c r="F1522" s="27" t="str">
        <f t="shared" si="23"/>
        <v>H: Igel, Jens</v>
      </c>
      <c r="G1522" s="27" t="str">
        <f>VLOOKUP(A1522,bangolf_kategorien!$A$2:$B$11,2,FALSE)</f>
        <v>H</v>
      </c>
    </row>
    <row r="1523" spans="1:7" ht="14.5" x14ac:dyDescent="0.35">
      <c r="A1523" t="s">
        <v>127</v>
      </c>
      <c r="B1523">
        <v>16225</v>
      </c>
      <c r="C1523" t="s">
        <v>388</v>
      </c>
      <c r="D1523" t="s">
        <v>1603</v>
      </c>
      <c r="E1523" t="s">
        <v>1558</v>
      </c>
      <c r="F1523" s="27" t="str">
        <f t="shared" si="23"/>
        <v>H: Ihrlich, Marcus</v>
      </c>
      <c r="G1523" s="27" t="str">
        <f>VLOOKUP(A1523,bangolf_kategorien!$A$2:$B$11,2,FALSE)</f>
        <v>H</v>
      </c>
    </row>
    <row r="1524" spans="1:7" ht="14.5" x14ac:dyDescent="0.35">
      <c r="A1524" t="s">
        <v>123</v>
      </c>
      <c r="B1524">
        <v>48686</v>
      </c>
      <c r="C1524" t="s">
        <v>124</v>
      </c>
      <c r="D1524" t="s">
        <v>1604</v>
      </c>
      <c r="E1524" t="s">
        <v>598</v>
      </c>
      <c r="F1524" s="27" t="str">
        <f t="shared" si="23"/>
        <v>SM1: Ill, Thomas</v>
      </c>
      <c r="G1524" s="27" t="str">
        <f>VLOOKUP(A1524,bangolf_kategorien!$A$2:$B$11,2,FALSE)</f>
        <v>SM1</v>
      </c>
    </row>
    <row r="1525" spans="1:7" ht="14.5" x14ac:dyDescent="0.35">
      <c r="A1525" t="s">
        <v>197</v>
      </c>
      <c r="B1525">
        <v>67096</v>
      </c>
      <c r="C1525" t="s">
        <v>642</v>
      </c>
      <c r="D1525" t="s">
        <v>3552</v>
      </c>
      <c r="E1525" t="s">
        <v>259</v>
      </c>
      <c r="F1525" s="27" t="str">
        <f t="shared" si="23"/>
        <v>JM: Immenschuh, Marcel</v>
      </c>
      <c r="G1525" s="27" t="str">
        <f>VLOOKUP(A1525,bangolf_kategorien!$A$2:$B$11,2,FALSE)</f>
        <v>JM</v>
      </c>
    </row>
    <row r="1526" spans="1:7" ht="14.5" x14ac:dyDescent="0.35">
      <c r="A1526" t="s">
        <v>112</v>
      </c>
      <c r="B1526">
        <v>26834</v>
      </c>
      <c r="C1526" t="s">
        <v>967</v>
      </c>
      <c r="D1526" t="s">
        <v>1606</v>
      </c>
      <c r="E1526" t="s">
        <v>700</v>
      </c>
      <c r="F1526" s="27" t="str">
        <f t="shared" si="23"/>
        <v>SM2: Inck, Alfred</v>
      </c>
      <c r="G1526" s="27" t="str">
        <f>VLOOKUP(A1526,bangolf_kategorien!$A$2:$B$11,2,FALSE)</f>
        <v>SM2</v>
      </c>
    </row>
    <row r="1527" spans="1:7" ht="14.5" x14ac:dyDescent="0.35">
      <c r="A1527" t="s">
        <v>116</v>
      </c>
      <c r="B1527">
        <v>44954</v>
      </c>
      <c r="C1527" t="s">
        <v>1607</v>
      </c>
      <c r="D1527" t="s">
        <v>1606</v>
      </c>
      <c r="E1527" t="s">
        <v>700</v>
      </c>
      <c r="F1527" s="27" t="str">
        <f t="shared" si="23"/>
        <v>SW2: Inck, Alwine</v>
      </c>
      <c r="G1527" s="27" t="str">
        <f>VLOOKUP(A1527,bangolf_kategorien!$A$2:$B$11,2,FALSE)</f>
        <v>SW2</v>
      </c>
    </row>
    <row r="1528" spans="1:7" ht="14.5" x14ac:dyDescent="0.35">
      <c r="A1528" t="s">
        <v>112</v>
      </c>
      <c r="B1528">
        <v>27702</v>
      </c>
      <c r="C1528" t="s">
        <v>1042</v>
      </c>
      <c r="D1528" t="s">
        <v>1608</v>
      </c>
      <c r="E1528" t="s">
        <v>1087</v>
      </c>
      <c r="F1528" s="27" t="str">
        <f t="shared" si="23"/>
        <v>SM2: Ingenston, Bruno</v>
      </c>
      <c r="G1528" s="27" t="str">
        <f>VLOOKUP(A1528,bangolf_kategorien!$A$2:$B$11,2,FALSE)</f>
        <v>SM2</v>
      </c>
    </row>
    <row r="1529" spans="1:7" ht="14.5" x14ac:dyDescent="0.35">
      <c r="A1529" t="s">
        <v>116</v>
      </c>
      <c r="B1529">
        <v>61325</v>
      </c>
      <c r="C1529" t="s">
        <v>1609</v>
      </c>
      <c r="D1529" t="s">
        <v>1610</v>
      </c>
      <c r="E1529" t="s">
        <v>246</v>
      </c>
      <c r="F1529" s="27" t="str">
        <f t="shared" si="23"/>
        <v>SW2: Ipach, Rose-Marie</v>
      </c>
      <c r="G1529" s="27" t="str">
        <f>VLOOKUP(A1529,bangolf_kategorien!$A$2:$B$11,2,FALSE)</f>
        <v>SW2</v>
      </c>
    </row>
    <row r="1530" spans="1:7" ht="14.5" x14ac:dyDescent="0.35">
      <c r="A1530" t="s">
        <v>123</v>
      </c>
      <c r="B1530">
        <v>40541</v>
      </c>
      <c r="C1530" t="s">
        <v>391</v>
      </c>
      <c r="D1530" t="s">
        <v>1611</v>
      </c>
      <c r="E1530" t="s">
        <v>512</v>
      </c>
      <c r="F1530" s="27" t="str">
        <f t="shared" si="23"/>
        <v>SM1: Isenbiel, Oliver</v>
      </c>
      <c r="G1530" s="27" t="str">
        <f>VLOOKUP(A1530,bangolf_kategorien!$A$2:$B$11,2,FALSE)</f>
        <v>SM1</v>
      </c>
    </row>
    <row r="1531" spans="1:7" ht="14.5" x14ac:dyDescent="0.35">
      <c r="A1531" t="s">
        <v>138</v>
      </c>
      <c r="B1531">
        <v>3216570</v>
      </c>
      <c r="C1531" t="s">
        <v>139</v>
      </c>
      <c r="D1531" t="s">
        <v>3812</v>
      </c>
      <c r="E1531" t="s">
        <v>4</v>
      </c>
      <c r="F1531" s="27" t="str">
        <f t="shared" si="23"/>
        <v>D: Ismail, Jasmin</v>
      </c>
      <c r="G1531" s="27" t="str">
        <f>VLOOKUP(A1531,bangolf_kategorien!$A$2:$B$11,2,FALSE)</f>
        <v>D</v>
      </c>
    </row>
    <row r="1532" spans="1:7" ht="14.5" x14ac:dyDescent="0.35">
      <c r="A1532" t="s">
        <v>138</v>
      </c>
      <c r="B1532">
        <v>33586</v>
      </c>
      <c r="C1532" t="s">
        <v>988</v>
      </c>
      <c r="D1532" t="s">
        <v>1612</v>
      </c>
      <c r="E1532" t="s">
        <v>226</v>
      </c>
      <c r="F1532" s="27" t="str">
        <f t="shared" si="23"/>
        <v>D: Isop, Marion</v>
      </c>
      <c r="G1532" s="27" t="str">
        <f>VLOOKUP(A1532,bangolf_kategorien!$A$2:$B$11,2,FALSE)</f>
        <v>D</v>
      </c>
    </row>
    <row r="1533" spans="1:7" ht="14.5" x14ac:dyDescent="0.35">
      <c r="A1533" t="s">
        <v>134</v>
      </c>
      <c r="B1533">
        <v>31002</v>
      </c>
      <c r="C1533" t="s">
        <v>1067</v>
      </c>
      <c r="D1533" t="s">
        <v>1613</v>
      </c>
      <c r="E1533" t="s">
        <v>401</v>
      </c>
      <c r="F1533" s="27" t="str">
        <f t="shared" si="23"/>
        <v>SW1: Isselmann, Kirsten</v>
      </c>
      <c r="G1533" s="27" t="str">
        <f>VLOOKUP(A1533,bangolf_kategorien!$A$2:$B$11,2,FALSE)</f>
        <v>SW1</v>
      </c>
    </row>
    <row r="1534" spans="1:7" ht="14.5" x14ac:dyDescent="0.35">
      <c r="A1534" t="s">
        <v>112</v>
      </c>
      <c r="B1534">
        <v>63326</v>
      </c>
      <c r="C1534" t="s">
        <v>328</v>
      </c>
      <c r="D1534" t="s">
        <v>1613</v>
      </c>
      <c r="E1534" t="s">
        <v>252</v>
      </c>
      <c r="F1534" s="27" t="str">
        <f t="shared" si="23"/>
        <v>SM2: Isselmann, Werner</v>
      </c>
      <c r="G1534" s="27" t="str">
        <f>VLOOKUP(A1534,bangolf_kategorien!$A$2:$B$11,2,FALSE)</f>
        <v>SM2</v>
      </c>
    </row>
    <row r="1535" spans="1:7" ht="14.5" x14ac:dyDescent="0.35">
      <c r="A1535" t="s">
        <v>127</v>
      </c>
      <c r="B1535">
        <v>46453</v>
      </c>
      <c r="C1535" t="s">
        <v>388</v>
      </c>
      <c r="D1535" t="s">
        <v>1614</v>
      </c>
      <c r="E1535" t="s">
        <v>459</v>
      </c>
      <c r="F1535" s="27" t="str">
        <f t="shared" si="23"/>
        <v>H: Itjen, Marcus</v>
      </c>
      <c r="G1535" s="27" t="str">
        <f>VLOOKUP(A1535,bangolf_kategorien!$A$2:$B$11,2,FALSE)</f>
        <v>H</v>
      </c>
    </row>
    <row r="1536" spans="1:7" ht="14.5" x14ac:dyDescent="0.35">
      <c r="A1536" t="s">
        <v>127</v>
      </c>
      <c r="B1536">
        <v>66797</v>
      </c>
      <c r="C1536" t="s">
        <v>352</v>
      </c>
      <c r="D1536" t="s">
        <v>1615</v>
      </c>
      <c r="E1536" t="s">
        <v>160</v>
      </c>
      <c r="F1536" s="27" t="str">
        <f t="shared" si="23"/>
        <v>H: Itter, Patrick</v>
      </c>
      <c r="G1536" s="27" t="str">
        <f>VLOOKUP(A1536,bangolf_kategorien!$A$2:$B$11,2,FALSE)</f>
        <v>H</v>
      </c>
    </row>
    <row r="1537" spans="1:7" ht="14.5" x14ac:dyDescent="0.35">
      <c r="A1537" t="s">
        <v>123</v>
      </c>
      <c r="B1537">
        <v>30373</v>
      </c>
      <c r="C1537" t="s">
        <v>481</v>
      </c>
      <c r="D1537" t="s">
        <v>1616</v>
      </c>
      <c r="E1537" t="s">
        <v>401</v>
      </c>
      <c r="F1537" s="27" t="str">
        <f t="shared" si="23"/>
        <v>SM1: Ittner, Holger</v>
      </c>
      <c r="G1537" s="27" t="str">
        <f>VLOOKUP(A1537,bangolf_kategorien!$A$2:$B$11,2,FALSE)</f>
        <v>SM1</v>
      </c>
    </row>
    <row r="1538" spans="1:7" ht="14.5" x14ac:dyDescent="0.35">
      <c r="A1538" t="s">
        <v>112</v>
      </c>
      <c r="B1538">
        <v>66406</v>
      </c>
      <c r="C1538" t="s">
        <v>180</v>
      </c>
      <c r="D1538" t="s">
        <v>1617</v>
      </c>
      <c r="E1538" t="s">
        <v>214</v>
      </c>
      <c r="F1538" s="27" t="str">
        <f t="shared" si="23"/>
        <v>SM2: Izelle, Peter</v>
      </c>
      <c r="G1538" s="27" t="str">
        <f>VLOOKUP(A1538,bangolf_kategorien!$A$2:$B$11,2,FALSE)</f>
        <v>SM2</v>
      </c>
    </row>
    <row r="1539" spans="1:7" ht="14.5" x14ac:dyDescent="0.35">
      <c r="A1539" t="s">
        <v>123</v>
      </c>
      <c r="B1539">
        <v>43158</v>
      </c>
      <c r="C1539" t="s">
        <v>212</v>
      </c>
      <c r="D1539" t="s">
        <v>1618</v>
      </c>
      <c r="E1539" t="s">
        <v>491</v>
      </c>
      <c r="F1539" s="27" t="str">
        <f t="shared" ref="F1539:F1602" si="24">CONCATENATE(G1539,": ",D1539,", ",C1539)</f>
        <v>SM1: Jablonowski, Ingo</v>
      </c>
      <c r="G1539" s="27" t="str">
        <f>VLOOKUP(A1539,bangolf_kategorien!$A$2:$B$11,2,FALSE)</f>
        <v>SM1</v>
      </c>
    </row>
    <row r="1540" spans="1:7" ht="14.5" x14ac:dyDescent="0.35">
      <c r="A1540" t="s">
        <v>127</v>
      </c>
      <c r="B1540">
        <v>46049</v>
      </c>
      <c r="C1540" t="s">
        <v>1619</v>
      </c>
      <c r="D1540" t="s">
        <v>1620</v>
      </c>
      <c r="E1540" t="s">
        <v>263</v>
      </c>
      <c r="F1540" s="27" t="str">
        <f t="shared" si="24"/>
        <v>H: Jachens, Jesko</v>
      </c>
      <c r="G1540" s="27" t="str">
        <f>VLOOKUP(A1540,bangolf_kategorien!$A$2:$B$11,2,FALSE)</f>
        <v>H</v>
      </c>
    </row>
    <row r="1541" spans="1:7" ht="14.5" x14ac:dyDescent="0.35">
      <c r="A1541" t="s">
        <v>112</v>
      </c>
      <c r="B1541">
        <v>18069</v>
      </c>
      <c r="C1541" t="s">
        <v>376</v>
      </c>
      <c r="D1541" t="s">
        <v>1621</v>
      </c>
      <c r="E1541" t="s">
        <v>702</v>
      </c>
      <c r="F1541" s="27" t="str">
        <f t="shared" si="24"/>
        <v>SM2: Jachert, Franz</v>
      </c>
      <c r="G1541" s="27" t="str">
        <f>VLOOKUP(A1541,bangolf_kategorien!$A$2:$B$11,2,FALSE)</f>
        <v>SM2</v>
      </c>
    </row>
    <row r="1542" spans="1:7" ht="14.5" x14ac:dyDescent="0.35">
      <c r="A1542" t="s">
        <v>127</v>
      </c>
      <c r="B1542">
        <v>33011</v>
      </c>
      <c r="C1542" t="s">
        <v>732</v>
      </c>
      <c r="D1542" t="s">
        <v>1622</v>
      </c>
      <c r="E1542" t="s">
        <v>300</v>
      </c>
      <c r="F1542" s="27" t="str">
        <f t="shared" si="24"/>
        <v>H: Jäck, Christopher</v>
      </c>
      <c r="G1542" s="27" t="str">
        <f>VLOOKUP(A1542,bangolf_kategorien!$A$2:$B$11,2,FALSE)</f>
        <v>H</v>
      </c>
    </row>
    <row r="1543" spans="1:7" ht="14.5" x14ac:dyDescent="0.35">
      <c r="A1543" t="s">
        <v>112</v>
      </c>
      <c r="B1543">
        <v>34687</v>
      </c>
      <c r="C1543" t="s">
        <v>686</v>
      </c>
      <c r="D1543" t="s">
        <v>1622</v>
      </c>
      <c r="E1543" t="s">
        <v>971</v>
      </c>
      <c r="F1543" s="27" t="str">
        <f t="shared" si="24"/>
        <v>SM2: Jäck, Wolfram</v>
      </c>
      <c r="G1543" s="27" t="str">
        <f>VLOOKUP(A1543,bangolf_kategorien!$A$2:$B$11,2,FALSE)</f>
        <v>SM2</v>
      </c>
    </row>
    <row r="1544" spans="1:7" ht="14.5" x14ac:dyDescent="0.35">
      <c r="A1544" t="s">
        <v>138</v>
      </c>
      <c r="B1544">
        <v>3202725</v>
      </c>
      <c r="C1544" t="s">
        <v>3150</v>
      </c>
      <c r="D1544" t="s">
        <v>3813</v>
      </c>
      <c r="E1544" t="s">
        <v>4</v>
      </c>
      <c r="F1544" s="27" t="str">
        <f t="shared" si="24"/>
        <v>D: Jackisch, Katrin</v>
      </c>
      <c r="G1544" s="27" t="str">
        <f>VLOOKUP(A1544,bangolf_kategorien!$A$2:$B$11,2,FALSE)</f>
        <v>D</v>
      </c>
    </row>
    <row r="1545" spans="1:7" ht="14.5" x14ac:dyDescent="0.35">
      <c r="A1545" t="s">
        <v>127</v>
      </c>
      <c r="B1545">
        <v>3216755</v>
      </c>
      <c r="C1545" t="s">
        <v>791</v>
      </c>
      <c r="D1545" t="s">
        <v>3814</v>
      </c>
      <c r="E1545" t="s">
        <v>4</v>
      </c>
      <c r="F1545" s="27" t="str">
        <f t="shared" si="24"/>
        <v>H: Jacob, Sebastian</v>
      </c>
      <c r="G1545" s="27" t="str">
        <f>VLOOKUP(A1545,bangolf_kategorien!$A$2:$B$11,2,FALSE)</f>
        <v>H</v>
      </c>
    </row>
    <row r="1546" spans="1:7" ht="14.5" x14ac:dyDescent="0.35">
      <c r="A1546" t="s">
        <v>123</v>
      </c>
      <c r="B1546">
        <v>47260</v>
      </c>
      <c r="C1546" t="s">
        <v>513</v>
      </c>
      <c r="D1546" t="s">
        <v>1623</v>
      </c>
      <c r="E1546" t="s">
        <v>403</v>
      </c>
      <c r="F1546" s="27" t="str">
        <f t="shared" si="24"/>
        <v>SM1: Jacobi, Frank</v>
      </c>
      <c r="G1546" s="27" t="str">
        <f>VLOOKUP(A1546,bangolf_kategorien!$A$2:$B$11,2,FALSE)</f>
        <v>SM1</v>
      </c>
    </row>
    <row r="1547" spans="1:7" ht="14.5" x14ac:dyDescent="0.35">
      <c r="A1547" t="s">
        <v>123</v>
      </c>
      <c r="B1547">
        <v>35316</v>
      </c>
      <c r="C1547" t="s">
        <v>244</v>
      </c>
      <c r="D1547" t="s">
        <v>1624</v>
      </c>
      <c r="E1547" t="s">
        <v>510</v>
      </c>
      <c r="F1547" s="27" t="str">
        <f t="shared" si="24"/>
        <v>SM1: Jacobs, Jörg</v>
      </c>
      <c r="G1547" s="27" t="str">
        <f>VLOOKUP(A1547,bangolf_kategorien!$A$2:$B$11,2,FALSE)</f>
        <v>SM1</v>
      </c>
    </row>
    <row r="1548" spans="1:7" ht="14.5" x14ac:dyDescent="0.35">
      <c r="A1548" t="s">
        <v>127</v>
      </c>
      <c r="B1548">
        <v>35317</v>
      </c>
      <c r="C1548" t="s">
        <v>238</v>
      </c>
      <c r="D1548" t="s">
        <v>1624</v>
      </c>
      <c r="E1548" t="s">
        <v>510</v>
      </c>
      <c r="F1548" s="27" t="str">
        <f t="shared" si="24"/>
        <v>H: Jacobs, Marco</v>
      </c>
      <c r="G1548" s="27" t="str">
        <f>VLOOKUP(A1548,bangolf_kategorien!$A$2:$B$11,2,FALSE)</f>
        <v>H</v>
      </c>
    </row>
    <row r="1549" spans="1:7" ht="14.5" x14ac:dyDescent="0.35">
      <c r="A1549" t="s">
        <v>123</v>
      </c>
      <c r="B1549">
        <v>1742</v>
      </c>
      <c r="C1549" t="s">
        <v>359</v>
      </c>
      <c r="D1549" t="s">
        <v>1624</v>
      </c>
      <c r="E1549" t="s">
        <v>510</v>
      </c>
      <c r="F1549" s="27" t="str">
        <f t="shared" si="24"/>
        <v>SM1: Jacobs, Ralf</v>
      </c>
      <c r="G1549" s="27" t="str">
        <f>VLOOKUP(A1549,bangolf_kategorien!$A$2:$B$11,2,FALSE)</f>
        <v>SM1</v>
      </c>
    </row>
    <row r="1550" spans="1:7" ht="14.5" x14ac:dyDescent="0.35">
      <c r="A1550" t="s">
        <v>112</v>
      </c>
      <c r="B1550">
        <v>36699</v>
      </c>
      <c r="C1550" t="s">
        <v>224</v>
      </c>
      <c r="D1550" t="s">
        <v>1625</v>
      </c>
      <c r="E1550" t="s">
        <v>1626</v>
      </c>
      <c r="F1550" s="27" t="str">
        <f t="shared" si="24"/>
        <v>SM2: Jaenichen, Gerhard</v>
      </c>
      <c r="G1550" s="27" t="str">
        <f>VLOOKUP(A1550,bangolf_kategorien!$A$2:$B$11,2,FALSE)</f>
        <v>SM2</v>
      </c>
    </row>
    <row r="1551" spans="1:7" ht="14.5" x14ac:dyDescent="0.35">
      <c r="A1551" t="s">
        <v>112</v>
      </c>
      <c r="B1551">
        <v>24766</v>
      </c>
      <c r="C1551" t="s">
        <v>143</v>
      </c>
      <c r="D1551" t="s">
        <v>1627</v>
      </c>
      <c r="E1551" t="s">
        <v>332</v>
      </c>
      <c r="F1551" s="27" t="str">
        <f t="shared" si="24"/>
        <v>SM2: Jäger, Bernd</v>
      </c>
      <c r="G1551" s="27" t="str">
        <f>VLOOKUP(A1551,bangolf_kategorien!$A$2:$B$11,2,FALSE)</f>
        <v>SM2</v>
      </c>
    </row>
    <row r="1552" spans="1:7" ht="14.5" x14ac:dyDescent="0.35">
      <c r="A1552" t="s">
        <v>116</v>
      </c>
      <c r="B1552">
        <v>38313</v>
      </c>
      <c r="C1552" t="s">
        <v>317</v>
      </c>
      <c r="D1552" t="s">
        <v>1627</v>
      </c>
      <c r="E1552" t="s">
        <v>426</v>
      </c>
      <c r="F1552" s="27" t="str">
        <f t="shared" si="24"/>
        <v>SW2: Jäger, Gisela</v>
      </c>
      <c r="G1552" s="27" t="str">
        <f>VLOOKUP(A1552,bangolf_kategorien!$A$2:$B$11,2,FALSE)</f>
        <v>SW2</v>
      </c>
    </row>
    <row r="1553" spans="1:7" ht="14.5" x14ac:dyDescent="0.35">
      <c r="A1553" t="s">
        <v>112</v>
      </c>
      <c r="B1553">
        <v>40980</v>
      </c>
      <c r="C1553" t="s">
        <v>140</v>
      </c>
      <c r="D1553" t="s">
        <v>1627</v>
      </c>
      <c r="E1553" t="s">
        <v>231</v>
      </c>
      <c r="F1553" s="27" t="str">
        <f t="shared" si="24"/>
        <v>SM2: Jäger, Michael</v>
      </c>
      <c r="G1553" s="27" t="str">
        <f>VLOOKUP(A1553,bangolf_kategorien!$A$2:$B$11,2,FALSE)</f>
        <v>SM2</v>
      </c>
    </row>
    <row r="1554" spans="1:7" ht="14.5" x14ac:dyDescent="0.35">
      <c r="A1554" t="s">
        <v>112</v>
      </c>
      <c r="B1554">
        <v>6372</v>
      </c>
      <c r="C1554" t="s">
        <v>180</v>
      </c>
      <c r="D1554" t="s">
        <v>1627</v>
      </c>
      <c r="E1554" t="s">
        <v>408</v>
      </c>
      <c r="F1554" s="27" t="str">
        <f t="shared" si="24"/>
        <v>SM2: Jäger, Peter</v>
      </c>
      <c r="G1554" s="27" t="str">
        <f>VLOOKUP(A1554,bangolf_kategorien!$A$2:$B$11,2,FALSE)</f>
        <v>SM2</v>
      </c>
    </row>
    <row r="1555" spans="1:7" ht="14.5" x14ac:dyDescent="0.35">
      <c r="A1555" t="s">
        <v>123</v>
      </c>
      <c r="B1555">
        <v>36447</v>
      </c>
      <c r="C1555" t="s">
        <v>124</v>
      </c>
      <c r="D1555" t="s">
        <v>1627</v>
      </c>
      <c r="E1555" t="s">
        <v>343</v>
      </c>
      <c r="F1555" s="27" t="str">
        <f t="shared" si="24"/>
        <v>SM1: Jäger, Thomas</v>
      </c>
      <c r="G1555" s="27" t="str">
        <f>VLOOKUP(A1555,bangolf_kategorien!$A$2:$B$11,2,FALSE)</f>
        <v>SM1</v>
      </c>
    </row>
    <row r="1556" spans="1:7" ht="14.5" x14ac:dyDescent="0.35">
      <c r="A1556" t="s">
        <v>123</v>
      </c>
      <c r="B1556">
        <v>42951</v>
      </c>
      <c r="C1556" t="s">
        <v>579</v>
      </c>
      <c r="D1556" t="s">
        <v>1628</v>
      </c>
      <c r="E1556" t="s">
        <v>3497</v>
      </c>
      <c r="F1556" s="27" t="str">
        <f t="shared" si="24"/>
        <v>SM1: Jahr, Achim</v>
      </c>
      <c r="G1556" s="27" t="str">
        <f>VLOOKUP(A1556,bangolf_kategorien!$A$2:$B$11,2,FALSE)</f>
        <v>SM1</v>
      </c>
    </row>
    <row r="1557" spans="1:7" ht="14.5" x14ac:dyDescent="0.35">
      <c r="A1557" t="s">
        <v>112</v>
      </c>
      <c r="B1557">
        <v>24925</v>
      </c>
      <c r="C1557" t="s">
        <v>1629</v>
      </c>
      <c r="D1557" t="s">
        <v>1628</v>
      </c>
      <c r="E1557" t="s">
        <v>172</v>
      </c>
      <c r="F1557" s="27" t="str">
        <f t="shared" si="24"/>
        <v>SM2: Jahr, Konrad</v>
      </c>
      <c r="G1557" s="27" t="str">
        <f>VLOOKUP(A1557,bangolf_kategorien!$A$2:$B$11,2,FALSE)</f>
        <v>SM2</v>
      </c>
    </row>
    <row r="1558" spans="1:7" ht="14.5" x14ac:dyDescent="0.35">
      <c r="A1558" t="s">
        <v>116</v>
      </c>
      <c r="B1558">
        <v>44499</v>
      </c>
      <c r="C1558" t="s">
        <v>1107</v>
      </c>
      <c r="D1558" t="s">
        <v>1630</v>
      </c>
      <c r="E1558" t="s">
        <v>179</v>
      </c>
      <c r="F1558" s="27" t="str">
        <f t="shared" si="24"/>
        <v>SW2: Jahrmärker, Uta</v>
      </c>
      <c r="G1558" s="27" t="str">
        <f>VLOOKUP(A1558,bangolf_kategorien!$A$2:$B$11,2,FALSE)</f>
        <v>SW2</v>
      </c>
    </row>
    <row r="1559" spans="1:7" ht="14.5" x14ac:dyDescent="0.35">
      <c r="A1559" t="s">
        <v>127</v>
      </c>
      <c r="B1559">
        <v>45789</v>
      </c>
      <c r="C1559" t="s">
        <v>269</v>
      </c>
      <c r="D1559" t="s">
        <v>1631</v>
      </c>
      <c r="E1559" t="s">
        <v>401</v>
      </c>
      <c r="F1559" s="27" t="str">
        <f t="shared" si="24"/>
        <v>H: Jäink, Christian</v>
      </c>
      <c r="G1559" s="27" t="str">
        <f>VLOOKUP(A1559,bangolf_kategorien!$A$2:$B$11,2,FALSE)</f>
        <v>H</v>
      </c>
    </row>
    <row r="1560" spans="1:7" ht="14.5" x14ac:dyDescent="0.35">
      <c r="A1560" t="s">
        <v>127</v>
      </c>
      <c r="B1560">
        <v>66863</v>
      </c>
      <c r="C1560" t="s">
        <v>193</v>
      </c>
      <c r="D1560" t="s">
        <v>3365</v>
      </c>
      <c r="E1560" t="s">
        <v>351</v>
      </c>
      <c r="F1560" s="27" t="str">
        <f t="shared" si="24"/>
        <v>H: Jaiser, Andre</v>
      </c>
      <c r="G1560" s="27" t="str">
        <f>VLOOKUP(A1560,bangolf_kategorien!$A$2:$B$11,2,FALSE)</f>
        <v>H</v>
      </c>
    </row>
    <row r="1561" spans="1:7" ht="14.5" x14ac:dyDescent="0.35">
      <c r="A1561" t="s">
        <v>123</v>
      </c>
      <c r="B1561">
        <v>66485</v>
      </c>
      <c r="C1561" t="s">
        <v>1632</v>
      </c>
      <c r="D1561" t="s">
        <v>1633</v>
      </c>
      <c r="E1561" t="s">
        <v>1323</v>
      </c>
      <c r="F1561" s="27" t="str">
        <f t="shared" si="24"/>
        <v>SM1: Jakab, Rudi</v>
      </c>
      <c r="G1561" s="27" t="str">
        <f>VLOOKUP(A1561,bangolf_kategorien!$A$2:$B$11,2,FALSE)</f>
        <v>SM1</v>
      </c>
    </row>
    <row r="1562" spans="1:7" ht="14.5" x14ac:dyDescent="0.35">
      <c r="A1562" t="s">
        <v>112</v>
      </c>
      <c r="B1562">
        <v>41217</v>
      </c>
      <c r="C1562" t="s">
        <v>376</v>
      </c>
      <c r="D1562" t="s">
        <v>1634</v>
      </c>
      <c r="E1562" t="s">
        <v>292</v>
      </c>
      <c r="F1562" s="27" t="str">
        <f t="shared" si="24"/>
        <v>SM2: Jakob, Franz</v>
      </c>
      <c r="G1562" s="27" t="str">
        <f>VLOOKUP(A1562,bangolf_kategorien!$A$2:$B$11,2,FALSE)</f>
        <v>SM2</v>
      </c>
    </row>
    <row r="1563" spans="1:7" ht="14.5" x14ac:dyDescent="0.35">
      <c r="A1563" t="s">
        <v>112</v>
      </c>
      <c r="B1563">
        <v>66119</v>
      </c>
      <c r="C1563" t="s">
        <v>436</v>
      </c>
      <c r="D1563" t="s">
        <v>1634</v>
      </c>
      <c r="E1563" t="s">
        <v>231</v>
      </c>
      <c r="F1563" s="27" t="str">
        <f t="shared" si="24"/>
        <v>SM2: Jakob, Norbert</v>
      </c>
      <c r="G1563" s="27" t="str">
        <f>VLOOKUP(A1563,bangolf_kategorien!$A$2:$B$11,2,FALSE)</f>
        <v>SM2</v>
      </c>
    </row>
    <row r="1564" spans="1:7" ht="14.5" x14ac:dyDescent="0.35">
      <c r="A1564" t="s">
        <v>127</v>
      </c>
      <c r="B1564">
        <v>67141</v>
      </c>
      <c r="C1564" t="s">
        <v>335</v>
      </c>
      <c r="D1564" t="s">
        <v>3553</v>
      </c>
      <c r="E1564" t="s">
        <v>786</v>
      </c>
      <c r="F1564" s="27" t="str">
        <f t="shared" si="24"/>
        <v>H: Jakobs, Jens</v>
      </c>
      <c r="G1564" s="27" t="str">
        <f>VLOOKUP(A1564,bangolf_kategorien!$A$2:$B$11,2,FALSE)</f>
        <v>H</v>
      </c>
    </row>
    <row r="1565" spans="1:7" ht="14.5" x14ac:dyDescent="0.35">
      <c r="A1565" t="s">
        <v>127</v>
      </c>
      <c r="B1565">
        <v>33405</v>
      </c>
      <c r="C1565" t="s">
        <v>441</v>
      </c>
      <c r="D1565" t="s">
        <v>1635</v>
      </c>
      <c r="E1565" t="s">
        <v>786</v>
      </c>
      <c r="F1565" s="27" t="str">
        <f t="shared" si="24"/>
        <v>H: Jakoby, Timo</v>
      </c>
      <c r="G1565" s="27" t="str">
        <f>VLOOKUP(A1565,bangolf_kategorien!$A$2:$B$11,2,FALSE)</f>
        <v>H</v>
      </c>
    </row>
    <row r="1566" spans="1:7" ht="14.5" x14ac:dyDescent="0.35">
      <c r="A1566" t="s">
        <v>127</v>
      </c>
      <c r="B1566">
        <v>66652</v>
      </c>
      <c r="C1566" t="s">
        <v>863</v>
      </c>
      <c r="D1566" t="s">
        <v>1636</v>
      </c>
      <c r="E1566" t="s">
        <v>346</v>
      </c>
      <c r="F1566" s="27" t="str">
        <f t="shared" si="24"/>
        <v>H: Jakubeit, Rene</v>
      </c>
      <c r="G1566" s="27" t="str">
        <f>VLOOKUP(A1566,bangolf_kategorien!$A$2:$B$11,2,FALSE)</f>
        <v>H</v>
      </c>
    </row>
    <row r="1567" spans="1:7" ht="14.5" x14ac:dyDescent="0.35">
      <c r="A1567" t="s">
        <v>138</v>
      </c>
      <c r="B1567">
        <v>67208</v>
      </c>
      <c r="C1567" t="s">
        <v>3815</v>
      </c>
      <c r="D1567" t="s">
        <v>3816</v>
      </c>
      <c r="E1567" t="s">
        <v>676</v>
      </c>
      <c r="F1567" s="27" t="str">
        <f t="shared" si="24"/>
        <v>D: Jander, Janine</v>
      </c>
      <c r="G1567" s="27" t="str">
        <f>VLOOKUP(A1567,bangolf_kategorien!$A$2:$B$11,2,FALSE)</f>
        <v>D</v>
      </c>
    </row>
    <row r="1568" spans="1:7" ht="14.5" x14ac:dyDescent="0.35">
      <c r="A1568" t="s">
        <v>123</v>
      </c>
      <c r="B1568">
        <v>29585</v>
      </c>
      <c r="C1568" t="s">
        <v>209</v>
      </c>
      <c r="D1568" t="s">
        <v>1637</v>
      </c>
      <c r="E1568" t="s">
        <v>471</v>
      </c>
      <c r="F1568" s="27" t="str">
        <f t="shared" si="24"/>
        <v>SM1: Jänicke, André</v>
      </c>
      <c r="G1568" s="27" t="str">
        <f>VLOOKUP(A1568,bangolf_kategorien!$A$2:$B$11,2,FALSE)</f>
        <v>SM1</v>
      </c>
    </row>
    <row r="1569" spans="1:7" ht="14.5" x14ac:dyDescent="0.35">
      <c r="A1569" t="s">
        <v>127</v>
      </c>
      <c r="B1569">
        <v>37822</v>
      </c>
      <c r="C1569" t="s">
        <v>315</v>
      </c>
      <c r="D1569" t="s">
        <v>1638</v>
      </c>
      <c r="E1569" t="s">
        <v>700</v>
      </c>
      <c r="F1569" s="27" t="str">
        <f t="shared" si="24"/>
        <v>H: Jansen, Andreas</v>
      </c>
      <c r="G1569" s="27" t="str">
        <f>VLOOKUP(A1569,bangolf_kategorien!$A$2:$B$11,2,FALSE)</f>
        <v>H</v>
      </c>
    </row>
    <row r="1570" spans="1:7" ht="14.5" x14ac:dyDescent="0.35">
      <c r="A1570" t="s">
        <v>112</v>
      </c>
      <c r="B1570">
        <v>24340</v>
      </c>
      <c r="C1570" t="s">
        <v>244</v>
      </c>
      <c r="D1570" t="s">
        <v>1638</v>
      </c>
      <c r="E1570" t="s">
        <v>211</v>
      </c>
      <c r="F1570" s="27" t="str">
        <f t="shared" si="24"/>
        <v>SM2: Jansen, Jörg</v>
      </c>
      <c r="G1570" s="27" t="str">
        <f>VLOOKUP(A1570,bangolf_kategorien!$A$2:$B$11,2,FALSE)</f>
        <v>SM2</v>
      </c>
    </row>
    <row r="1571" spans="1:7" ht="14.5" x14ac:dyDescent="0.35">
      <c r="A1571" t="s">
        <v>123</v>
      </c>
      <c r="B1571">
        <v>36046</v>
      </c>
      <c r="C1571" t="s">
        <v>124</v>
      </c>
      <c r="D1571" t="s">
        <v>1638</v>
      </c>
      <c r="E1571" t="s">
        <v>292</v>
      </c>
      <c r="F1571" s="27" t="str">
        <f t="shared" si="24"/>
        <v>SM1: Jansen, Thomas</v>
      </c>
      <c r="G1571" s="27" t="str">
        <f>VLOOKUP(A1571,bangolf_kategorien!$A$2:$B$11,2,FALSE)</f>
        <v>SM1</v>
      </c>
    </row>
    <row r="1572" spans="1:7" ht="14.5" x14ac:dyDescent="0.35">
      <c r="A1572" t="s">
        <v>123</v>
      </c>
      <c r="B1572">
        <v>31015</v>
      </c>
      <c r="C1572" t="s">
        <v>149</v>
      </c>
      <c r="D1572" t="s">
        <v>1639</v>
      </c>
      <c r="E1572" t="s">
        <v>327</v>
      </c>
      <c r="F1572" s="27" t="str">
        <f t="shared" si="24"/>
        <v>SM1: Janßen, Markus</v>
      </c>
      <c r="G1572" s="27" t="str">
        <f>VLOOKUP(A1572,bangolf_kategorien!$A$2:$B$11,2,FALSE)</f>
        <v>SM1</v>
      </c>
    </row>
    <row r="1573" spans="1:7" ht="14.5" x14ac:dyDescent="0.35">
      <c r="A1573" t="s">
        <v>134</v>
      </c>
      <c r="B1573">
        <v>66147</v>
      </c>
      <c r="C1573" t="s">
        <v>841</v>
      </c>
      <c r="D1573" t="s">
        <v>1639</v>
      </c>
      <c r="E1573" t="s">
        <v>496</v>
      </c>
      <c r="F1573" s="27" t="str">
        <f t="shared" si="24"/>
        <v>SW1: Janßen, Petra</v>
      </c>
      <c r="G1573" s="27" t="str">
        <f>VLOOKUP(A1573,bangolf_kategorien!$A$2:$B$11,2,FALSE)</f>
        <v>SW1</v>
      </c>
    </row>
    <row r="1574" spans="1:7" ht="14.5" x14ac:dyDescent="0.35">
      <c r="A1574" t="s">
        <v>127</v>
      </c>
      <c r="B1574">
        <v>67236</v>
      </c>
      <c r="C1574" t="s">
        <v>236</v>
      </c>
      <c r="D1574" t="s">
        <v>3485</v>
      </c>
      <c r="E1574" t="s">
        <v>492</v>
      </c>
      <c r="F1574" s="27" t="str">
        <f t="shared" si="24"/>
        <v>H: Janz, Sven</v>
      </c>
      <c r="G1574" s="27" t="str">
        <f>VLOOKUP(A1574,bangolf_kategorien!$A$2:$B$11,2,FALSE)</f>
        <v>H</v>
      </c>
    </row>
    <row r="1575" spans="1:7" ht="14.5" x14ac:dyDescent="0.35">
      <c r="A1575" t="s">
        <v>123</v>
      </c>
      <c r="B1575">
        <v>29771</v>
      </c>
      <c r="C1575" t="s">
        <v>232</v>
      </c>
      <c r="D1575" t="s">
        <v>1640</v>
      </c>
      <c r="E1575" t="s">
        <v>211</v>
      </c>
      <c r="F1575" s="27" t="str">
        <f t="shared" si="24"/>
        <v>SM1: Jarosch, Klaus</v>
      </c>
      <c r="G1575" s="27" t="str">
        <f>VLOOKUP(A1575,bangolf_kategorien!$A$2:$B$11,2,FALSE)</f>
        <v>SM1</v>
      </c>
    </row>
    <row r="1576" spans="1:7" ht="14.5" x14ac:dyDescent="0.35">
      <c r="A1576" t="s">
        <v>116</v>
      </c>
      <c r="B1576">
        <v>34756</v>
      </c>
      <c r="C1576" t="s">
        <v>277</v>
      </c>
      <c r="D1576" t="s">
        <v>1641</v>
      </c>
      <c r="E1576" t="s">
        <v>263</v>
      </c>
      <c r="F1576" s="27" t="str">
        <f t="shared" si="24"/>
        <v>SW2: Jarzembowski, Monika</v>
      </c>
      <c r="G1576" s="27" t="str">
        <f>VLOOKUP(A1576,bangolf_kategorien!$A$2:$B$11,2,FALSE)</f>
        <v>SW2</v>
      </c>
    </row>
    <row r="1577" spans="1:7" ht="14.5" x14ac:dyDescent="0.35">
      <c r="A1577" t="s">
        <v>116</v>
      </c>
      <c r="B1577">
        <v>37450</v>
      </c>
      <c r="C1577" t="s">
        <v>1908</v>
      </c>
      <c r="D1577" t="s">
        <v>3554</v>
      </c>
      <c r="E1577" t="s">
        <v>231</v>
      </c>
      <c r="F1577" s="27" t="str">
        <f t="shared" si="24"/>
        <v>SW2: Jäschke-Ladendorf, Ilka</v>
      </c>
      <c r="G1577" s="27" t="str">
        <f>VLOOKUP(A1577,bangolf_kategorien!$A$2:$B$11,2,FALSE)</f>
        <v>SW2</v>
      </c>
    </row>
    <row r="1578" spans="1:7" ht="14.5" x14ac:dyDescent="0.35">
      <c r="A1578" t="s">
        <v>123</v>
      </c>
      <c r="B1578">
        <v>37433</v>
      </c>
      <c r="C1578" t="s">
        <v>186</v>
      </c>
      <c r="D1578" t="s">
        <v>1642</v>
      </c>
      <c r="E1578" t="s">
        <v>471</v>
      </c>
      <c r="F1578" s="27" t="str">
        <f t="shared" si="24"/>
        <v>SM1: Jasper, Alexander</v>
      </c>
      <c r="G1578" s="27" t="str">
        <f>VLOOKUP(A1578,bangolf_kategorien!$A$2:$B$11,2,FALSE)</f>
        <v>SM1</v>
      </c>
    </row>
    <row r="1579" spans="1:7" ht="14.5" x14ac:dyDescent="0.35">
      <c r="A1579" t="s">
        <v>127</v>
      </c>
      <c r="B1579">
        <v>66179</v>
      </c>
      <c r="C1579" t="s">
        <v>335</v>
      </c>
      <c r="D1579" t="s">
        <v>1643</v>
      </c>
      <c r="E1579" t="s">
        <v>122</v>
      </c>
      <c r="F1579" s="27" t="str">
        <f t="shared" si="24"/>
        <v>H: Jatho, Jens</v>
      </c>
      <c r="G1579" s="27" t="str">
        <f>VLOOKUP(A1579,bangolf_kategorien!$A$2:$B$11,2,FALSE)</f>
        <v>H</v>
      </c>
    </row>
    <row r="1580" spans="1:7" ht="14.5" x14ac:dyDescent="0.35">
      <c r="A1580" t="s">
        <v>127</v>
      </c>
      <c r="B1580">
        <v>66845</v>
      </c>
      <c r="C1580" t="s">
        <v>140</v>
      </c>
      <c r="D1580" t="s">
        <v>1644</v>
      </c>
      <c r="E1580" t="s">
        <v>559</v>
      </c>
      <c r="F1580" s="27" t="str">
        <f t="shared" si="24"/>
        <v>H: Jauernek, Michael</v>
      </c>
      <c r="G1580" s="27" t="str">
        <f>VLOOKUP(A1580,bangolf_kategorien!$A$2:$B$11,2,FALSE)</f>
        <v>H</v>
      </c>
    </row>
    <row r="1581" spans="1:7" ht="14.5" x14ac:dyDescent="0.35">
      <c r="A1581" t="s">
        <v>127</v>
      </c>
      <c r="B1581">
        <v>40383</v>
      </c>
      <c r="C1581" t="s">
        <v>274</v>
      </c>
      <c r="D1581" t="s">
        <v>1645</v>
      </c>
      <c r="E1581" t="s">
        <v>348</v>
      </c>
      <c r="F1581" s="27" t="str">
        <f t="shared" si="24"/>
        <v>H: Jeckel, Robert</v>
      </c>
      <c r="G1581" s="27" t="str">
        <f>VLOOKUP(A1581,bangolf_kategorien!$A$2:$B$11,2,FALSE)</f>
        <v>H</v>
      </c>
    </row>
    <row r="1582" spans="1:7" ht="14.5" x14ac:dyDescent="0.35">
      <c r="A1582" t="s">
        <v>127</v>
      </c>
      <c r="B1582">
        <v>66825</v>
      </c>
      <c r="C1582" t="s">
        <v>382</v>
      </c>
      <c r="D1582" t="s">
        <v>1646</v>
      </c>
      <c r="E1582" t="s">
        <v>432</v>
      </c>
      <c r="F1582" s="27" t="str">
        <f t="shared" si="24"/>
        <v>H: Jecny, Martin</v>
      </c>
      <c r="G1582" s="27" t="str">
        <f>VLOOKUP(A1582,bangolf_kategorien!$A$2:$B$11,2,FALSE)</f>
        <v>H</v>
      </c>
    </row>
    <row r="1583" spans="1:7" ht="14.5" x14ac:dyDescent="0.35">
      <c r="A1583" t="s">
        <v>127</v>
      </c>
      <c r="B1583">
        <v>46846</v>
      </c>
      <c r="C1583" t="s">
        <v>209</v>
      </c>
      <c r="D1583" t="s">
        <v>1647</v>
      </c>
      <c r="E1583" t="s">
        <v>263</v>
      </c>
      <c r="F1583" s="27" t="str">
        <f t="shared" si="24"/>
        <v>H: Jensen, André</v>
      </c>
      <c r="G1583" s="27" t="str">
        <f>VLOOKUP(A1583,bangolf_kategorien!$A$2:$B$11,2,FALSE)</f>
        <v>H</v>
      </c>
    </row>
    <row r="1584" spans="1:7" ht="14.5" x14ac:dyDescent="0.35">
      <c r="A1584" t="s">
        <v>123</v>
      </c>
      <c r="B1584">
        <v>33394</v>
      </c>
      <c r="C1584" t="s">
        <v>143</v>
      </c>
      <c r="D1584" t="s">
        <v>1648</v>
      </c>
      <c r="E1584" t="s">
        <v>304</v>
      </c>
      <c r="F1584" s="27" t="str">
        <f t="shared" si="24"/>
        <v>SM1: Jentschke, Bernd</v>
      </c>
      <c r="G1584" s="27" t="str">
        <f>VLOOKUP(A1584,bangolf_kategorien!$A$2:$B$11,2,FALSE)</f>
        <v>SM1</v>
      </c>
    </row>
    <row r="1585" spans="1:7" ht="14.5" x14ac:dyDescent="0.35">
      <c r="A1585" t="s">
        <v>127</v>
      </c>
      <c r="B1585">
        <v>34568</v>
      </c>
      <c r="C1585" t="s">
        <v>791</v>
      </c>
      <c r="D1585" t="s">
        <v>1649</v>
      </c>
      <c r="E1585" t="s">
        <v>219</v>
      </c>
      <c r="F1585" s="27" t="str">
        <f t="shared" si="24"/>
        <v>H: Jeschke, Sebastian</v>
      </c>
      <c r="G1585" s="27" t="str">
        <f>VLOOKUP(A1585,bangolf_kategorien!$A$2:$B$11,2,FALSE)</f>
        <v>H</v>
      </c>
    </row>
    <row r="1586" spans="1:7" ht="14.5" x14ac:dyDescent="0.35">
      <c r="A1586" t="s">
        <v>138</v>
      </c>
      <c r="B1586">
        <v>36293</v>
      </c>
      <c r="C1586" t="s">
        <v>253</v>
      </c>
      <c r="D1586" t="s">
        <v>1650</v>
      </c>
      <c r="E1586" t="s">
        <v>496</v>
      </c>
      <c r="F1586" s="27" t="str">
        <f t="shared" si="24"/>
        <v>D: Jeske, Anna</v>
      </c>
      <c r="G1586" s="27" t="str">
        <f>VLOOKUP(A1586,bangolf_kategorien!$A$2:$B$11,2,FALSE)</f>
        <v>D</v>
      </c>
    </row>
    <row r="1587" spans="1:7" ht="14.5" x14ac:dyDescent="0.35">
      <c r="A1587" t="s">
        <v>116</v>
      </c>
      <c r="B1587">
        <v>61958</v>
      </c>
      <c r="C1587" t="s">
        <v>969</v>
      </c>
      <c r="D1587" t="s">
        <v>1651</v>
      </c>
      <c r="E1587" t="s">
        <v>375</v>
      </c>
      <c r="F1587" s="27" t="str">
        <f t="shared" si="24"/>
        <v>SW2: Jezierski, Marie-Luise</v>
      </c>
      <c r="G1587" s="27" t="str">
        <f>VLOOKUP(A1587,bangolf_kategorien!$A$2:$B$11,2,FALSE)</f>
        <v>SW2</v>
      </c>
    </row>
    <row r="1588" spans="1:7" ht="14.5" x14ac:dyDescent="0.35">
      <c r="A1588" t="s">
        <v>112</v>
      </c>
      <c r="B1588">
        <v>26456</v>
      </c>
      <c r="C1588" t="s">
        <v>787</v>
      </c>
      <c r="D1588" t="s">
        <v>1652</v>
      </c>
      <c r="E1588" t="s">
        <v>480</v>
      </c>
      <c r="F1588" s="27" t="str">
        <f t="shared" si="24"/>
        <v>SM2: Joachimsthaler, Erwin</v>
      </c>
      <c r="G1588" s="27" t="str">
        <f>VLOOKUP(A1588,bangolf_kategorien!$A$2:$B$11,2,FALSE)</f>
        <v>SM2</v>
      </c>
    </row>
    <row r="1589" spans="1:7" ht="14.5" x14ac:dyDescent="0.35">
      <c r="A1589" t="s">
        <v>112</v>
      </c>
      <c r="B1589">
        <v>62655</v>
      </c>
      <c r="C1589" t="s">
        <v>498</v>
      </c>
      <c r="D1589" t="s">
        <v>1653</v>
      </c>
      <c r="E1589" t="s">
        <v>288</v>
      </c>
      <c r="F1589" s="27" t="str">
        <f t="shared" si="24"/>
        <v>SM2: Jockel, Horst</v>
      </c>
      <c r="G1589" s="27" t="str">
        <f>VLOOKUP(A1589,bangolf_kategorien!$A$2:$B$11,2,FALSE)</f>
        <v>SM2</v>
      </c>
    </row>
    <row r="1590" spans="1:7" ht="14.5" x14ac:dyDescent="0.35">
      <c r="A1590" t="s">
        <v>127</v>
      </c>
      <c r="B1590">
        <v>46843</v>
      </c>
      <c r="C1590" t="s">
        <v>3555</v>
      </c>
      <c r="D1590" t="s">
        <v>3556</v>
      </c>
      <c r="E1590" t="s">
        <v>3494</v>
      </c>
      <c r="F1590" s="27" t="str">
        <f t="shared" si="24"/>
        <v>H: Johannsen, Niels</v>
      </c>
      <c r="G1590" s="27" t="str">
        <f>VLOOKUP(A1590,bangolf_kategorien!$A$2:$B$11,2,FALSE)</f>
        <v>H</v>
      </c>
    </row>
    <row r="1591" spans="1:7" ht="14.5" x14ac:dyDescent="0.35">
      <c r="A1591" t="s">
        <v>112</v>
      </c>
      <c r="B1591">
        <v>40896</v>
      </c>
      <c r="C1591" t="s">
        <v>202</v>
      </c>
      <c r="D1591" t="s">
        <v>1654</v>
      </c>
      <c r="E1591" t="s">
        <v>122</v>
      </c>
      <c r="F1591" s="27" t="str">
        <f t="shared" si="24"/>
        <v>SM2: Jöhrens, Manfred</v>
      </c>
      <c r="G1591" s="27" t="str">
        <f>VLOOKUP(A1591,bangolf_kategorien!$A$2:$B$11,2,FALSE)</f>
        <v>SM2</v>
      </c>
    </row>
    <row r="1592" spans="1:7" ht="14.5" x14ac:dyDescent="0.35">
      <c r="A1592" t="s">
        <v>134</v>
      </c>
      <c r="B1592">
        <v>28802</v>
      </c>
      <c r="C1592" t="s">
        <v>1350</v>
      </c>
      <c r="D1592" t="s">
        <v>1655</v>
      </c>
      <c r="E1592" t="s">
        <v>397</v>
      </c>
      <c r="F1592" s="27" t="str">
        <f t="shared" si="24"/>
        <v>SW1: Jooß, Melanie</v>
      </c>
      <c r="G1592" s="27" t="str">
        <f>VLOOKUP(A1592,bangolf_kategorien!$A$2:$B$11,2,FALSE)</f>
        <v>SW1</v>
      </c>
    </row>
    <row r="1593" spans="1:7" ht="14.5" x14ac:dyDescent="0.35">
      <c r="A1593" t="s">
        <v>112</v>
      </c>
      <c r="B1593">
        <v>28793</v>
      </c>
      <c r="C1593" t="s">
        <v>124</v>
      </c>
      <c r="D1593" t="s">
        <v>1655</v>
      </c>
      <c r="E1593" t="s">
        <v>397</v>
      </c>
      <c r="F1593" s="27" t="str">
        <f t="shared" si="24"/>
        <v>SM2: Jooß, Thomas</v>
      </c>
      <c r="G1593" s="27" t="str">
        <f>VLOOKUP(A1593,bangolf_kategorien!$A$2:$B$11,2,FALSE)</f>
        <v>SM2</v>
      </c>
    </row>
    <row r="1594" spans="1:7" ht="14.5" x14ac:dyDescent="0.35">
      <c r="A1594" t="s">
        <v>123</v>
      </c>
      <c r="B1594">
        <v>67200</v>
      </c>
      <c r="C1594" t="s">
        <v>391</v>
      </c>
      <c r="D1594" t="s">
        <v>3817</v>
      </c>
      <c r="E1594" t="s">
        <v>231</v>
      </c>
      <c r="F1594" s="27" t="str">
        <f t="shared" si="24"/>
        <v>SM1: Jordan, Oliver</v>
      </c>
      <c r="G1594" s="27" t="str">
        <f>VLOOKUP(A1594,bangolf_kategorien!$A$2:$B$11,2,FALSE)</f>
        <v>SM1</v>
      </c>
    </row>
    <row r="1595" spans="1:7" ht="14.5" x14ac:dyDescent="0.35">
      <c r="A1595" t="s">
        <v>123</v>
      </c>
      <c r="B1595">
        <v>40687</v>
      </c>
      <c r="C1595" t="s">
        <v>3557</v>
      </c>
      <c r="D1595" t="s">
        <v>3558</v>
      </c>
      <c r="E1595" t="s">
        <v>327</v>
      </c>
      <c r="F1595" s="27" t="str">
        <f t="shared" si="24"/>
        <v>SM1: Juchem, Nikolai</v>
      </c>
      <c r="G1595" s="27" t="str">
        <f>VLOOKUP(A1595,bangolf_kategorien!$A$2:$B$11,2,FALSE)</f>
        <v>SM1</v>
      </c>
    </row>
    <row r="1596" spans="1:7" ht="14.5" x14ac:dyDescent="0.35">
      <c r="A1596" t="s">
        <v>134</v>
      </c>
      <c r="B1596">
        <v>67262</v>
      </c>
      <c r="C1596" t="s">
        <v>385</v>
      </c>
      <c r="D1596" t="s">
        <v>1656</v>
      </c>
      <c r="E1596" t="s">
        <v>990</v>
      </c>
      <c r="F1596" s="27" t="str">
        <f t="shared" si="24"/>
        <v>SW1: Jung, Barbara</v>
      </c>
      <c r="G1596" s="27" t="str">
        <f>VLOOKUP(A1596,bangolf_kategorien!$A$2:$B$11,2,FALSE)</f>
        <v>SW1</v>
      </c>
    </row>
    <row r="1597" spans="1:7" ht="14.5" x14ac:dyDescent="0.35">
      <c r="A1597" t="s">
        <v>138</v>
      </c>
      <c r="B1597">
        <v>30969</v>
      </c>
      <c r="C1597" t="s">
        <v>169</v>
      </c>
      <c r="D1597" t="s">
        <v>1656</v>
      </c>
      <c r="E1597" t="s">
        <v>234</v>
      </c>
      <c r="F1597" s="27" t="str">
        <f t="shared" si="24"/>
        <v>D: Jung, Claudia</v>
      </c>
      <c r="G1597" s="27" t="str">
        <f>VLOOKUP(A1597,bangolf_kategorien!$A$2:$B$11,2,FALSE)</f>
        <v>D</v>
      </c>
    </row>
    <row r="1598" spans="1:7" ht="14.5" x14ac:dyDescent="0.35">
      <c r="A1598" t="s">
        <v>112</v>
      </c>
      <c r="B1598">
        <v>34878</v>
      </c>
      <c r="C1598" t="s">
        <v>498</v>
      </c>
      <c r="D1598" t="s">
        <v>1656</v>
      </c>
      <c r="E1598" t="s">
        <v>501</v>
      </c>
      <c r="F1598" s="27" t="str">
        <f t="shared" si="24"/>
        <v>SM2: Jung, Horst</v>
      </c>
      <c r="G1598" s="27" t="str">
        <f>VLOOKUP(A1598,bangolf_kategorien!$A$2:$B$11,2,FALSE)</f>
        <v>SM2</v>
      </c>
    </row>
    <row r="1599" spans="1:7" ht="14.5" x14ac:dyDescent="0.35">
      <c r="A1599" t="s">
        <v>164</v>
      </c>
      <c r="B1599">
        <v>66017</v>
      </c>
      <c r="C1599" t="s">
        <v>1052</v>
      </c>
      <c r="D1599" t="s">
        <v>1656</v>
      </c>
      <c r="E1599" t="s">
        <v>383</v>
      </c>
      <c r="F1599" s="27" t="str">
        <f t="shared" si="24"/>
        <v>JW: Jung, Johanna</v>
      </c>
      <c r="G1599" s="27" t="str">
        <f>VLOOKUP(A1599,bangolf_kategorien!$A$2:$B$11,2,FALSE)</f>
        <v>JW</v>
      </c>
    </row>
    <row r="1600" spans="1:7" ht="14.5" x14ac:dyDescent="0.35">
      <c r="A1600" t="s">
        <v>127</v>
      </c>
      <c r="B1600">
        <v>35510</v>
      </c>
      <c r="C1600" t="s">
        <v>146</v>
      </c>
      <c r="D1600" t="s">
        <v>1656</v>
      </c>
      <c r="E1600" t="s">
        <v>1657</v>
      </c>
      <c r="F1600" s="27" t="str">
        <f t="shared" si="24"/>
        <v>H: Jung, Jürgen</v>
      </c>
      <c r="G1600" s="27" t="str">
        <f>VLOOKUP(A1600,bangolf_kategorien!$A$2:$B$11,2,FALSE)</f>
        <v>H</v>
      </c>
    </row>
    <row r="1601" spans="1:7" ht="14.5" x14ac:dyDescent="0.35">
      <c r="A1601" t="s">
        <v>123</v>
      </c>
      <c r="B1601">
        <v>66018</v>
      </c>
      <c r="C1601" t="s">
        <v>146</v>
      </c>
      <c r="D1601" t="s">
        <v>1656</v>
      </c>
      <c r="E1601" t="s">
        <v>383</v>
      </c>
      <c r="F1601" s="27" t="str">
        <f t="shared" si="24"/>
        <v>SM1: Jung, Jürgen</v>
      </c>
      <c r="G1601" s="27" t="str">
        <f>VLOOKUP(A1601,bangolf_kategorien!$A$2:$B$11,2,FALSE)</f>
        <v>SM1</v>
      </c>
    </row>
    <row r="1602" spans="1:7" ht="14.5" x14ac:dyDescent="0.35">
      <c r="A1602" t="s">
        <v>116</v>
      </c>
      <c r="B1602">
        <v>3578</v>
      </c>
      <c r="C1602" t="s">
        <v>1658</v>
      </c>
      <c r="D1602" t="s">
        <v>1656</v>
      </c>
      <c r="E1602" t="s">
        <v>228</v>
      </c>
      <c r="F1602" s="27" t="str">
        <f t="shared" si="24"/>
        <v>SW2: Jung, Lieselotte</v>
      </c>
      <c r="G1602" s="27" t="str">
        <f>VLOOKUP(A1602,bangolf_kategorien!$A$2:$B$11,2,FALSE)</f>
        <v>SW2</v>
      </c>
    </row>
    <row r="1603" spans="1:7" ht="14.5" x14ac:dyDescent="0.35">
      <c r="A1603" t="s">
        <v>127</v>
      </c>
      <c r="B1603">
        <v>37937</v>
      </c>
      <c r="C1603" t="s">
        <v>238</v>
      </c>
      <c r="D1603" t="s">
        <v>1656</v>
      </c>
      <c r="E1603" t="s">
        <v>234</v>
      </c>
      <c r="F1603" s="27" t="str">
        <f t="shared" ref="F1603:F1666" si="25">CONCATENATE(G1603,": ",D1603,", ",C1603)</f>
        <v>H: Jung, Marco</v>
      </c>
      <c r="G1603" s="27" t="str">
        <f>VLOOKUP(A1603,bangolf_kategorien!$A$2:$B$11,2,FALSE)</f>
        <v>H</v>
      </c>
    </row>
    <row r="1604" spans="1:7" ht="14.5" x14ac:dyDescent="0.35">
      <c r="A1604" t="s">
        <v>123</v>
      </c>
      <c r="B1604">
        <v>40003</v>
      </c>
      <c r="C1604" t="s">
        <v>149</v>
      </c>
      <c r="D1604" t="s">
        <v>1656</v>
      </c>
      <c r="E1604" t="s">
        <v>776</v>
      </c>
      <c r="F1604" s="27" t="str">
        <f t="shared" si="25"/>
        <v>SM1: Jung, Markus</v>
      </c>
      <c r="G1604" s="27" t="str">
        <f>VLOOKUP(A1604,bangolf_kategorien!$A$2:$B$11,2,FALSE)</f>
        <v>SM1</v>
      </c>
    </row>
    <row r="1605" spans="1:7" ht="14.5" x14ac:dyDescent="0.35">
      <c r="A1605" t="s">
        <v>152</v>
      </c>
      <c r="B1605">
        <v>66933</v>
      </c>
      <c r="C1605" t="s">
        <v>2365</v>
      </c>
      <c r="D1605" t="s">
        <v>1656</v>
      </c>
      <c r="E1605" t="s">
        <v>184</v>
      </c>
      <c r="F1605" s="27" t="str">
        <f t="shared" si="25"/>
        <v>SCHM: Jung, Samuel</v>
      </c>
      <c r="G1605" s="27" t="str">
        <f>VLOOKUP(A1605,bangolf_kategorien!$A$2:$B$11,2,FALSE)</f>
        <v>SCHM</v>
      </c>
    </row>
    <row r="1606" spans="1:7" ht="14.5" x14ac:dyDescent="0.35">
      <c r="A1606" t="s">
        <v>123</v>
      </c>
      <c r="B1606">
        <v>66806</v>
      </c>
      <c r="C1606" t="s">
        <v>124</v>
      </c>
      <c r="D1606" t="s">
        <v>1659</v>
      </c>
      <c r="E1606" t="s">
        <v>148</v>
      </c>
      <c r="F1606" s="27" t="str">
        <f t="shared" si="25"/>
        <v>SM1: Jüngling, Thomas</v>
      </c>
      <c r="G1606" s="27" t="str">
        <f>VLOOKUP(A1606,bangolf_kategorien!$A$2:$B$11,2,FALSE)</f>
        <v>SM1</v>
      </c>
    </row>
    <row r="1607" spans="1:7" ht="14.5" x14ac:dyDescent="0.35">
      <c r="A1607" t="s">
        <v>127</v>
      </c>
      <c r="B1607">
        <v>66050</v>
      </c>
      <c r="C1607" t="s">
        <v>236</v>
      </c>
      <c r="D1607" t="s">
        <v>1660</v>
      </c>
      <c r="E1607" t="s">
        <v>216</v>
      </c>
      <c r="F1607" s="27" t="str">
        <f t="shared" si="25"/>
        <v>H: Jungwirth, Sven</v>
      </c>
      <c r="G1607" s="27" t="str">
        <f>VLOOKUP(A1607,bangolf_kategorien!$A$2:$B$11,2,FALSE)</f>
        <v>H</v>
      </c>
    </row>
    <row r="1608" spans="1:7" ht="14.5" x14ac:dyDescent="0.35">
      <c r="A1608" t="s">
        <v>127</v>
      </c>
      <c r="B1608">
        <v>49073</v>
      </c>
      <c r="C1608" t="s">
        <v>186</v>
      </c>
      <c r="D1608" t="s">
        <v>1661</v>
      </c>
      <c r="E1608" t="s">
        <v>471</v>
      </c>
      <c r="F1608" s="27" t="str">
        <f t="shared" si="25"/>
        <v>H: Junkermann, Alexander</v>
      </c>
      <c r="G1608" s="27" t="str">
        <f>VLOOKUP(A1608,bangolf_kategorien!$A$2:$B$11,2,FALSE)</f>
        <v>H</v>
      </c>
    </row>
    <row r="1609" spans="1:7" ht="14.5" x14ac:dyDescent="0.35">
      <c r="A1609" t="s">
        <v>123</v>
      </c>
      <c r="B1609">
        <v>38337</v>
      </c>
      <c r="C1609" t="s">
        <v>143</v>
      </c>
      <c r="D1609" t="s">
        <v>3366</v>
      </c>
      <c r="E1609" t="s">
        <v>500</v>
      </c>
      <c r="F1609" s="27" t="str">
        <f t="shared" si="25"/>
        <v>SM1: Jurgeleit, Bernd</v>
      </c>
      <c r="G1609" s="27" t="str">
        <f>VLOOKUP(A1609,bangolf_kategorien!$A$2:$B$11,2,FALSE)</f>
        <v>SM1</v>
      </c>
    </row>
    <row r="1610" spans="1:7" ht="14.5" x14ac:dyDescent="0.35">
      <c r="A1610" t="s">
        <v>164</v>
      </c>
      <c r="B1610">
        <v>38338</v>
      </c>
      <c r="C1610" t="s">
        <v>1350</v>
      </c>
      <c r="D1610" t="s">
        <v>3366</v>
      </c>
      <c r="E1610" t="s">
        <v>234</v>
      </c>
      <c r="F1610" s="27" t="str">
        <f t="shared" si="25"/>
        <v>JW: Jurgeleit, Melanie</v>
      </c>
      <c r="G1610" s="27" t="str">
        <f>VLOOKUP(A1610,bangolf_kategorien!$A$2:$B$11,2,FALSE)</f>
        <v>JW</v>
      </c>
    </row>
    <row r="1611" spans="1:7" ht="14.5" x14ac:dyDescent="0.35">
      <c r="A1611" t="s">
        <v>134</v>
      </c>
      <c r="B1611">
        <v>38339</v>
      </c>
      <c r="C1611" t="s">
        <v>1126</v>
      </c>
      <c r="D1611" t="s">
        <v>3366</v>
      </c>
      <c r="E1611" t="s">
        <v>500</v>
      </c>
      <c r="F1611" s="27" t="str">
        <f t="shared" si="25"/>
        <v>SW1: Jurgeleit, Rebecca</v>
      </c>
      <c r="G1611" s="27" t="str">
        <f>VLOOKUP(A1611,bangolf_kategorien!$A$2:$B$11,2,FALSE)</f>
        <v>SW1</v>
      </c>
    </row>
    <row r="1612" spans="1:7" ht="14.5" x14ac:dyDescent="0.35">
      <c r="A1612" t="s">
        <v>123</v>
      </c>
      <c r="B1612">
        <v>66717</v>
      </c>
      <c r="C1612" t="s">
        <v>935</v>
      </c>
      <c r="D1612" t="s">
        <v>1662</v>
      </c>
      <c r="E1612" t="s">
        <v>122</v>
      </c>
      <c r="F1612" s="27" t="str">
        <f t="shared" si="25"/>
        <v>SM1: Jürgens, Klaus-Dieter</v>
      </c>
      <c r="G1612" s="27" t="str">
        <f>VLOOKUP(A1612,bangolf_kategorien!$A$2:$B$11,2,FALSE)</f>
        <v>SM1</v>
      </c>
    </row>
    <row r="1613" spans="1:7" ht="14.5" x14ac:dyDescent="0.35">
      <c r="A1613" t="s">
        <v>152</v>
      </c>
      <c r="B1613">
        <v>67142</v>
      </c>
      <c r="C1613" t="s">
        <v>3559</v>
      </c>
      <c r="D1613" t="s">
        <v>1663</v>
      </c>
      <c r="E1613" t="s">
        <v>397</v>
      </c>
      <c r="F1613" s="27" t="str">
        <f t="shared" si="25"/>
        <v>SCHM: Jürgensen, Jan Uwe</v>
      </c>
      <c r="G1613" s="27" t="str">
        <f>VLOOKUP(A1613,bangolf_kategorien!$A$2:$B$11,2,FALSE)</f>
        <v>SCHM</v>
      </c>
    </row>
    <row r="1614" spans="1:7" ht="14.5" x14ac:dyDescent="0.35">
      <c r="A1614" t="s">
        <v>123</v>
      </c>
      <c r="B1614">
        <v>43273</v>
      </c>
      <c r="C1614" t="s">
        <v>359</v>
      </c>
      <c r="D1614" t="s">
        <v>1663</v>
      </c>
      <c r="E1614" t="s">
        <v>268</v>
      </c>
      <c r="F1614" s="27" t="str">
        <f t="shared" si="25"/>
        <v>SM1: Jürgensen, Ralf</v>
      </c>
      <c r="G1614" s="27" t="str">
        <f>VLOOKUP(A1614,bangolf_kategorien!$A$2:$B$11,2,FALSE)</f>
        <v>SM1</v>
      </c>
    </row>
    <row r="1615" spans="1:7" ht="14.5" x14ac:dyDescent="0.35">
      <c r="A1615" t="s">
        <v>197</v>
      </c>
      <c r="B1615">
        <v>65559</v>
      </c>
      <c r="C1615" t="s">
        <v>301</v>
      </c>
      <c r="D1615" t="s">
        <v>1664</v>
      </c>
      <c r="E1615" t="s">
        <v>1357</v>
      </c>
      <c r="F1615" s="27" t="str">
        <f t="shared" si="25"/>
        <v>JM: Jürs, Daniel</v>
      </c>
      <c r="G1615" s="27" t="str">
        <f>VLOOKUP(A1615,bangolf_kategorien!$A$2:$B$11,2,FALSE)</f>
        <v>JM</v>
      </c>
    </row>
    <row r="1616" spans="1:7" ht="14.5" x14ac:dyDescent="0.35">
      <c r="A1616" t="s">
        <v>112</v>
      </c>
      <c r="B1616">
        <v>43508</v>
      </c>
      <c r="C1616" t="s">
        <v>207</v>
      </c>
      <c r="D1616" t="s">
        <v>1664</v>
      </c>
      <c r="E1616" t="s">
        <v>1357</v>
      </c>
      <c r="F1616" s="27" t="str">
        <f t="shared" si="25"/>
        <v>SM2: Jürs, Dieter</v>
      </c>
      <c r="G1616" s="27" t="str">
        <f>VLOOKUP(A1616,bangolf_kategorien!$A$2:$B$11,2,FALSE)</f>
        <v>SM2</v>
      </c>
    </row>
    <row r="1617" spans="1:7" ht="14.5" x14ac:dyDescent="0.35">
      <c r="A1617" t="s">
        <v>116</v>
      </c>
      <c r="B1617">
        <v>43515</v>
      </c>
      <c r="C1617" t="s">
        <v>130</v>
      </c>
      <c r="D1617" t="s">
        <v>1664</v>
      </c>
      <c r="E1617" t="s">
        <v>1357</v>
      </c>
      <c r="F1617" s="27" t="str">
        <f t="shared" si="25"/>
        <v>SW2: Jürs, Gabriele</v>
      </c>
      <c r="G1617" s="27" t="str">
        <f>VLOOKUP(A1617,bangolf_kategorien!$A$2:$B$11,2,FALSE)</f>
        <v>SW2</v>
      </c>
    </row>
    <row r="1618" spans="1:7" ht="14.5" x14ac:dyDescent="0.35">
      <c r="A1618" t="s">
        <v>127</v>
      </c>
      <c r="B1618">
        <v>34656</v>
      </c>
      <c r="C1618" t="s">
        <v>1226</v>
      </c>
      <c r="D1618" t="s">
        <v>1664</v>
      </c>
      <c r="E1618" t="s">
        <v>1357</v>
      </c>
      <c r="F1618" s="27" t="str">
        <f t="shared" si="25"/>
        <v>H: Jürs, Heiko</v>
      </c>
      <c r="G1618" s="27" t="str">
        <f>VLOOKUP(A1618,bangolf_kategorien!$A$2:$B$11,2,FALSE)</f>
        <v>H</v>
      </c>
    </row>
    <row r="1619" spans="1:7" ht="14.5" x14ac:dyDescent="0.35">
      <c r="A1619" t="s">
        <v>127</v>
      </c>
      <c r="B1619">
        <v>46052</v>
      </c>
      <c r="C1619" t="s">
        <v>338</v>
      </c>
      <c r="D1619" t="s">
        <v>1664</v>
      </c>
      <c r="E1619" t="s">
        <v>1357</v>
      </c>
      <c r="F1619" s="27" t="str">
        <f t="shared" si="25"/>
        <v>H: Jürs, Mario</v>
      </c>
      <c r="G1619" s="27" t="str">
        <f>VLOOKUP(A1619,bangolf_kategorien!$A$2:$B$11,2,FALSE)</f>
        <v>H</v>
      </c>
    </row>
    <row r="1620" spans="1:7" ht="14.5" x14ac:dyDescent="0.35">
      <c r="A1620" t="s">
        <v>123</v>
      </c>
      <c r="B1620">
        <v>29850</v>
      </c>
      <c r="C1620" t="s">
        <v>140</v>
      </c>
      <c r="D1620" t="s">
        <v>1665</v>
      </c>
      <c r="E1620" t="s">
        <v>1104</v>
      </c>
      <c r="F1620" s="27" t="str">
        <f t="shared" si="25"/>
        <v>SM1: Just, Michael</v>
      </c>
      <c r="G1620" s="27" t="str">
        <f>VLOOKUP(A1620,bangolf_kategorien!$A$2:$B$11,2,FALSE)</f>
        <v>SM1</v>
      </c>
    </row>
    <row r="1621" spans="1:7" ht="14.5" x14ac:dyDescent="0.35">
      <c r="A1621" t="s">
        <v>127</v>
      </c>
      <c r="B1621">
        <v>66282</v>
      </c>
      <c r="C1621" t="s">
        <v>387</v>
      </c>
      <c r="D1621" t="s">
        <v>1666</v>
      </c>
      <c r="E1621" t="s">
        <v>823</v>
      </c>
      <c r="F1621" s="27" t="str">
        <f t="shared" si="25"/>
        <v>H: Jütte, Stephan</v>
      </c>
      <c r="G1621" s="27" t="str">
        <f>VLOOKUP(A1621,bangolf_kategorien!$A$2:$B$11,2,FALSE)</f>
        <v>H</v>
      </c>
    </row>
    <row r="1622" spans="1:7" ht="14.5" x14ac:dyDescent="0.35">
      <c r="A1622" t="s">
        <v>123</v>
      </c>
      <c r="B1622">
        <v>37352</v>
      </c>
      <c r="C1622" t="s">
        <v>1430</v>
      </c>
      <c r="D1622" t="s">
        <v>1667</v>
      </c>
      <c r="E1622" t="s">
        <v>621</v>
      </c>
      <c r="F1622" s="27" t="str">
        <f t="shared" si="25"/>
        <v>SM1: Käckenmester, Karsten</v>
      </c>
      <c r="G1622" s="27" t="str">
        <f>VLOOKUP(A1622,bangolf_kategorien!$A$2:$B$11,2,FALSE)</f>
        <v>SM1</v>
      </c>
    </row>
    <row r="1623" spans="1:7" ht="14.5" x14ac:dyDescent="0.35">
      <c r="A1623" t="s">
        <v>134</v>
      </c>
      <c r="B1623">
        <v>3209180</v>
      </c>
      <c r="C1623" t="s">
        <v>631</v>
      </c>
      <c r="D1623" t="s">
        <v>3818</v>
      </c>
      <c r="E1623" t="s">
        <v>4</v>
      </c>
      <c r="F1623" s="27" t="str">
        <f t="shared" si="25"/>
        <v>SW1: Kaesler-Neumann, Ines</v>
      </c>
      <c r="G1623" s="27" t="str">
        <f>VLOOKUP(A1623,bangolf_kategorien!$A$2:$B$11,2,FALSE)</f>
        <v>SW1</v>
      </c>
    </row>
    <row r="1624" spans="1:7" ht="14.5" x14ac:dyDescent="0.35">
      <c r="A1624" t="s">
        <v>134</v>
      </c>
      <c r="B1624">
        <v>37468</v>
      </c>
      <c r="C1624" t="s">
        <v>1103</v>
      </c>
      <c r="D1624" t="s">
        <v>1668</v>
      </c>
      <c r="E1624" t="s">
        <v>126</v>
      </c>
      <c r="F1624" s="27" t="str">
        <f t="shared" si="25"/>
        <v>SW1: Kaestner, Annette</v>
      </c>
      <c r="G1624" s="27" t="str">
        <f>VLOOKUP(A1624,bangolf_kategorien!$A$2:$B$11,2,FALSE)</f>
        <v>SW1</v>
      </c>
    </row>
    <row r="1625" spans="1:7" ht="14.5" x14ac:dyDescent="0.35">
      <c r="A1625" t="s">
        <v>123</v>
      </c>
      <c r="B1625">
        <v>3209184</v>
      </c>
      <c r="C1625" t="s">
        <v>569</v>
      </c>
      <c r="D1625" t="s">
        <v>3819</v>
      </c>
      <c r="E1625" t="s">
        <v>4</v>
      </c>
      <c r="F1625" s="27" t="str">
        <f t="shared" si="25"/>
        <v>SM1: Kahl, Rüdiger</v>
      </c>
      <c r="G1625" s="27" t="str">
        <f>VLOOKUP(A1625,bangolf_kategorien!$A$2:$B$11,2,FALSE)</f>
        <v>SM1</v>
      </c>
    </row>
    <row r="1626" spans="1:7" ht="14.5" x14ac:dyDescent="0.35">
      <c r="A1626" t="s">
        <v>112</v>
      </c>
      <c r="B1626">
        <v>35182</v>
      </c>
      <c r="C1626" t="s">
        <v>133</v>
      </c>
      <c r="D1626" t="s">
        <v>1669</v>
      </c>
      <c r="E1626" t="s">
        <v>500</v>
      </c>
      <c r="F1626" s="27" t="str">
        <f t="shared" si="25"/>
        <v>SM2: Kaiser, Herbert</v>
      </c>
      <c r="G1626" s="27" t="str">
        <f>VLOOKUP(A1626,bangolf_kategorien!$A$2:$B$11,2,FALSE)</f>
        <v>SM2</v>
      </c>
    </row>
    <row r="1627" spans="1:7" ht="14.5" x14ac:dyDescent="0.35">
      <c r="A1627" t="s">
        <v>112</v>
      </c>
      <c r="B1627">
        <v>43405</v>
      </c>
      <c r="C1627" t="s">
        <v>140</v>
      </c>
      <c r="D1627" t="s">
        <v>1669</v>
      </c>
      <c r="E1627" t="s">
        <v>231</v>
      </c>
      <c r="F1627" s="27" t="str">
        <f t="shared" si="25"/>
        <v>SM2: Kaiser, Michael</v>
      </c>
      <c r="G1627" s="27" t="str">
        <f>VLOOKUP(A1627,bangolf_kategorien!$A$2:$B$11,2,FALSE)</f>
        <v>SM2</v>
      </c>
    </row>
    <row r="1628" spans="1:7" ht="14.5" x14ac:dyDescent="0.35">
      <c r="A1628" t="s">
        <v>116</v>
      </c>
      <c r="B1628">
        <v>3194217</v>
      </c>
      <c r="C1628" t="s">
        <v>439</v>
      </c>
      <c r="D1628" t="s">
        <v>1669</v>
      </c>
      <c r="E1628" t="s">
        <v>4</v>
      </c>
      <c r="F1628" s="27" t="str">
        <f t="shared" si="25"/>
        <v>SW2: Kaiser, Renate</v>
      </c>
      <c r="G1628" s="27" t="str">
        <f>VLOOKUP(A1628,bangolf_kategorien!$A$2:$B$11,2,FALSE)</f>
        <v>SW2</v>
      </c>
    </row>
    <row r="1629" spans="1:7" ht="14.5" x14ac:dyDescent="0.35">
      <c r="A1629" t="s">
        <v>123</v>
      </c>
      <c r="B1629">
        <v>46699</v>
      </c>
      <c r="C1629" t="s">
        <v>124</v>
      </c>
      <c r="D1629" t="s">
        <v>1669</v>
      </c>
      <c r="E1629" t="s">
        <v>280</v>
      </c>
      <c r="F1629" s="27" t="str">
        <f t="shared" si="25"/>
        <v>SM1: Kaiser, Thomas</v>
      </c>
      <c r="G1629" s="27" t="str">
        <f>VLOOKUP(A1629,bangolf_kategorien!$A$2:$B$11,2,FALSE)</f>
        <v>SM1</v>
      </c>
    </row>
    <row r="1630" spans="1:7" ht="14.5" x14ac:dyDescent="0.35">
      <c r="A1630" t="s">
        <v>112</v>
      </c>
      <c r="B1630">
        <v>66302</v>
      </c>
      <c r="C1630" t="s">
        <v>693</v>
      </c>
      <c r="D1630" t="s">
        <v>1670</v>
      </c>
      <c r="E1630" t="s">
        <v>799</v>
      </c>
      <c r="F1630" s="27" t="str">
        <f t="shared" si="25"/>
        <v>SM2: Kaisr, Alois</v>
      </c>
      <c r="G1630" s="27" t="str">
        <f>VLOOKUP(A1630,bangolf_kategorien!$A$2:$B$11,2,FALSE)</f>
        <v>SM2</v>
      </c>
    </row>
    <row r="1631" spans="1:7" ht="14.5" x14ac:dyDescent="0.35">
      <c r="A1631" t="s">
        <v>127</v>
      </c>
      <c r="B1631">
        <v>46573</v>
      </c>
      <c r="C1631" t="s">
        <v>171</v>
      </c>
      <c r="D1631" t="s">
        <v>1670</v>
      </c>
      <c r="E1631" t="s">
        <v>799</v>
      </c>
      <c r="F1631" s="27" t="str">
        <f t="shared" si="25"/>
        <v>H: Kaisr, Sascha</v>
      </c>
      <c r="G1631" s="27" t="str">
        <f>VLOOKUP(A1631,bangolf_kategorien!$A$2:$B$11,2,FALSE)</f>
        <v>H</v>
      </c>
    </row>
    <row r="1632" spans="1:7" ht="14.5" x14ac:dyDescent="0.35">
      <c r="A1632" t="s">
        <v>197</v>
      </c>
      <c r="B1632">
        <v>66290</v>
      </c>
      <c r="C1632" t="s">
        <v>1106</v>
      </c>
      <c r="D1632" t="s">
        <v>1671</v>
      </c>
      <c r="E1632" t="s">
        <v>1031</v>
      </c>
      <c r="F1632" s="27" t="str">
        <f t="shared" si="25"/>
        <v>JM: Kalb, Lukas</v>
      </c>
      <c r="G1632" s="27" t="str">
        <f>VLOOKUP(A1632,bangolf_kategorien!$A$2:$B$11,2,FALSE)</f>
        <v>JM</v>
      </c>
    </row>
    <row r="1633" spans="1:7" ht="14.5" x14ac:dyDescent="0.35">
      <c r="A1633" t="s">
        <v>116</v>
      </c>
      <c r="B1633">
        <v>4222</v>
      </c>
      <c r="C1633" t="s">
        <v>253</v>
      </c>
      <c r="D1633" t="s">
        <v>1672</v>
      </c>
      <c r="E1633" t="s">
        <v>375</v>
      </c>
      <c r="F1633" s="27" t="str">
        <f t="shared" si="25"/>
        <v>SW2: Kalhöfer, Anna</v>
      </c>
      <c r="G1633" s="27" t="str">
        <f>VLOOKUP(A1633,bangolf_kategorien!$A$2:$B$11,2,FALSE)</f>
        <v>SW2</v>
      </c>
    </row>
    <row r="1634" spans="1:7" ht="14.5" x14ac:dyDescent="0.35">
      <c r="A1634" t="s">
        <v>112</v>
      </c>
      <c r="B1634">
        <v>4455</v>
      </c>
      <c r="C1634" t="s">
        <v>202</v>
      </c>
      <c r="D1634" t="s">
        <v>1674</v>
      </c>
      <c r="E1634" t="s">
        <v>799</v>
      </c>
      <c r="F1634" s="27" t="str">
        <f t="shared" si="25"/>
        <v>SM2: Kalisch, Manfred</v>
      </c>
      <c r="G1634" s="27" t="str">
        <f>VLOOKUP(A1634,bangolf_kategorien!$A$2:$B$11,2,FALSE)</f>
        <v>SM2</v>
      </c>
    </row>
    <row r="1635" spans="1:7" ht="14.5" x14ac:dyDescent="0.35">
      <c r="A1635" t="s">
        <v>123</v>
      </c>
      <c r="B1635">
        <v>42648</v>
      </c>
      <c r="C1635" t="s">
        <v>518</v>
      </c>
      <c r="D1635" t="s">
        <v>1675</v>
      </c>
      <c r="E1635" t="s">
        <v>417</v>
      </c>
      <c r="F1635" s="27" t="str">
        <f t="shared" si="25"/>
        <v>SM1: Kalka, Roland</v>
      </c>
      <c r="G1635" s="27" t="str">
        <f>VLOOKUP(A1635,bangolf_kategorien!$A$2:$B$11,2,FALSE)</f>
        <v>SM1</v>
      </c>
    </row>
    <row r="1636" spans="1:7" ht="14.5" x14ac:dyDescent="0.35">
      <c r="A1636" t="s">
        <v>138</v>
      </c>
      <c r="B1636">
        <v>34231</v>
      </c>
      <c r="C1636" t="s">
        <v>1676</v>
      </c>
      <c r="D1636" t="s">
        <v>1677</v>
      </c>
      <c r="E1636" t="s">
        <v>403</v>
      </c>
      <c r="F1636" s="27" t="str">
        <f t="shared" si="25"/>
        <v>D: Kalkbrenner, Antje</v>
      </c>
      <c r="G1636" s="27" t="str">
        <f>VLOOKUP(A1636,bangolf_kategorien!$A$2:$B$11,2,FALSE)</f>
        <v>D</v>
      </c>
    </row>
    <row r="1637" spans="1:7" ht="14.5" x14ac:dyDescent="0.35">
      <c r="A1637" t="s">
        <v>138</v>
      </c>
      <c r="B1637">
        <v>67030</v>
      </c>
      <c r="C1637" t="s">
        <v>3367</v>
      </c>
      <c r="D1637" t="s">
        <v>3368</v>
      </c>
      <c r="E1637" t="s">
        <v>2698</v>
      </c>
      <c r="F1637" s="27" t="str">
        <f t="shared" si="25"/>
        <v>D: Kamke, Daria Anasthasia Larissa Christa</v>
      </c>
      <c r="G1637" s="27" t="str">
        <f>VLOOKUP(A1637,bangolf_kategorien!$A$2:$B$11,2,FALSE)</f>
        <v>D</v>
      </c>
    </row>
    <row r="1638" spans="1:7" ht="14.5" x14ac:dyDescent="0.35">
      <c r="A1638" t="s">
        <v>138</v>
      </c>
      <c r="B1638">
        <v>67360</v>
      </c>
      <c r="C1638" t="s">
        <v>1775</v>
      </c>
      <c r="D1638" t="s">
        <v>3820</v>
      </c>
      <c r="E1638" t="s">
        <v>500</v>
      </c>
      <c r="F1638" s="27" t="str">
        <f t="shared" si="25"/>
        <v>D: Kammermaier, Katja</v>
      </c>
      <c r="G1638" s="27" t="str">
        <f>VLOOKUP(A1638,bangolf_kategorien!$A$2:$B$11,2,FALSE)</f>
        <v>D</v>
      </c>
    </row>
    <row r="1639" spans="1:7" ht="14.5" x14ac:dyDescent="0.35">
      <c r="A1639" t="s">
        <v>116</v>
      </c>
      <c r="B1639">
        <v>35257</v>
      </c>
      <c r="C1639" t="s">
        <v>568</v>
      </c>
      <c r="D1639" t="s">
        <v>1678</v>
      </c>
      <c r="E1639" t="s">
        <v>393</v>
      </c>
      <c r="F1639" s="27" t="str">
        <f t="shared" si="25"/>
        <v>SW2: Kampe, Cornelia</v>
      </c>
      <c r="G1639" s="27" t="str">
        <f>VLOOKUP(A1639,bangolf_kategorien!$A$2:$B$11,2,FALSE)</f>
        <v>SW2</v>
      </c>
    </row>
    <row r="1640" spans="1:7" ht="14.5" x14ac:dyDescent="0.35">
      <c r="A1640" t="s">
        <v>123</v>
      </c>
      <c r="B1640">
        <v>45597</v>
      </c>
      <c r="C1640" t="s">
        <v>140</v>
      </c>
      <c r="D1640" t="s">
        <v>1679</v>
      </c>
      <c r="E1640" t="s">
        <v>403</v>
      </c>
      <c r="F1640" s="27" t="str">
        <f t="shared" si="25"/>
        <v>SM1: Kampmann, Michael</v>
      </c>
      <c r="G1640" s="27" t="str">
        <f>VLOOKUP(A1640,bangolf_kategorien!$A$2:$B$11,2,FALSE)</f>
        <v>SM1</v>
      </c>
    </row>
    <row r="1641" spans="1:7" ht="14.5" x14ac:dyDescent="0.35">
      <c r="A1641" t="s">
        <v>123</v>
      </c>
      <c r="B1641">
        <v>40227</v>
      </c>
      <c r="C1641" t="s">
        <v>513</v>
      </c>
      <c r="D1641" t="s">
        <v>1680</v>
      </c>
      <c r="E1641" t="s">
        <v>216</v>
      </c>
      <c r="F1641" s="27" t="str">
        <f t="shared" si="25"/>
        <v>SM1: Kampschulte, Frank</v>
      </c>
      <c r="G1641" s="27" t="str">
        <f>VLOOKUP(A1641,bangolf_kategorien!$A$2:$B$11,2,FALSE)</f>
        <v>SM1</v>
      </c>
    </row>
    <row r="1642" spans="1:7" ht="14.5" x14ac:dyDescent="0.35">
      <c r="A1642" t="s">
        <v>127</v>
      </c>
      <c r="B1642">
        <v>65827</v>
      </c>
      <c r="C1642" t="s">
        <v>1681</v>
      </c>
      <c r="D1642" t="s">
        <v>1680</v>
      </c>
      <c r="E1642" t="s">
        <v>216</v>
      </c>
      <c r="F1642" s="27" t="str">
        <f t="shared" si="25"/>
        <v>H: Kampschulte, Jan-Kevin</v>
      </c>
      <c r="G1642" s="27" t="str">
        <f>VLOOKUP(A1642,bangolf_kategorien!$A$2:$B$11,2,FALSE)</f>
        <v>H</v>
      </c>
    </row>
    <row r="1643" spans="1:7" ht="14.5" x14ac:dyDescent="0.35">
      <c r="A1643" t="s">
        <v>197</v>
      </c>
      <c r="B1643">
        <v>66910</v>
      </c>
      <c r="C1643" t="s">
        <v>1746</v>
      </c>
      <c r="D1643" t="s">
        <v>3369</v>
      </c>
      <c r="E1643" t="s">
        <v>728</v>
      </c>
      <c r="F1643" s="27" t="str">
        <f t="shared" si="25"/>
        <v>JM: Kandert, Hannes</v>
      </c>
      <c r="G1643" s="27" t="str">
        <f>VLOOKUP(A1643,bangolf_kategorien!$A$2:$B$11,2,FALSE)</f>
        <v>JM</v>
      </c>
    </row>
    <row r="1644" spans="1:7" ht="14.5" x14ac:dyDescent="0.35">
      <c r="A1644" t="s">
        <v>112</v>
      </c>
      <c r="B1644">
        <v>38341</v>
      </c>
      <c r="C1644" t="s">
        <v>299</v>
      </c>
      <c r="D1644" t="s">
        <v>1682</v>
      </c>
      <c r="E1644" t="s">
        <v>231</v>
      </c>
      <c r="F1644" s="27" t="str">
        <f t="shared" si="25"/>
        <v>SM2: Kantor, Harald</v>
      </c>
      <c r="G1644" s="27" t="str">
        <f>VLOOKUP(A1644,bangolf_kategorien!$A$2:$B$11,2,FALSE)</f>
        <v>SM2</v>
      </c>
    </row>
    <row r="1645" spans="1:7" ht="14.5" x14ac:dyDescent="0.35">
      <c r="A1645" t="s">
        <v>116</v>
      </c>
      <c r="B1645">
        <v>29934</v>
      </c>
      <c r="C1645" t="s">
        <v>1683</v>
      </c>
      <c r="D1645" t="s">
        <v>1684</v>
      </c>
      <c r="E1645" t="s">
        <v>172</v>
      </c>
      <c r="F1645" s="27" t="str">
        <f t="shared" si="25"/>
        <v>SW2: Kapelle-Schürings, Vera</v>
      </c>
      <c r="G1645" s="27" t="str">
        <f>VLOOKUP(A1645,bangolf_kategorien!$A$2:$B$11,2,FALSE)</f>
        <v>SW2</v>
      </c>
    </row>
    <row r="1646" spans="1:7" ht="14.5" x14ac:dyDescent="0.35">
      <c r="A1646" t="s">
        <v>127</v>
      </c>
      <c r="B1646">
        <v>35774</v>
      </c>
      <c r="C1646" t="s">
        <v>324</v>
      </c>
      <c r="D1646" t="s">
        <v>1685</v>
      </c>
      <c r="E1646" t="s">
        <v>142</v>
      </c>
      <c r="F1646" s="27" t="str">
        <f t="shared" si="25"/>
        <v>H: Kapke, Dennis</v>
      </c>
      <c r="G1646" s="27" t="str">
        <f>VLOOKUP(A1646,bangolf_kategorien!$A$2:$B$11,2,FALSE)</f>
        <v>H</v>
      </c>
    </row>
    <row r="1647" spans="1:7" ht="14.5" x14ac:dyDescent="0.35">
      <c r="A1647" t="s">
        <v>116</v>
      </c>
      <c r="B1647">
        <v>28575</v>
      </c>
      <c r="C1647" t="s">
        <v>130</v>
      </c>
      <c r="D1647" t="s">
        <v>1687</v>
      </c>
      <c r="E1647" t="s">
        <v>1433</v>
      </c>
      <c r="F1647" s="27" t="str">
        <f t="shared" si="25"/>
        <v>SW2: Karas, Gabriele</v>
      </c>
      <c r="G1647" s="27" t="str">
        <f>VLOOKUP(A1647,bangolf_kategorien!$A$2:$B$11,2,FALSE)</f>
        <v>SW2</v>
      </c>
    </row>
    <row r="1648" spans="1:7" ht="14.5" x14ac:dyDescent="0.35">
      <c r="A1648" t="s">
        <v>123</v>
      </c>
      <c r="B1648">
        <v>36105</v>
      </c>
      <c r="C1648" t="s">
        <v>465</v>
      </c>
      <c r="D1648" t="s">
        <v>1687</v>
      </c>
      <c r="E1648" t="s">
        <v>488</v>
      </c>
      <c r="F1648" s="27" t="str">
        <f t="shared" si="25"/>
        <v>SM1: Karas, Hans-Jürgen</v>
      </c>
      <c r="G1648" s="27" t="str">
        <f>VLOOKUP(A1648,bangolf_kategorien!$A$2:$B$11,2,FALSE)</f>
        <v>SM1</v>
      </c>
    </row>
    <row r="1649" spans="1:7" ht="14.5" x14ac:dyDescent="0.35">
      <c r="A1649" t="s">
        <v>123</v>
      </c>
      <c r="B1649">
        <v>29752</v>
      </c>
      <c r="C1649" t="s">
        <v>1042</v>
      </c>
      <c r="D1649" t="s">
        <v>1688</v>
      </c>
      <c r="E1649" t="s">
        <v>515</v>
      </c>
      <c r="F1649" s="27" t="str">
        <f t="shared" si="25"/>
        <v>SM1: Karcher, Bruno</v>
      </c>
      <c r="G1649" s="27" t="str">
        <f>VLOOKUP(A1649,bangolf_kategorien!$A$2:$B$11,2,FALSE)</f>
        <v>SM1</v>
      </c>
    </row>
    <row r="1650" spans="1:7" ht="14.5" x14ac:dyDescent="0.35">
      <c r="A1650" t="s">
        <v>112</v>
      </c>
      <c r="B1650">
        <v>66886</v>
      </c>
      <c r="C1650" t="s">
        <v>328</v>
      </c>
      <c r="D1650" t="s">
        <v>1688</v>
      </c>
      <c r="E1650" t="s">
        <v>1047</v>
      </c>
      <c r="F1650" s="27" t="str">
        <f t="shared" si="25"/>
        <v>SM2: Karcher, Werner</v>
      </c>
      <c r="G1650" s="27" t="str">
        <f>VLOOKUP(A1650,bangolf_kategorien!$A$2:$B$11,2,FALSE)</f>
        <v>SM2</v>
      </c>
    </row>
    <row r="1651" spans="1:7" ht="14.5" x14ac:dyDescent="0.35">
      <c r="A1651" t="s">
        <v>123</v>
      </c>
      <c r="B1651">
        <v>40087</v>
      </c>
      <c r="C1651" t="s">
        <v>1163</v>
      </c>
      <c r="D1651" t="s">
        <v>1689</v>
      </c>
      <c r="E1651" t="s">
        <v>371</v>
      </c>
      <c r="F1651" s="27" t="str">
        <f t="shared" si="25"/>
        <v>SM1: Karduck, Karl</v>
      </c>
      <c r="G1651" s="27" t="str">
        <f>VLOOKUP(A1651,bangolf_kategorien!$A$2:$B$11,2,FALSE)</f>
        <v>SM1</v>
      </c>
    </row>
    <row r="1652" spans="1:7" ht="14.5" x14ac:dyDescent="0.35">
      <c r="A1652" t="s">
        <v>123</v>
      </c>
      <c r="B1652">
        <v>29374</v>
      </c>
      <c r="C1652" t="s">
        <v>146</v>
      </c>
      <c r="D1652" t="s">
        <v>1163</v>
      </c>
      <c r="E1652" t="s">
        <v>204</v>
      </c>
      <c r="F1652" s="27" t="str">
        <f t="shared" si="25"/>
        <v>SM1: Karl, Jürgen</v>
      </c>
      <c r="G1652" s="27" t="str">
        <f>VLOOKUP(A1652,bangolf_kategorien!$A$2:$B$11,2,FALSE)</f>
        <v>SM1</v>
      </c>
    </row>
    <row r="1653" spans="1:7" ht="14.5" x14ac:dyDescent="0.35">
      <c r="A1653" t="s">
        <v>123</v>
      </c>
      <c r="B1653">
        <v>25466</v>
      </c>
      <c r="C1653" t="s">
        <v>232</v>
      </c>
      <c r="D1653" t="s">
        <v>1690</v>
      </c>
      <c r="E1653" t="s">
        <v>115</v>
      </c>
      <c r="F1653" s="27" t="str">
        <f t="shared" si="25"/>
        <v>SM1: Karlitschek, Klaus</v>
      </c>
      <c r="G1653" s="27" t="str">
        <f>VLOOKUP(A1653,bangolf_kategorien!$A$2:$B$11,2,FALSE)</f>
        <v>SM1</v>
      </c>
    </row>
    <row r="1654" spans="1:7" ht="14.5" x14ac:dyDescent="0.35">
      <c r="A1654" t="s">
        <v>112</v>
      </c>
      <c r="B1654">
        <v>18344</v>
      </c>
      <c r="C1654" t="s">
        <v>952</v>
      </c>
      <c r="D1654" t="s">
        <v>1691</v>
      </c>
      <c r="E1654" t="s">
        <v>540</v>
      </c>
      <c r="F1654" s="27" t="str">
        <f t="shared" si="25"/>
        <v>SM2: Karpa, Winfried</v>
      </c>
      <c r="G1654" s="27" t="str">
        <f>VLOOKUP(A1654,bangolf_kategorien!$A$2:$B$11,2,FALSE)</f>
        <v>SM2</v>
      </c>
    </row>
    <row r="1655" spans="1:7" ht="14.5" x14ac:dyDescent="0.35">
      <c r="A1655" t="s">
        <v>112</v>
      </c>
      <c r="B1655">
        <v>27122</v>
      </c>
      <c r="C1655" t="s">
        <v>1692</v>
      </c>
      <c r="D1655" t="s">
        <v>1693</v>
      </c>
      <c r="E1655" t="s">
        <v>368</v>
      </c>
      <c r="F1655" s="27" t="str">
        <f t="shared" si="25"/>
        <v>SM2: Kasburg, Detlef</v>
      </c>
      <c r="G1655" s="27" t="str">
        <f>VLOOKUP(A1655,bangolf_kategorien!$A$2:$B$11,2,FALSE)</f>
        <v>SM2</v>
      </c>
    </row>
    <row r="1656" spans="1:7" ht="14.5" x14ac:dyDescent="0.35">
      <c r="A1656" t="s">
        <v>123</v>
      </c>
      <c r="B1656">
        <v>46970</v>
      </c>
      <c r="C1656" t="s">
        <v>359</v>
      </c>
      <c r="D1656" t="s">
        <v>3821</v>
      </c>
      <c r="E1656" t="s">
        <v>306</v>
      </c>
      <c r="F1656" s="27" t="str">
        <f t="shared" si="25"/>
        <v>SM1: Käsler, Ralf</v>
      </c>
      <c r="G1656" s="27" t="str">
        <f>VLOOKUP(A1656,bangolf_kategorien!$A$2:$B$11,2,FALSE)</f>
        <v>SM1</v>
      </c>
    </row>
    <row r="1657" spans="1:7" ht="14.5" x14ac:dyDescent="0.35">
      <c r="A1657" t="s">
        <v>123</v>
      </c>
      <c r="B1657">
        <v>30576</v>
      </c>
      <c r="C1657" t="s">
        <v>241</v>
      </c>
      <c r="D1657" t="s">
        <v>1694</v>
      </c>
      <c r="E1657" t="s">
        <v>259</v>
      </c>
      <c r="F1657" s="27" t="str">
        <f t="shared" si="25"/>
        <v>SM1: Kaspar, Stefan</v>
      </c>
      <c r="G1657" s="27" t="str">
        <f>VLOOKUP(A1657,bangolf_kategorien!$A$2:$B$11,2,FALSE)</f>
        <v>SM1</v>
      </c>
    </row>
    <row r="1658" spans="1:7" ht="14.5" x14ac:dyDescent="0.35">
      <c r="A1658" t="s">
        <v>112</v>
      </c>
      <c r="B1658">
        <v>34120</v>
      </c>
      <c r="C1658" t="s">
        <v>299</v>
      </c>
      <c r="D1658" t="s">
        <v>1695</v>
      </c>
      <c r="E1658" t="s">
        <v>945</v>
      </c>
      <c r="F1658" s="27" t="str">
        <f t="shared" si="25"/>
        <v>SM2: Kaßner, Harald</v>
      </c>
      <c r="G1658" s="27" t="str">
        <f>VLOOKUP(A1658,bangolf_kategorien!$A$2:$B$11,2,FALSE)</f>
        <v>SM2</v>
      </c>
    </row>
    <row r="1659" spans="1:7" ht="14.5" x14ac:dyDescent="0.35">
      <c r="A1659" t="s">
        <v>123</v>
      </c>
      <c r="B1659">
        <v>38144</v>
      </c>
      <c r="C1659" t="s">
        <v>481</v>
      </c>
      <c r="D1659" t="s">
        <v>1696</v>
      </c>
      <c r="E1659" t="s">
        <v>252</v>
      </c>
      <c r="F1659" s="27" t="str">
        <f t="shared" si="25"/>
        <v>SM1: Kastner, Holger</v>
      </c>
      <c r="G1659" s="27" t="str">
        <f>VLOOKUP(A1659,bangolf_kategorien!$A$2:$B$11,2,FALSE)</f>
        <v>SM1</v>
      </c>
    </row>
    <row r="1660" spans="1:7" ht="14.5" x14ac:dyDescent="0.35">
      <c r="A1660" t="s">
        <v>127</v>
      </c>
      <c r="B1660">
        <v>67235</v>
      </c>
      <c r="C1660" t="s">
        <v>405</v>
      </c>
      <c r="D1660" t="s">
        <v>3822</v>
      </c>
      <c r="E1660" t="s">
        <v>179</v>
      </c>
      <c r="F1660" s="27" t="str">
        <f t="shared" si="25"/>
        <v>H: Kauss, Fabian</v>
      </c>
      <c r="G1660" s="27" t="str">
        <f>VLOOKUP(A1660,bangolf_kategorien!$A$2:$B$11,2,FALSE)</f>
        <v>H</v>
      </c>
    </row>
    <row r="1661" spans="1:7" ht="14.5" x14ac:dyDescent="0.35">
      <c r="A1661" t="s">
        <v>123</v>
      </c>
      <c r="B1661">
        <v>31250</v>
      </c>
      <c r="C1661" t="s">
        <v>124</v>
      </c>
      <c r="D1661" t="s">
        <v>1697</v>
      </c>
      <c r="E1661" t="s">
        <v>480</v>
      </c>
      <c r="F1661" s="27" t="str">
        <f t="shared" si="25"/>
        <v>SM1: Kegel, Thomas</v>
      </c>
      <c r="G1661" s="27" t="str">
        <f>VLOOKUP(A1661,bangolf_kategorien!$A$2:$B$11,2,FALSE)</f>
        <v>SM1</v>
      </c>
    </row>
    <row r="1662" spans="1:7" ht="14.5" x14ac:dyDescent="0.35">
      <c r="A1662" t="s">
        <v>112</v>
      </c>
      <c r="B1662">
        <v>26465</v>
      </c>
      <c r="C1662" t="s">
        <v>518</v>
      </c>
      <c r="D1662" t="s">
        <v>1698</v>
      </c>
      <c r="E1662" t="s">
        <v>960</v>
      </c>
      <c r="F1662" s="27" t="str">
        <f t="shared" si="25"/>
        <v>SM2: Kehl, Roland</v>
      </c>
      <c r="G1662" s="27" t="str">
        <f>VLOOKUP(A1662,bangolf_kategorien!$A$2:$B$11,2,FALSE)</f>
        <v>SM2</v>
      </c>
    </row>
    <row r="1663" spans="1:7" ht="14.5" x14ac:dyDescent="0.35">
      <c r="A1663" t="s">
        <v>123</v>
      </c>
      <c r="B1663">
        <v>30337</v>
      </c>
      <c r="C1663" t="s">
        <v>1430</v>
      </c>
      <c r="D1663" t="s">
        <v>1699</v>
      </c>
      <c r="E1663" t="s">
        <v>595</v>
      </c>
      <c r="F1663" s="27" t="str">
        <f t="shared" si="25"/>
        <v>SM1: Kehr, Karsten</v>
      </c>
      <c r="G1663" s="27" t="str">
        <f>VLOOKUP(A1663,bangolf_kategorien!$A$2:$B$11,2,FALSE)</f>
        <v>SM1</v>
      </c>
    </row>
    <row r="1664" spans="1:7" ht="14.5" x14ac:dyDescent="0.35">
      <c r="A1664" t="s">
        <v>112</v>
      </c>
      <c r="B1664">
        <v>6360</v>
      </c>
      <c r="C1664" t="s">
        <v>344</v>
      </c>
      <c r="D1664" t="s">
        <v>1700</v>
      </c>
      <c r="E1664" t="s">
        <v>115</v>
      </c>
      <c r="F1664" s="27" t="str">
        <f t="shared" si="25"/>
        <v>SM2: Kehrer, Hermann</v>
      </c>
      <c r="G1664" s="27" t="str">
        <f>VLOOKUP(A1664,bangolf_kategorien!$A$2:$B$11,2,FALSE)</f>
        <v>SM2</v>
      </c>
    </row>
    <row r="1665" spans="1:7" ht="14.5" x14ac:dyDescent="0.35">
      <c r="A1665" t="s">
        <v>138</v>
      </c>
      <c r="B1665">
        <v>66195</v>
      </c>
      <c r="C1665" t="s">
        <v>1701</v>
      </c>
      <c r="D1665" t="s">
        <v>1702</v>
      </c>
      <c r="E1665" t="s">
        <v>1703</v>
      </c>
      <c r="F1665" s="27" t="str">
        <f t="shared" si="25"/>
        <v>D: Keiper, Chantal</v>
      </c>
      <c r="G1665" s="27" t="str">
        <f>VLOOKUP(A1665,bangolf_kategorien!$A$2:$B$11,2,FALSE)</f>
        <v>D</v>
      </c>
    </row>
    <row r="1666" spans="1:7" ht="14.5" x14ac:dyDescent="0.35">
      <c r="A1666" t="s">
        <v>116</v>
      </c>
      <c r="B1666">
        <v>66232</v>
      </c>
      <c r="C1666" t="s">
        <v>1467</v>
      </c>
      <c r="D1666" t="s">
        <v>1702</v>
      </c>
      <c r="E1666" t="s">
        <v>1703</v>
      </c>
      <c r="F1666" s="27" t="str">
        <f t="shared" si="25"/>
        <v>SW2: Keiper, Ingrid</v>
      </c>
      <c r="G1666" s="27" t="str">
        <f>VLOOKUP(A1666,bangolf_kategorien!$A$2:$B$11,2,FALSE)</f>
        <v>SW2</v>
      </c>
    </row>
    <row r="1667" spans="1:7" ht="14.5" x14ac:dyDescent="0.35">
      <c r="A1667" t="s">
        <v>127</v>
      </c>
      <c r="B1667">
        <v>46465</v>
      </c>
      <c r="C1667" t="s">
        <v>236</v>
      </c>
      <c r="D1667" t="s">
        <v>1702</v>
      </c>
      <c r="E1667" t="s">
        <v>1703</v>
      </c>
      <c r="F1667" s="27" t="str">
        <f t="shared" ref="F1667:F1730" si="26">CONCATENATE(G1667,": ",D1667,", ",C1667)</f>
        <v>H: Keiper, Sven</v>
      </c>
      <c r="G1667" s="27" t="str">
        <f>VLOOKUP(A1667,bangolf_kategorien!$A$2:$B$11,2,FALSE)</f>
        <v>H</v>
      </c>
    </row>
    <row r="1668" spans="1:7" ht="14.5" x14ac:dyDescent="0.35">
      <c r="A1668" t="s">
        <v>134</v>
      </c>
      <c r="B1668">
        <v>67351</v>
      </c>
      <c r="C1668" t="s">
        <v>1406</v>
      </c>
      <c r="D1668" t="s">
        <v>3253</v>
      </c>
      <c r="E1668" t="s">
        <v>424</v>
      </c>
      <c r="F1668" s="27" t="str">
        <f t="shared" si="26"/>
        <v>SW1: Keuth, Marita</v>
      </c>
      <c r="G1668" s="27" t="str">
        <f>VLOOKUP(A1668,bangolf_kategorien!$A$2:$B$11,2,FALSE)</f>
        <v>SW1</v>
      </c>
    </row>
    <row r="1669" spans="1:7" ht="14.5" x14ac:dyDescent="0.35">
      <c r="A1669" t="s">
        <v>123</v>
      </c>
      <c r="B1669">
        <v>3216563</v>
      </c>
      <c r="C1669" t="s">
        <v>3823</v>
      </c>
      <c r="D1669" t="s">
        <v>3824</v>
      </c>
      <c r="E1669" t="s">
        <v>4</v>
      </c>
      <c r="F1669" s="27" t="str">
        <f t="shared" si="26"/>
        <v>SM1: Kekic, Sejad</v>
      </c>
      <c r="G1669" s="27" t="str">
        <f>VLOOKUP(A1669,bangolf_kategorien!$A$2:$B$11,2,FALSE)</f>
        <v>SM1</v>
      </c>
    </row>
    <row r="1670" spans="1:7" ht="14.5" x14ac:dyDescent="0.35">
      <c r="A1670" t="s">
        <v>123</v>
      </c>
      <c r="B1670">
        <v>24022</v>
      </c>
      <c r="C1670" t="s">
        <v>315</v>
      </c>
      <c r="D1670" t="s">
        <v>1704</v>
      </c>
      <c r="E1670" t="s">
        <v>828</v>
      </c>
      <c r="F1670" s="27" t="str">
        <f t="shared" si="26"/>
        <v>SM1: Kelch, Andreas</v>
      </c>
      <c r="G1670" s="27" t="str">
        <f>VLOOKUP(A1670,bangolf_kategorien!$A$2:$B$11,2,FALSE)</f>
        <v>SM1</v>
      </c>
    </row>
    <row r="1671" spans="1:7" ht="14.5" x14ac:dyDescent="0.35">
      <c r="A1671" t="s">
        <v>123</v>
      </c>
      <c r="B1671">
        <v>29738</v>
      </c>
      <c r="C1671" t="s">
        <v>513</v>
      </c>
      <c r="D1671" t="s">
        <v>1705</v>
      </c>
      <c r="E1671" t="s">
        <v>728</v>
      </c>
      <c r="F1671" s="27" t="str">
        <f t="shared" si="26"/>
        <v>SM1: Keller, Frank</v>
      </c>
      <c r="G1671" s="27" t="str">
        <f>VLOOKUP(A1671,bangolf_kategorien!$A$2:$B$11,2,FALSE)</f>
        <v>SM1</v>
      </c>
    </row>
    <row r="1672" spans="1:7" ht="14.5" x14ac:dyDescent="0.35">
      <c r="A1672" t="s">
        <v>112</v>
      </c>
      <c r="B1672">
        <v>48285</v>
      </c>
      <c r="C1672" t="s">
        <v>376</v>
      </c>
      <c r="D1672" t="s">
        <v>1705</v>
      </c>
      <c r="E1672" t="s">
        <v>234</v>
      </c>
      <c r="F1672" s="27" t="str">
        <f t="shared" si="26"/>
        <v>SM2: Keller, Franz</v>
      </c>
      <c r="G1672" s="27" t="str">
        <f>VLOOKUP(A1672,bangolf_kategorien!$A$2:$B$11,2,FALSE)</f>
        <v>SM2</v>
      </c>
    </row>
    <row r="1673" spans="1:7" ht="14.5" x14ac:dyDescent="0.35">
      <c r="A1673" t="s">
        <v>123</v>
      </c>
      <c r="B1673">
        <v>67050</v>
      </c>
      <c r="C1673" t="s">
        <v>149</v>
      </c>
      <c r="D1673" t="s">
        <v>1705</v>
      </c>
      <c r="E1673" t="s">
        <v>343</v>
      </c>
      <c r="F1673" s="27" t="str">
        <f t="shared" si="26"/>
        <v>SM1: Keller, Markus</v>
      </c>
      <c r="G1673" s="27" t="str">
        <f>VLOOKUP(A1673,bangolf_kategorien!$A$2:$B$11,2,FALSE)</f>
        <v>SM1</v>
      </c>
    </row>
    <row r="1674" spans="1:7" ht="14.5" x14ac:dyDescent="0.35">
      <c r="A1674" t="s">
        <v>112</v>
      </c>
      <c r="B1674">
        <v>5767</v>
      </c>
      <c r="C1674" t="s">
        <v>1706</v>
      </c>
      <c r="D1674" t="s">
        <v>1705</v>
      </c>
      <c r="E1674" t="s">
        <v>1657</v>
      </c>
      <c r="F1674" s="27" t="str">
        <f t="shared" si="26"/>
        <v>SM2: Keller, Toni</v>
      </c>
      <c r="G1674" s="27" t="str">
        <f>VLOOKUP(A1674,bangolf_kategorien!$A$2:$B$11,2,FALSE)</f>
        <v>SM2</v>
      </c>
    </row>
    <row r="1675" spans="1:7" ht="14.5" x14ac:dyDescent="0.35">
      <c r="A1675" t="s">
        <v>134</v>
      </c>
      <c r="B1675">
        <v>22366</v>
      </c>
      <c r="C1675" t="s">
        <v>430</v>
      </c>
      <c r="D1675" t="s">
        <v>1707</v>
      </c>
      <c r="E1675" t="s">
        <v>3497</v>
      </c>
      <c r="F1675" s="27" t="str">
        <f t="shared" si="26"/>
        <v>SW1: Kellner, Karin</v>
      </c>
      <c r="G1675" s="27" t="str">
        <f>VLOOKUP(A1675,bangolf_kategorien!$A$2:$B$11,2,FALSE)</f>
        <v>SW1</v>
      </c>
    </row>
    <row r="1676" spans="1:7" ht="14.5" x14ac:dyDescent="0.35">
      <c r="A1676" t="s">
        <v>138</v>
      </c>
      <c r="B1676">
        <v>31656</v>
      </c>
      <c r="C1676" t="s">
        <v>3825</v>
      </c>
      <c r="D1676" t="s">
        <v>1707</v>
      </c>
      <c r="E1676" t="s">
        <v>179</v>
      </c>
      <c r="F1676" s="27" t="str">
        <f t="shared" si="26"/>
        <v>D: Kellner, Marietheres</v>
      </c>
      <c r="G1676" s="27" t="str">
        <f>VLOOKUP(A1676,bangolf_kategorien!$A$2:$B$11,2,FALSE)</f>
        <v>D</v>
      </c>
    </row>
    <row r="1677" spans="1:7" ht="14.5" x14ac:dyDescent="0.35">
      <c r="A1677" t="s">
        <v>112</v>
      </c>
      <c r="B1677">
        <v>19630</v>
      </c>
      <c r="C1677" t="s">
        <v>1314</v>
      </c>
      <c r="D1677" t="s">
        <v>1707</v>
      </c>
      <c r="E1677" t="s">
        <v>3497</v>
      </c>
      <c r="F1677" s="27" t="str">
        <f t="shared" si="26"/>
        <v>SM2: Kellner, Rudolf</v>
      </c>
      <c r="G1677" s="27" t="str">
        <f>VLOOKUP(A1677,bangolf_kategorien!$A$2:$B$11,2,FALSE)</f>
        <v>SM2</v>
      </c>
    </row>
    <row r="1678" spans="1:7" ht="14.5" x14ac:dyDescent="0.35">
      <c r="A1678" t="s">
        <v>127</v>
      </c>
      <c r="B1678">
        <v>50151</v>
      </c>
      <c r="C1678" t="s">
        <v>269</v>
      </c>
      <c r="D1678" t="s">
        <v>1708</v>
      </c>
      <c r="E1678" t="s">
        <v>148</v>
      </c>
      <c r="F1678" s="27" t="str">
        <f t="shared" si="26"/>
        <v>H: Kemler, Christian</v>
      </c>
      <c r="G1678" s="27" t="str">
        <f>VLOOKUP(A1678,bangolf_kategorien!$A$2:$B$11,2,FALSE)</f>
        <v>H</v>
      </c>
    </row>
    <row r="1679" spans="1:7" ht="14.5" x14ac:dyDescent="0.35">
      <c r="A1679" t="s">
        <v>112</v>
      </c>
      <c r="B1679">
        <v>5802</v>
      </c>
      <c r="C1679" t="s">
        <v>233</v>
      </c>
      <c r="D1679" t="s">
        <v>1709</v>
      </c>
      <c r="E1679" t="s">
        <v>619</v>
      </c>
      <c r="F1679" s="27" t="str">
        <f t="shared" si="26"/>
        <v>SM2: Kempa, Kurt</v>
      </c>
      <c r="G1679" s="27" t="str">
        <f>VLOOKUP(A1679,bangolf_kategorien!$A$2:$B$11,2,FALSE)</f>
        <v>SM2</v>
      </c>
    </row>
    <row r="1680" spans="1:7" ht="14.5" x14ac:dyDescent="0.35">
      <c r="A1680" t="s">
        <v>116</v>
      </c>
      <c r="B1680">
        <v>955</v>
      </c>
      <c r="C1680" t="s">
        <v>1348</v>
      </c>
      <c r="D1680" t="s">
        <v>1709</v>
      </c>
      <c r="E1680" t="s">
        <v>438</v>
      </c>
      <c r="F1680" s="27" t="str">
        <f t="shared" si="26"/>
        <v>SW2: Kempa, Marina</v>
      </c>
      <c r="G1680" s="27" t="str">
        <f>VLOOKUP(A1680,bangolf_kategorien!$A$2:$B$11,2,FALSE)</f>
        <v>SW2</v>
      </c>
    </row>
    <row r="1681" spans="1:7" ht="14.5" x14ac:dyDescent="0.35">
      <c r="A1681" t="s">
        <v>123</v>
      </c>
      <c r="B1681">
        <v>30988</v>
      </c>
      <c r="C1681" t="s">
        <v>436</v>
      </c>
      <c r="D1681" t="s">
        <v>1709</v>
      </c>
      <c r="E1681" t="s">
        <v>438</v>
      </c>
      <c r="F1681" s="27" t="str">
        <f t="shared" si="26"/>
        <v>SM1: Kempa, Norbert</v>
      </c>
      <c r="G1681" s="27" t="str">
        <f>VLOOKUP(A1681,bangolf_kategorien!$A$2:$B$11,2,FALSE)</f>
        <v>SM1</v>
      </c>
    </row>
    <row r="1682" spans="1:7" ht="14.5" x14ac:dyDescent="0.35">
      <c r="A1682" t="s">
        <v>112</v>
      </c>
      <c r="B1682">
        <v>26658</v>
      </c>
      <c r="C1682" t="s">
        <v>202</v>
      </c>
      <c r="D1682" t="s">
        <v>3826</v>
      </c>
      <c r="E1682" t="s">
        <v>219</v>
      </c>
      <c r="F1682" s="27" t="str">
        <f t="shared" si="26"/>
        <v>SM2: Kempen, Manfred</v>
      </c>
      <c r="G1682" s="27" t="str">
        <f>VLOOKUP(A1682,bangolf_kategorien!$A$2:$B$11,2,FALSE)</f>
        <v>SM2</v>
      </c>
    </row>
    <row r="1683" spans="1:7" ht="14.5" x14ac:dyDescent="0.35">
      <c r="A1683" t="s">
        <v>127</v>
      </c>
      <c r="B1683">
        <v>36920</v>
      </c>
      <c r="C1683" t="s">
        <v>149</v>
      </c>
      <c r="D1683" t="s">
        <v>1710</v>
      </c>
      <c r="E1683" t="s">
        <v>256</v>
      </c>
      <c r="F1683" s="27" t="str">
        <f t="shared" si="26"/>
        <v>H: Kempf, Markus</v>
      </c>
      <c r="G1683" s="27" t="str">
        <f>VLOOKUP(A1683,bangolf_kategorien!$A$2:$B$11,2,FALSE)</f>
        <v>H</v>
      </c>
    </row>
    <row r="1684" spans="1:7" ht="14.5" x14ac:dyDescent="0.35">
      <c r="A1684" t="s">
        <v>138</v>
      </c>
      <c r="B1684">
        <v>37775</v>
      </c>
      <c r="C1684" t="s">
        <v>1415</v>
      </c>
      <c r="D1684" t="s">
        <v>1711</v>
      </c>
      <c r="E1684" t="s">
        <v>776</v>
      </c>
      <c r="F1684" s="27" t="str">
        <f t="shared" si="26"/>
        <v>D: Kemsies, Christin</v>
      </c>
      <c r="G1684" s="27" t="str">
        <f>VLOOKUP(A1684,bangolf_kategorien!$A$2:$B$11,2,FALSE)</f>
        <v>D</v>
      </c>
    </row>
    <row r="1685" spans="1:7" ht="14.5" x14ac:dyDescent="0.35">
      <c r="A1685" t="s">
        <v>112</v>
      </c>
      <c r="B1685">
        <v>38620</v>
      </c>
      <c r="C1685" t="s">
        <v>474</v>
      </c>
      <c r="D1685" t="s">
        <v>1711</v>
      </c>
      <c r="E1685" t="s">
        <v>126</v>
      </c>
      <c r="F1685" s="27" t="str">
        <f t="shared" si="26"/>
        <v>SM2: Kemsies, Lutz</v>
      </c>
      <c r="G1685" s="27" t="str">
        <f>VLOOKUP(A1685,bangolf_kategorien!$A$2:$B$11,2,FALSE)</f>
        <v>SM2</v>
      </c>
    </row>
    <row r="1686" spans="1:7" ht="14.5" x14ac:dyDescent="0.35">
      <c r="A1686" t="s">
        <v>116</v>
      </c>
      <c r="B1686">
        <v>66655</v>
      </c>
      <c r="C1686" t="s">
        <v>1712</v>
      </c>
      <c r="D1686" t="s">
        <v>1711</v>
      </c>
      <c r="E1686" t="s">
        <v>126</v>
      </c>
      <c r="F1686" s="27" t="str">
        <f t="shared" si="26"/>
        <v>SW2: Kemsies, Regine</v>
      </c>
      <c r="G1686" s="27" t="str">
        <f>VLOOKUP(A1686,bangolf_kategorien!$A$2:$B$11,2,FALSE)</f>
        <v>SW2</v>
      </c>
    </row>
    <row r="1687" spans="1:7" ht="14.5" x14ac:dyDescent="0.35">
      <c r="A1687" t="s">
        <v>123</v>
      </c>
      <c r="B1687">
        <v>41862</v>
      </c>
      <c r="C1687" t="s">
        <v>124</v>
      </c>
      <c r="D1687" t="s">
        <v>1711</v>
      </c>
      <c r="E1687" t="s">
        <v>776</v>
      </c>
      <c r="F1687" s="27" t="str">
        <f t="shared" si="26"/>
        <v>SM1: Kemsies, Thomas</v>
      </c>
      <c r="G1687" s="27" t="str">
        <f>VLOOKUP(A1687,bangolf_kategorien!$A$2:$B$11,2,FALSE)</f>
        <v>SM1</v>
      </c>
    </row>
    <row r="1688" spans="1:7" ht="14.5" x14ac:dyDescent="0.35">
      <c r="A1688" t="s">
        <v>123</v>
      </c>
      <c r="B1688">
        <v>42407</v>
      </c>
      <c r="C1688" t="s">
        <v>678</v>
      </c>
      <c r="D1688" t="s">
        <v>1713</v>
      </c>
      <c r="E1688" t="s">
        <v>702</v>
      </c>
      <c r="F1688" s="27" t="str">
        <f t="shared" si="26"/>
        <v>SM1: Keppler, Udo</v>
      </c>
      <c r="G1688" s="27" t="str">
        <f>VLOOKUP(A1688,bangolf_kategorien!$A$2:$B$11,2,FALSE)</f>
        <v>SM1</v>
      </c>
    </row>
    <row r="1689" spans="1:7" ht="14.5" x14ac:dyDescent="0.35">
      <c r="A1689" t="s">
        <v>112</v>
      </c>
      <c r="B1689">
        <v>66536</v>
      </c>
      <c r="C1689" t="s">
        <v>146</v>
      </c>
      <c r="D1689" t="s">
        <v>1714</v>
      </c>
      <c r="E1689" t="s">
        <v>464</v>
      </c>
      <c r="F1689" s="27" t="str">
        <f t="shared" si="26"/>
        <v>SM2: Kerk, Jürgen</v>
      </c>
      <c r="G1689" s="27" t="str">
        <f>VLOOKUP(A1689,bangolf_kategorien!$A$2:$B$11,2,FALSE)</f>
        <v>SM2</v>
      </c>
    </row>
    <row r="1690" spans="1:7" ht="14.5" x14ac:dyDescent="0.35">
      <c r="A1690" t="s">
        <v>112</v>
      </c>
      <c r="B1690">
        <v>67352</v>
      </c>
      <c r="C1690" t="s">
        <v>190</v>
      </c>
      <c r="D1690" t="s">
        <v>3251</v>
      </c>
      <c r="E1690" t="s">
        <v>424</v>
      </c>
      <c r="F1690" s="27" t="str">
        <f t="shared" si="26"/>
        <v>SM2: Kersch, Uwe</v>
      </c>
      <c r="G1690" s="27" t="str">
        <f>VLOOKUP(A1690,bangolf_kategorien!$A$2:$B$11,2,FALSE)</f>
        <v>SM2</v>
      </c>
    </row>
    <row r="1691" spans="1:7" ht="14.5" x14ac:dyDescent="0.35">
      <c r="A1691" t="s">
        <v>127</v>
      </c>
      <c r="B1691">
        <v>67069</v>
      </c>
      <c r="C1691" t="s">
        <v>1706</v>
      </c>
      <c r="D1691" t="s">
        <v>3560</v>
      </c>
      <c r="E1691" t="s">
        <v>401</v>
      </c>
      <c r="F1691" s="27" t="str">
        <f t="shared" si="26"/>
        <v>H: Kersek, Toni</v>
      </c>
      <c r="G1691" s="27" t="str">
        <f>VLOOKUP(A1691,bangolf_kategorien!$A$2:$B$11,2,FALSE)</f>
        <v>H</v>
      </c>
    </row>
    <row r="1692" spans="1:7" ht="14.5" x14ac:dyDescent="0.35">
      <c r="A1692" t="s">
        <v>112</v>
      </c>
      <c r="B1692">
        <v>5596</v>
      </c>
      <c r="C1692" t="s">
        <v>233</v>
      </c>
      <c r="D1692" t="s">
        <v>1715</v>
      </c>
      <c r="E1692" t="s">
        <v>354</v>
      </c>
      <c r="F1692" s="27" t="str">
        <f t="shared" si="26"/>
        <v>SM2: Kersting, Kurt</v>
      </c>
      <c r="G1692" s="27" t="str">
        <f>VLOOKUP(A1692,bangolf_kategorien!$A$2:$B$11,2,FALSE)</f>
        <v>SM2</v>
      </c>
    </row>
    <row r="1693" spans="1:7" ht="14.5" x14ac:dyDescent="0.35">
      <c r="A1693" t="s">
        <v>112</v>
      </c>
      <c r="B1693">
        <v>27324</v>
      </c>
      <c r="C1693" t="s">
        <v>180</v>
      </c>
      <c r="D1693" t="s">
        <v>3371</v>
      </c>
      <c r="E1693" t="s">
        <v>823</v>
      </c>
      <c r="F1693" s="27" t="str">
        <f t="shared" si="26"/>
        <v>SM2: Kesselmeier, Peter</v>
      </c>
      <c r="G1693" s="27" t="str">
        <f>VLOOKUP(A1693,bangolf_kategorien!$A$2:$B$11,2,FALSE)</f>
        <v>SM2</v>
      </c>
    </row>
    <row r="1694" spans="1:7" ht="14.5" x14ac:dyDescent="0.35">
      <c r="A1694" t="s">
        <v>138</v>
      </c>
      <c r="B1694">
        <v>3209188</v>
      </c>
      <c r="C1694" t="s">
        <v>3546</v>
      </c>
      <c r="D1694" t="s">
        <v>3827</v>
      </c>
      <c r="E1694" t="s">
        <v>4</v>
      </c>
      <c r="F1694" s="27" t="str">
        <f t="shared" si="26"/>
        <v>D: Kestel, Nadine</v>
      </c>
      <c r="G1694" s="27" t="str">
        <f>VLOOKUP(A1694,bangolf_kategorien!$A$2:$B$11,2,FALSE)</f>
        <v>D</v>
      </c>
    </row>
    <row r="1695" spans="1:7" ht="14.5" x14ac:dyDescent="0.35">
      <c r="A1695" t="s">
        <v>123</v>
      </c>
      <c r="B1695">
        <v>66397</v>
      </c>
      <c r="C1695" t="s">
        <v>335</v>
      </c>
      <c r="D1695" t="s">
        <v>1716</v>
      </c>
      <c r="E1695" t="s">
        <v>606</v>
      </c>
      <c r="F1695" s="27" t="str">
        <f t="shared" si="26"/>
        <v>SM1: Kesting, Jens</v>
      </c>
      <c r="G1695" s="27" t="str">
        <f>VLOOKUP(A1695,bangolf_kategorien!$A$2:$B$11,2,FALSE)</f>
        <v>SM1</v>
      </c>
    </row>
    <row r="1696" spans="1:7" ht="14.5" x14ac:dyDescent="0.35">
      <c r="A1696" t="s">
        <v>123</v>
      </c>
      <c r="B1696">
        <v>48508</v>
      </c>
      <c r="C1696" t="s">
        <v>315</v>
      </c>
      <c r="D1696" t="s">
        <v>1717</v>
      </c>
      <c r="E1696" t="s">
        <v>828</v>
      </c>
      <c r="F1696" s="27" t="str">
        <f t="shared" si="26"/>
        <v>SM1: Kiefer, Andreas</v>
      </c>
      <c r="G1696" s="27" t="str">
        <f>VLOOKUP(A1696,bangolf_kategorien!$A$2:$B$11,2,FALSE)</f>
        <v>SM1</v>
      </c>
    </row>
    <row r="1697" spans="1:7" ht="14.5" x14ac:dyDescent="0.35">
      <c r="A1697" t="s">
        <v>127</v>
      </c>
      <c r="B1697">
        <v>67056</v>
      </c>
      <c r="C1697" t="s">
        <v>405</v>
      </c>
      <c r="D1697" t="s">
        <v>1717</v>
      </c>
      <c r="E1697" t="s">
        <v>1147</v>
      </c>
      <c r="F1697" s="27" t="str">
        <f t="shared" si="26"/>
        <v>H: Kiefer, Fabian</v>
      </c>
      <c r="G1697" s="27" t="str">
        <f>VLOOKUP(A1697,bangolf_kategorien!$A$2:$B$11,2,FALSE)</f>
        <v>H</v>
      </c>
    </row>
    <row r="1698" spans="1:7" ht="14.5" x14ac:dyDescent="0.35">
      <c r="A1698" t="s">
        <v>112</v>
      </c>
      <c r="B1698">
        <v>36169</v>
      </c>
      <c r="C1698" t="s">
        <v>180</v>
      </c>
      <c r="D1698" t="s">
        <v>1718</v>
      </c>
      <c r="E1698" t="s">
        <v>428</v>
      </c>
      <c r="F1698" s="27" t="str">
        <f t="shared" si="26"/>
        <v>SM2: Kiehl, Peter</v>
      </c>
      <c r="G1698" s="27" t="str">
        <f>VLOOKUP(A1698,bangolf_kategorien!$A$2:$B$11,2,FALSE)</f>
        <v>SM2</v>
      </c>
    </row>
    <row r="1699" spans="1:7" ht="14.5" x14ac:dyDescent="0.35">
      <c r="A1699" t="s">
        <v>127</v>
      </c>
      <c r="B1699">
        <v>66748</v>
      </c>
      <c r="C1699" t="s">
        <v>387</v>
      </c>
      <c r="D1699" t="s">
        <v>1719</v>
      </c>
      <c r="E1699" t="s">
        <v>122</v>
      </c>
      <c r="F1699" s="27" t="str">
        <f t="shared" si="26"/>
        <v>H: Kiesling, Stephan</v>
      </c>
      <c r="G1699" s="27" t="str">
        <f>VLOOKUP(A1699,bangolf_kategorien!$A$2:$B$11,2,FALSE)</f>
        <v>H</v>
      </c>
    </row>
    <row r="1700" spans="1:7" ht="14.5" x14ac:dyDescent="0.35">
      <c r="A1700" t="s">
        <v>112</v>
      </c>
      <c r="B1700">
        <v>4114</v>
      </c>
      <c r="C1700" t="s">
        <v>1720</v>
      </c>
      <c r="D1700" t="s">
        <v>1721</v>
      </c>
      <c r="E1700" t="s">
        <v>1558</v>
      </c>
      <c r="F1700" s="27" t="str">
        <f t="shared" si="26"/>
        <v>SM2: Kiesow, Detlev</v>
      </c>
      <c r="G1700" s="27" t="str">
        <f>VLOOKUP(A1700,bangolf_kategorien!$A$2:$B$11,2,FALSE)</f>
        <v>SM2</v>
      </c>
    </row>
    <row r="1701" spans="1:7" ht="14.5" x14ac:dyDescent="0.35">
      <c r="A1701" t="s">
        <v>112</v>
      </c>
      <c r="B1701">
        <v>38332</v>
      </c>
      <c r="C1701" t="s">
        <v>888</v>
      </c>
      <c r="D1701" t="s">
        <v>1722</v>
      </c>
      <c r="E1701" t="s">
        <v>547</v>
      </c>
      <c r="F1701" s="27" t="str">
        <f t="shared" si="26"/>
        <v>SM2: Kießling, Georg</v>
      </c>
      <c r="G1701" s="27" t="str">
        <f>VLOOKUP(A1701,bangolf_kategorien!$A$2:$B$11,2,FALSE)</f>
        <v>SM2</v>
      </c>
    </row>
    <row r="1702" spans="1:7" ht="14.5" x14ac:dyDescent="0.35">
      <c r="A1702" t="s">
        <v>116</v>
      </c>
      <c r="B1702">
        <v>34130</v>
      </c>
      <c r="C1702" t="s">
        <v>1085</v>
      </c>
      <c r="D1702" t="s">
        <v>1723</v>
      </c>
      <c r="E1702" t="s">
        <v>175</v>
      </c>
      <c r="F1702" s="27" t="str">
        <f t="shared" si="26"/>
        <v>SW2: Killmaier, Christine</v>
      </c>
      <c r="G1702" s="27" t="str">
        <f>VLOOKUP(A1702,bangolf_kategorien!$A$2:$B$11,2,FALSE)</f>
        <v>SW2</v>
      </c>
    </row>
    <row r="1703" spans="1:7" ht="14.5" x14ac:dyDescent="0.35">
      <c r="A1703" t="s">
        <v>123</v>
      </c>
      <c r="B1703">
        <v>40792</v>
      </c>
      <c r="C1703" t="s">
        <v>1724</v>
      </c>
      <c r="D1703" t="s">
        <v>1723</v>
      </c>
      <c r="E1703" t="s">
        <v>175</v>
      </c>
      <c r="F1703" s="27" t="str">
        <f t="shared" si="26"/>
        <v>SM1: Killmaier, Thilo</v>
      </c>
      <c r="G1703" s="27" t="str">
        <f>VLOOKUP(A1703,bangolf_kategorien!$A$2:$B$11,2,FALSE)</f>
        <v>SM1</v>
      </c>
    </row>
    <row r="1704" spans="1:7" ht="14.5" x14ac:dyDescent="0.35">
      <c r="A1704" t="s">
        <v>123</v>
      </c>
      <c r="B1704">
        <v>41160</v>
      </c>
      <c r="C1704" t="s">
        <v>391</v>
      </c>
      <c r="D1704" t="s">
        <v>1725</v>
      </c>
      <c r="E1704" t="s">
        <v>446</v>
      </c>
      <c r="F1704" s="27" t="str">
        <f t="shared" si="26"/>
        <v>SM1: Kindermann, Oliver</v>
      </c>
      <c r="G1704" s="27" t="str">
        <f>VLOOKUP(A1704,bangolf_kategorien!$A$2:$B$11,2,FALSE)</f>
        <v>SM1</v>
      </c>
    </row>
    <row r="1705" spans="1:7" ht="14.5" x14ac:dyDescent="0.35">
      <c r="A1705" t="s">
        <v>112</v>
      </c>
      <c r="B1705">
        <v>155</v>
      </c>
      <c r="C1705" t="s">
        <v>1726</v>
      </c>
      <c r="D1705" t="s">
        <v>1727</v>
      </c>
      <c r="E1705" t="s">
        <v>770</v>
      </c>
      <c r="F1705" s="27" t="str">
        <f t="shared" si="26"/>
        <v>SM2: Kindt, Jörg Rainer</v>
      </c>
      <c r="G1705" s="27" t="str">
        <f>VLOOKUP(A1705,bangolf_kategorien!$A$2:$B$11,2,FALSE)</f>
        <v>SM2</v>
      </c>
    </row>
    <row r="1706" spans="1:7" ht="14.5" x14ac:dyDescent="0.35">
      <c r="A1706" t="s">
        <v>112</v>
      </c>
      <c r="B1706">
        <v>2066678</v>
      </c>
      <c r="C1706" t="s">
        <v>143</v>
      </c>
      <c r="D1706" t="s">
        <v>1728</v>
      </c>
      <c r="E1706" t="s">
        <v>4</v>
      </c>
      <c r="F1706" s="27" t="str">
        <f t="shared" si="26"/>
        <v>SM2: Kinnemann, Bernd</v>
      </c>
      <c r="G1706" s="27" t="str">
        <f>VLOOKUP(A1706,bangolf_kategorien!$A$2:$B$11,2,FALSE)</f>
        <v>SM2</v>
      </c>
    </row>
    <row r="1707" spans="1:7" ht="14.5" x14ac:dyDescent="0.35">
      <c r="A1707" t="s">
        <v>112</v>
      </c>
      <c r="B1707">
        <v>48544</v>
      </c>
      <c r="C1707" t="s">
        <v>244</v>
      </c>
      <c r="D1707" t="s">
        <v>1728</v>
      </c>
      <c r="E1707" t="s">
        <v>172</v>
      </c>
      <c r="F1707" s="27" t="str">
        <f t="shared" si="26"/>
        <v>SM2: Kinnemann, Jörg</v>
      </c>
      <c r="G1707" s="27" t="str">
        <f>VLOOKUP(A1707,bangolf_kategorien!$A$2:$B$11,2,FALSE)</f>
        <v>SM2</v>
      </c>
    </row>
    <row r="1708" spans="1:7" ht="14.5" x14ac:dyDescent="0.35">
      <c r="A1708" t="s">
        <v>123</v>
      </c>
      <c r="B1708">
        <v>42971</v>
      </c>
      <c r="C1708" t="s">
        <v>168</v>
      </c>
      <c r="D1708" t="s">
        <v>3561</v>
      </c>
      <c r="E1708" t="s">
        <v>163</v>
      </c>
      <c r="F1708" s="27" t="str">
        <f t="shared" si="26"/>
        <v>SM1: Kirberg, Rainer</v>
      </c>
      <c r="G1708" s="27" t="str">
        <f>VLOOKUP(A1708,bangolf_kategorien!$A$2:$B$11,2,FALSE)</f>
        <v>SM1</v>
      </c>
    </row>
    <row r="1709" spans="1:7" ht="14.5" x14ac:dyDescent="0.35">
      <c r="A1709" t="s">
        <v>123</v>
      </c>
      <c r="B1709">
        <v>29886</v>
      </c>
      <c r="C1709" t="s">
        <v>202</v>
      </c>
      <c r="D1709" t="s">
        <v>3828</v>
      </c>
      <c r="E1709" t="s">
        <v>282</v>
      </c>
      <c r="F1709" s="27" t="str">
        <f t="shared" si="26"/>
        <v>SM1: Kirch, Manfred</v>
      </c>
      <c r="G1709" s="27" t="str">
        <f>VLOOKUP(A1709,bangolf_kategorien!$A$2:$B$11,2,FALSE)</f>
        <v>SM1</v>
      </c>
    </row>
    <row r="1710" spans="1:7" ht="14.5" x14ac:dyDescent="0.35">
      <c r="A1710" t="s">
        <v>197</v>
      </c>
      <c r="B1710">
        <v>66058</v>
      </c>
      <c r="C1710" t="s">
        <v>186</v>
      </c>
      <c r="D1710" t="s">
        <v>1729</v>
      </c>
      <c r="E1710" t="s">
        <v>329</v>
      </c>
      <c r="F1710" s="27" t="str">
        <f t="shared" si="26"/>
        <v>JM: Kirchhofer, Alexander</v>
      </c>
      <c r="G1710" s="27" t="str">
        <f>VLOOKUP(A1710,bangolf_kategorien!$A$2:$B$11,2,FALSE)</f>
        <v>JM</v>
      </c>
    </row>
    <row r="1711" spans="1:7" ht="14.5" x14ac:dyDescent="0.35">
      <c r="A1711" t="s">
        <v>116</v>
      </c>
      <c r="B1711">
        <v>6110</v>
      </c>
      <c r="C1711" t="s">
        <v>1352</v>
      </c>
      <c r="D1711" t="s">
        <v>1730</v>
      </c>
      <c r="E1711" t="s">
        <v>188</v>
      </c>
      <c r="F1711" s="27" t="str">
        <f t="shared" si="26"/>
        <v>SW2: Kirchhoff-Freund, Dagmar</v>
      </c>
      <c r="G1711" s="27" t="str">
        <f>VLOOKUP(A1711,bangolf_kategorien!$A$2:$B$11,2,FALSE)</f>
        <v>SW2</v>
      </c>
    </row>
    <row r="1712" spans="1:7" ht="14.5" x14ac:dyDescent="0.35">
      <c r="A1712" t="s">
        <v>116</v>
      </c>
      <c r="B1712">
        <v>22103</v>
      </c>
      <c r="C1712" t="s">
        <v>649</v>
      </c>
      <c r="D1712" t="s">
        <v>1731</v>
      </c>
      <c r="E1712" t="s">
        <v>1417</v>
      </c>
      <c r="F1712" s="27" t="str">
        <f t="shared" si="26"/>
        <v>SW2: Kirgasser, Helga</v>
      </c>
      <c r="G1712" s="27" t="str">
        <f>VLOOKUP(A1712,bangolf_kategorien!$A$2:$B$11,2,FALSE)</f>
        <v>SW2</v>
      </c>
    </row>
    <row r="1713" spans="1:7" ht="14.5" x14ac:dyDescent="0.35">
      <c r="A1713" t="s">
        <v>123</v>
      </c>
      <c r="B1713">
        <v>36810</v>
      </c>
      <c r="C1713" t="s">
        <v>722</v>
      </c>
      <c r="D1713" t="s">
        <v>1732</v>
      </c>
      <c r="E1713" t="s">
        <v>200</v>
      </c>
      <c r="F1713" s="27" t="str">
        <f t="shared" si="26"/>
        <v>SM1: Kirner, Josef</v>
      </c>
      <c r="G1713" s="27" t="str">
        <f>VLOOKUP(A1713,bangolf_kategorien!$A$2:$B$11,2,FALSE)</f>
        <v>SM1</v>
      </c>
    </row>
    <row r="1714" spans="1:7" ht="14.5" x14ac:dyDescent="0.35">
      <c r="A1714" t="s">
        <v>127</v>
      </c>
      <c r="B1714">
        <v>51586</v>
      </c>
      <c r="C1714" t="s">
        <v>241</v>
      </c>
      <c r="D1714" t="s">
        <v>1733</v>
      </c>
      <c r="E1714" t="s">
        <v>276</v>
      </c>
      <c r="F1714" s="27" t="str">
        <f t="shared" si="26"/>
        <v>H: Kirpal, Stefan</v>
      </c>
      <c r="G1714" s="27" t="str">
        <f>VLOOKUP(A1714,bangolf_kategorien!$A$2:$B$11,2,FALSE)</f>
        <v>H</v>
      </c>
    </row>
    <row r="1715" spans="1:7" ht="14.5" x14ac:dyDescent="0.35">
      <c r="A1715" t="s">
        <v>123</v>
      </c>
      <c r="B1715">
        <v>38456</v>
      </c>
      <c r="C1715" t="s">
        <v>140</v>
      </c>
      <c r="D1715" t="s">
        <v>1734</v>
      </c>
      <c r="E1715" t="s">
        <v>126</v>
      </c>
      <c r="F1715" s="27" t="str">
        <f t="shared" si="26"/>
        <v>SM1: Kirschke, Michael</v>
      </c>
      <c r="G1715" s="27" t="str">
        <f>VLOOKUP(A1715,bangolf_kategorien!$A$2:$B$11,2,FALSE)</f>
        <v>SM1</v>
      </c>
    </row>
    <row r="1716" spans="1:7" ht="14.5" x14ac:dyDescent="0.35">
      <c r="A1716" t="s">
        <v>127</v>
      </c>
      <c r="B1716">
        <v>67338</v>
      </c>
      <c r="C1716" t="s">
        <v>330</v>
      </c>
      <c r="D1716" t="s">
        <v>3829</v>
      </c>
      <c r="E1716" t="s">
        <v>464</v>
      </c>
      <c r="F1716" s="27" t="str">
        <f t="shared" si="26"/>
        <v>H: Kirscht, Tobias</v>
      </c>
      <c r="G1716" s="27" t="str">
        <f>VLOOKUP(A1716,bangolf_kategorien!$A$2:$B$11,2,FALSE)</f>
        <v>H</v>
      </c>
    </row>
    <row r="1717" spans="1:7" ht="14.5" x14ac:dyDescent="0.35">
      <c r="A1717" t="s">
        <v>116</v>
      </c>
      <c r="B1717">
        <v>36686</v>
      </c>
      <c r="C1717" t="s">
        <v>1735</v>
      </c>
      <c r="D1717" t="s">
        <v>1736</v>
      </c>
      <c r="E1717" t="s">
        <v>151</v>
      </c>
      <c r="F1717" s="27" t="str">
        <f t="shared" si="26"/>
        <v>SW2: Kirstein, Rotraud</v>
      </c>
      <c r="G1717" s="27" t="str">
        <f>VLOOKUP(A1717,bangolf_kategorien!$A$2:$B$11,2,FALSE)</f>
        <v>SW2</v>
      </c>
    </row>
    <row r="1718" spans="1:7" ht="14.5" x14ac:dyDescent="0.35">
      <c r="A1718" t="s">
        <v>112</v>
      </c>
      <c r="B1718">
        <v>64051</v>
      </c>
      <c r="C1718" t="s">
        <v>1283</v>
      </c>
      <c r="D1718" t="s">
        <v>1737</v>
      </c>
      <c r="E1718" t="s">
        <v>3313</v>
      </c>
      <c r="F1718" s="27" t="str">
        <f t="shared" si="26"/>
        <v>SM2: Kisel, Emil</v>
      </c>
      <c r="G1718" s="27" t="str">
        <f>VLOOKUP(A1718,bangolf_kategorien!$A$2:$B$11,2,FALSE)</f>
        <v>SM2</v>
      </c>
    </row>
    <row r="1719" spans="1:7" ht="14.5" x14ac:dyDescent="0.35">
      <c r="A1719" t="s">
        <v>112</v>
      </c>
      <c r="B1719">
        <v>4892</v>
      </c>
      <c r="C1719" t="s">
        <v>376</v>
      </c>
      <c r="D1719" t="s">
        <v>1738</v>
      </c>
      <c r="E1719" t="s">
        <v>563</v>
      </c>
      <c r="F1719" s="27" t="str">
        <f t="shared" si="26"/>
        <v>SM2: Kissenkötter, Franz</v>
      </c>
      <c r="G1719" s="27" t="str">
        <f>VLOOKUP(A1719,bangolf_kategorien!$A$2:$B$11,2,FALSE)</f>
        <v>SM2</v>
      </c>
    </row>
    <row r="1720" spans="1:7" ht="14.5" x14ac:dyDescent="0.35">
      <c r="A1720" t="s">
        <v>152</v>
      </c>
      <c r="B1720">
        <v>67184</v>
      </c>
      <c r="C1720" t="s">
        <v>1106</v>
      </c>
      <c r="D1720" t="s">
        <v>1739</v>
      </c>
      <c r="E1720" t="s">
        <v>534</v>
      </c>
      <c r="F1720" s="27" t="str">
        <f t="shared" si="26"/>
        <v>SCHM: Kitzeder, Lukas</v>
      </c>
      <c r="G1720" s="27" t="str">
        <f>VLOOKUP(A1720,bangolf_kategorien!$A$2:$B$11,2,FALSE)</f>
        <v>SCHM</v>
      </c>
    </row>
    <row r="1721" spans="1:7" ht="14.5" x14ac:dyDescent="0.35">
      <c r="A1721" t="s">
        <v>127</v>
      </c>
      <c r="B1721">
        <v>41439</v>
      </c>
      <c r="C1721" t="s">
        <v>241</v>
      </c>
      <c r="D1721" t="s">
        <v>1739</v>
      </c>
      <c r="E1721" t="s">
        <v>534</v>
      </c>
      <c r="F1721" s="27" t="str">
        <f t="shared" si="26"/>
        <v>H: Kitzeder, Stefan</v>
      </c>
      <c r="G1721" s="27" t="str">
        <f>VLOOKUP(A1721,bangolf_kategorien!$A$2:$B$11,2,FALSE)</f>
        <v>H</v>
      </c>
    </row>
    <row r="1722" spans="1:7" ht="14.5" x14ac:dyDescent="0.35">
      <c r="A1722" t="s">
        <v>127</v>
      </c>
      <c r="B1722">
        <v>37762</v>
      </c>
      <c r="C1722" t="s">
        <v>140</v>
      </c>
      <c r="D1722" t="s">
        <v>3562</v>
      </c>
      <c r="E1722" t="s">
        <v>300</v>
      </c>
      <c r="F1722" s="27" t="str">
        <f t="shared" si="26"/>
        <v>H: Kitzing, Michael</v>
      </c>
      <c r="G1722" s="27" t="str">
        <f>VLOOKUP(A1722,bangolf_kategorien!$A$2:$B$11,2,FALSE)</f>
        <v>H</v>
      </c>
    </row>
    <row r="1723" spans="1:7" ht="14.5" x14ac:dyDescent="0.35">
      <c r="A1723" t="s">
        <v>123</v>
      </c>
      <c r="B1723">
        <v>36924</v>
      </c>
      <c r="C1723" t="s">
        <v>143</v>
      </c>
      <c r="D1723" t="s">
        <v>1740</v>
      </c>
      <c r="E1723" t="s">
        <v>471</v>
      </c>
      <c r="F1723" s="27" t="str">
        <f t="shared" si="26"/>
        <v>SM1: Klann, Bernd</v>
      </c>
      <c r="G1723" s="27" t="str">
        <f>VLOOKUP(A1723,bangolf_kategorien!$A$2:$B$11,2,FALSE)</f>
        <v>SM1</v>
      </c>
    </row>
    <row r="1724" spans="1:7" ht="14.5" x14ac:dyDescent="0.35">
      <c r="A1724" t="s">
        <v>112</v>
      </c>
      <c r="B1724">
        <v>3832</v>
      </c>
      <c r="C1724" t="s">
        <v>427</v>
      </c>
      <c r="D1724" t="s">
        <v>1741</v>
      </c>
      <c r="E1724" t="s">
        <v>243</v>
      </c>
      <c r="F1724" s="27" t="str">
        <f t="shared" si="26"/>
        <v>SM2: Klär, Gerd</v>
      </c>
      <c r="G1724" s="27" t="str">
        <f>VLOOKUP(A1724,bangolf_kategorien!$A$2:$B$11,2,FALSE)</f>
        <v>SM2</v>
      </c>
    </row>
    <row r="1725" spans="1:7" ht="14.5" x14ac:dyDescent="0.35">
      <c r="A1725" t="s">
        <v>112</v>
      </c>
      <c r="B1725">
        <v>67327</v>
      </c>
      <c r="C1725" t="s">
        <v>1229</v>
      </c>
      <c r="D1725" t="s">
        <v>3830</v>
      </c>
      <c r="E1725" t="s">
        <v>619</v>
      </c>
      <c r="F1725" s="27" t="str">
        <f t="shared" si="26"/>
        <v>SM2: Klarhold, Heribert</v>
      </c>
      <c r="G1725" s="27" t="str">
        <f>VLOOKUP(A1725,bangolf_kategorien!$A$2:$B$11,2,FALSE)</f>
        <v>SM2</v>
      </c>
    </row>
    <row r="1726" spans="1:7" ht="14.5" x14ac:dyDescent="0.35">
      <c r="A1726" t="s">
        <v>112</v>
      </c>
      <c r="B1726">
        <v>25842</v>
      </c>
      <c r="C1726" t="s">
        <v>302</v>
      </c>
      <c r="D1726" t="s">
        <v>1742</v>
      </c>
      <c r="E1726" t="s">
        <v>188</v>
      </c>
      <c r="F1726" s="27" t="str">
        <f t="shared" si="26"/>
        <v>SM2: Kläsgen, Heinz</v>
      </c>
      <c r="G1726" s="27" t="str">
        <f>VLOOKUP(A1726,bangolf_kategorien!$A$2:$B$11,2,FALSE)</f>
        <v>SM2</v>
      </c>
    </row>
    <row r="1727" spans="1:7" ht="14.5" x14ac:dyDescent="0.35">
      <c r="A1727" t="s">
        <v>127</v>
      </c>
      <c r="B1727">
        <v>34826</v>
      </c>
      <c r="C1727" t="s">
        <v>1743</v>
      </c>
      <c r="D1727" t="s">
        <v>1744</v>
      </c>
      <c r="E1727" t="s">
        <v>142</v>
      </c>
      <c r="F1727" s="27" t="str">
        <f t="shared" si="26"/>
        <v>H: Klassen, Oleg</v>
      </c>
      <c r="G1727" s="27" t="str">
        <f>VLOOKUP(A1727,bangolf_kategorien!$A$2:$B$11,2,FALSE)</f>
        <v>H</v>
      </c>
    </row>
    <row r="1728" spans="1:7" ht="14.5" x14ac:dyDescent="0.35">
      <c r="A1728" t="s">
        <v>164</v>
      </c>
      <c r="B1728">
        <v>66582</v>
      </c>
      <c r="C1728" t="s">
        <v>1745</v>
      </c>
      <c r="D1728" t="s">
        <v>232</v>
      </c>
      <c r="E1728" t="s">
        <v>621</v>
      </c>
      <c r="F1728" s="27" t="str">
        <f t="shared" si="26"/>
        <v>JW: Klaus, Liana</v>
      </c>
      <c r="G1728" s="27" t="str">
        <f>VLOOKUP(A1728,bangolf_kategorien!$A$2:$B$11,2,FALSE)</f>
        <v>JW</v>
      </c>
    </row>
    <row r="1729" spans="1:7" ht="14.5" x14ac:dyDescent="0.35">
      <c r="A1729" t="s">
        <v>123</v>
      </c>
      <c r="B1729">
        <v>66581</v>
      </c>
      <c r="C1729" t="s">
        <v>236</v>
      </c>
      <c r="D1729" t="s">
        <v>232</v>
      </c>
      <c r="E1729" t="s">
        <v>621</v>
      </c>
      <c r="F1729" s="27" t="str">
        <f t="shared" si="26"/>
        <v>SM1: Klaus, Sven</v>
      </c>
      <c r="G1729" s="27" t="str">
        <f>VLOOKUP(A1729,bangolf_kategorien!$A$2:$B$11,2,FALSE)</f>
        <v>SM1</v>
      </c>
    </row>
    <row r="1730" spans="1:7" ht="14.5" x14ac:dyDescent="0.35">
      <c r="A1730" t="s">
        <v>127</v>
      </c>
      <c r="B1730">
        <v>66597</v>
      </c>
      <c r="C1730" t="s">
        <v>124</v>
      </c>
      <c r="D1730" t="s">
        <v>232</v>
      </c>
      <c r="E1730" t="s">
        <v>408</v>
      </c>
      <c r="F1730" s="27" t="str">
        <f t="shared" si="26"/>
        <v>H: Klaus, Thomas</v>
      </c>
      <c r="G1730" s="27" t="str">
        <f>VLOOKUP(A1730,bangolf_kategorien!$A$2:$B$11,2,FALSE)</f>
        <v>H</v>
      </c>
    </row>
    <row r="1731" spans="1:7" ht="14.5" x14ac:dyDescent="0.35">
      <c r="A1731" t="s">
        <v>112</v>
      </c>
      <c r="B1731">
        <v>24092</v>
      </c>
      <c r="C1731" t="s">
        <v>1746</v>
      </c>
      <c r="D1731" t="s">
        <v>1747</v>
      </c>
      <c r="E1731" t="s">
        <v>512</v>
      </c>
      <c r="F1731" s="27" t="str">
        <f t="shared" ref="F1731:F1794" si="27">CONCATENATE(G1731,": ",D1731,", ",C1731)</f>
        <v>SM2: Klee, Hannes</v>
      </c>
      <c r="G1731" s="27" t="str">
        <f>VLOOKUP(A1731,bangolf_kategorien!$A$2:$B$11,2,FALSE)</f>
        <v>SM2</v>
      </c>
    </row>
    <row r="1732" spans="1:7" ht="14.5" x14ac:dyDescent="0.35">
      <c r="A1732" t="s">
        <v>127</v>
      </c>
      <c r="B1732">
        <v>36946</v>
      </c>
      <c r="C1732" t="s">
        <v>140</v>
      </c>
      <c r="D1732" t="s">
        <v>1747</v>
      </c>
      <c r="E1732" t="s">
        <v>383</v>
      </c>
      <c r="F1732" s="27" t="str">
        <f t="shared" si="27"/>
        <v>H: Klee, Michael</v>
      </c>
      <c r="G1732" s="27" t="str">
        <f>VLOOKUP(A1732,bangolf_kategorien!$A$2:$B$11,2,FALSE)</f>
        <v>H</v>
      </c>
    </row>
    <row r="1733" spans="1:7" ht="14.5" x14ac:dyDescent="0.35">
      <c r="A1733" t="s">
        <v>123</v>
      </c>
      <c r="B1733">
        <v>36072</v>
      </c>
      <c r="C1733" t="s">
        <v>182</v>
      </c>
      <c r="D1733" t="s">
        <v>1747</v>
      </c>
      <c r="E1733" t="s">
        <v>383</v>
      </c>
      <c r="F1733" s="27" t="str">
        <f t="shared" si="27"/>
        <v>SM1: Klee, Wolfgang</v>
      </c>
      <c r="G1733" s="27" t="str">
        <f>VLOOKUP(A1733,bangolf_kategorien!$A$2:$B$11,2,FALSE)</f>
        <v>SM1</v>
      </c>
    </row>
    <row r="1734" spans="1:7" ht="14.5" x14ac:dyDescent="0.35">
      <c r="A1734" t="s">
        <v>127</v>
      </c>
      <c r="B1734">
        <v>3216551</v>
      </c>
      <c r="C1734" t="s">
        <v>3831</v>
      </c>
      <c r="D1734" t="s">
        <v>3832</v>
      </c>
      <c r="E1734" t="s">
        <v>4</v>
      </c>
      <c r="F1734" s="27" t="str">
        <f t="shared" si="27"/>
        <v>H: Kleer, Andrej</v>
      </c>
      <c r="G1734" s="27" t="str">
        <f>VLOOKUP(A1734,bangolf_kategorien!$A$2:$B$11,2,FALSE)</f>
        <v>H</v>
      </c>
    </row>
    <row r="1735" spans="1:7" ht="14.5" x14ac:dyDescent="0.35">
      <c r="A1735" t="s">
        <v>116</v>
      </c>
      <c r="B1735">
        <v>34755</v>
      </c>
      <c r="C1735" t="s">
        <v>1005</v>
      </c>
      <c r="D1735" t="s">
        <v>1748</v>
      </c>
      <c r="E1735" t="s">
        <v>268</v>
      </c>
      <c r="F1735" s="27" t="str">
        <f t="shared" si="27"/>
        <v>SW2: Kleiber, Sigrid</v>
      </c>
      <c r="G1735" s="27" t="str">
        <f>VLOOKUP(A1735,bangolf_kategorien!$A$2:$B$11,2,FALSE)</f>
        <v>SW2</v>
      </c>
    </row>
    <row r="1736" spans="1:7" ht="14.5" x14ac:dyDescent="0.35">
      <c r="A1736" t="s">
        <v>116</v>
      </c>
      <c r="B1736">
        <v>34653</v>
      </c>
      <c r="C1736" t="s">
        <v>1676</v>
      </c>
      <c r="D1736" t="s">
        <v>1749</v>
      </c>
      <c r="E1736" t="s">
        <v>674</v>
      </c>
      <c r="F1736" s="27" t="str">
        <f t="shared" si="27"/>
        <v>SW2: Klein, Antje</v>
      </c>
      <c r="G1736" s="27" t="str">
        <f>VLOOKUP(A1736,bangolf_kategorien!$A$2:$B$11,2,FALSE)</f>
        <v>SW2</v>
      </c>
    </row>
    <row r="1737" spans="1:7" ht="14.5" x14ac:dyDescent="0.35">
      <c r="A1737" t="s">
        <v>123</v>
      </c>
      <c r="B1737">
        <v>42309</v>
      </c>
      <c r="C1737" t="s">
        <v>1172</v>
      </c>
      <c r="D1737" t="s">
        <v>1749</v>
      </c>
      <c r="E1737" t="s">
        <v>383</v>
      </c>
      <c r="F1737" s="27" t="str">
        <f t="shared" si="27"/>
        <v>SM1: Klein, Chris</v>
      </c>
      <c r="G1737" s="27" t="str">
        <f>VLOOKUP(A1737,bangolf_kategorien!$A$2:$B$11,2,FALSE)</f>
        <v>SM1</v>
      </c>
    </row>
    <row r="1738" spans="1:7" ht="14.5" x14ac:dyDescent="0.35">
      <c r="A1738" t="s">
        <v>123</v>
      </c>
      <c r="B1738">
        <v>46240</v>
      </c>
      <c r="C1738" t="s">
        <v>1692</v>
      </c>
      <c r="D1738" t="s">
        <v>1749</v>
      </c>
      <c r="E1738" t="s">
        <v>403</v>
      </c>
      <c r="F1738" s="27" t="str">
        <f t="shared" si="27"/>
        <v>SM1: Klein, Detlef</v>
      </c>
      <c r="G1738" s="27" t="str">
        <f>VLOOKUP(A1738,bangolf_kategorien!$A$2:$B$11,2,FALSE)</f>
        <v>SM1</v>
      </c>
    </row>
    <row r="1739" spans="1:7" ht="14.5" x14ac:dyDescent="0.35">
      <c r="A1739" t="s">
        <v>112</v>
      </c>
      <c r="B1739">
        <v>7074</v>
      </c>
      <c r="C1739" t="s">
        <v>1750</v>
      </c>
      <c r="D1739" t="s">
        <v>1749</v>
      </c>
      <c r="E1739" t="s">
        <v>148</v>
      </c>
      <c r="F1739" s="27" t="str">
        <f t="shared" si="27"/>
        <v>SM2: Klein, Heinz Günter</v>
      </c>
      <c r="G1739" s="27" t="str">
        <f>VLOOKUP(A1739,bangolf_kategorien!$A$2:$B$11,2,FALSE)</f>
        <v>SM2</v>
      </c>
    </row>
    <row r="1740" spans="1:7" ht="14.5" x14ac:dyDescent="0.35">
      <c r="A1740" t="s">
        <v>112</v>
      </c>
      <c r="B1740">
        <v>4762</v>
      </c>
      <c r="C1740" t="s">
        <v>1686</v>
      </c>
      <c r="D1740" t="s">
        <v>1749</v>
      </c>
      <c r="E1740" t="s">
        <v>219</v>
      </c>
      <c r="F1740" s="27" t="str">
        <f t="shared" si="27"/>
        <v>SM2: Klein, Helge</v>
      </c>
      <c r="G1740" s="27" t="str">
        <f>VLOOKUP(A1740,bangolf_kategorien!$A$2:$B$11,2,FALSE)</f>
        <v>SM2</v>
      </c>
    </row>
    <row r="1741" spans="1:7" ht="14.5" x14ac:dyDescent="0.35">
      <c r="A1741" t="s">
        <v>134</v>
      </c>
      <c r="B1741">
        <v>42305</v>
      </c>
      <c r="C1741" t="s">
        <v>1080</v>
      </c>
      <c r="D1741" t="s">
        <v>1749</v>
      </c>
      <c r="E1741" t="s">
        <v>403</v>
      </c>
      <c r="F1741" s="27" t="str">
        <f t="shared" si="27"/>
        <v>SW1: Klein, Kerstin</v>
      </c>
      <c r="G1741" s="27" t="str">
        <f>VLOOKUP(A1741,bangolf_kategorien!$A$2:$B$11,2,FALSE)</f>
        <v>SW1</v>
      </c>
    </row>
    <row r="1742" spans="1:7" ht="14.5" x14ac:dyDescent="0.35">
      <c r="A1742" t="s">
        <v>127</v>
      </c>
      <c r="B1742">
        <v>48337</v>
      </c>
      <c r="C1742" t="s">
        <v>642</v>
      </c>
      <c r="D1742" t="s">
        <v>1749</v>
      </c>
      <c r="E1742" t="s">
        <v>899</v>
      </c>
      <c r="F1742" s="27" t="str">
        <f t="shared" si="27"/>
        <v>H: Klein, Marcel</v>
      </c>
      <c r="G1742" s="27" t="str">
        <f>VLOOKUP(A1742,bangolf_kategorien!$A$2:$B$11,2,FALSE)</f>
        <v>H</v>
      </c>
    </row>
    <row r="1743" spans="1:7" ht="14.5" x14ac:dyDescent="0.35">
      <c r="A1743" t="s">
        <v>127</v>
      </c>
      <c r="B1743">
        <v>3224655</v>
      </c>
      <c r="C1743" t="s">
        <v>149</v>
      </c>
      <c r="D1743" t="s">
        <v>1749</v>
      </c>
      <c r="E1743" t="s">
        <v>4</v>
      </c>
      <c r="F1743" s="27" t="str">
        <f t="shared" si="27"/>
        <v>H: Klein, Markus</v>
      </c>
      <c r="G1743" s="27" t="str">
        <f>VLOOKUP(A1743,bangolf_kategorien!$A$2:$B$11,2,FALSE)</f>
        <v>H</v>
      </c>
    </row>
    <row r="1744" spans="1:7" ht="14.5" x14ac:dyDescent="0.35">
      <c r="A1744" t="s">
        <v>127</v>
      </c>
      <c r="B1744">
        <v>38406</v>
      </c>
      <c r="C1744" t="s">
        <v>323</v>
      </c>
      <c r="D1744" t="s">
        <v>1749</v>
      </c>
      <c r="E1744" t="s">
        <v>383</v>
      </c>
      <c r="F1744" s="27" t="str">
        <f t="shared" si="27"/>
        <v>H: Klein, Max</v>
      </c>
      <c r="G1744" s="27" t="str">
        <f>VLOOKUP(A1744,bangolf_kategorien!$A$2:$B$11,2,FALSE)</f>
        <v>H</v>
      </c>
    </row>
    <row r="1745" spans="1:7" ht="14.5" x14ac:dyDescent="0.35">
      <c r="A1745" t="s">
        <v>112</v>
      </c>
      <c r="B1745">
        <v>19531</v>
      </c>
      <c r="C1745" t="s">
        <v>180</v>
      </c>
      <c r="D1745" t="s">
        <v>1749</v>
      </c>
      <c r="E1745" t="s">
        <v>204</v>
      </c>
      <c r="F1745" s="27" t="str">
        <f t="shared" si="27"/>
        <v>SM2: Klein, Peter</v>
      </c>
      <c r="G1745" s="27" t="str">
        <f>VLOOKUP(A1745,bangolf_kategorien!$A$2:$B$11,2,FALSE)</f>
        <v>SM2</v>
      </c>
    </row>
    <row r="1746" spans="1:7" ht="14.5" x14ac:dyDescent="0.35">
      <c r="A1746" t="s">
        <v>127</v>
      </c>
      <c r="B1746">
        <v>2066583</v>
      </c>
      <c r="C1746" t="s">
        <v>976</v>
      </c>
      <c r="D1746" t="s">
        <v>1749</v>
      </c>
      <c r="E1746" t="s">
        <v>4</v>
      </c>
      <c r="F1746" s="27" t="str">
        <f t="shared" si="27"/>
        <v>H: Klein, Philipp</v>
      </c>
      <c r="G1746" s="27" t="str">
        <f>VLOOKUP(A1746,bangolf_kategorien!$A$2:$B$11,2,FALSE)</f>
        <v>H</v>
      </c>
    </row>
    <row r="1747" spans="1:7" ht="14.5" x14ac:dyDescent="0.35">
      <c r="A1747" t="s">
        <v>134</v>
      </c>
      <c r="B1747">
        <v>36474</v>
      </c>
      <c r="C1747" t="s">
        <v>271</v>
      </c>
      <c r="D1747" t="s">
        <v>1749</v>
      </c>
      <c r="E1747" t="s">
        <v>163</v>
      </c>
      <c r="F1747" s="27" t="str">
        <f t="shared" si="27"/>
        <v>SW1: Klein, Sabine</v>
      </c>
      <c r="G1747" s="27" t="str">
        <f>VLOOKUP(A1747,bangolf_kategorien!$A$2:$B$11,2,FALSE)</f>
        <v>SW1</v>
      </c>
    </row>
    <row r="1748" spans="1:7" ht="14.5" x14ac:dyDescent="0.35">
      <c r="A1748" t="s">
        <v>123</v>
      </c>
      <c r="B1748">
        <v>40219</v>
      </c>
      <c r="C1748" t="s">
        <v>1062</v>
      </c>
      <c r="D1748" t="s">
        <v>1749</v>
      </c>
      <c r="E1748" t="s">
        <v>434</v>
      </c>
      <c r="F1748" s="27" t="str">
        <f t="shared" si="27"/>
        <v>SM1: Klein, Theo</v>
      </c>
      <c r="G1748" s="27" t="str">
        <f>VLOOKUP(A1748,bangolf_kategorien!$A$2:$B$11,2,FALSE)</f>
        <v>SM1</v>
      </c>
    </row>
    <row r="1749" spans="1:7" ht="14.5" x14ac:dyDescent="0.35">
      <c r="A1749" t="s">
        <v>123</v>
      </c>
      <c r="B1749">
        <v>29324</v>
      </c>
      <c r="C1749" t="s">
        <v>182</v>
      </c>
      <c r="D1749" t="s">
        <v>1749</v>
      </c>
      <c r="E1749" t="s">
        <v>646</v>
      </c>
      <c r="F1749" s="27" t="str">
        <f t="shared" si="27"/>
        <v>SM1: Klein, Wolfgang</v>
      </c>
      <c r="G1749" s="27" t="str">
        <f>VLOOKUP(A1749,bangolf_kategorien!$A$2:$B$11,2,FALSE)</f>
        <v>SM1</v>
      </c>
    </row>
    <row r="1750" spans="1:7" ht="14.5" x14ac:dyDescent="0.35">
      <c r="A1750" t="s">
        <v>123</v>
      </c>
      <c r="B1750">
        <v>38606</v>
      </c>
      <c r="C1750" t="s">
        <v>1751</v>
      </c>
      <c r="D1750" t="s">
        <v>1752</v>
      </c>
      <c r="E1750" t="s">
        <v>122</v>
      </c>
      <c r="F1750" s="27" t="str">
        <f t="shared" si="27"/>
        <v>SM1: Kleiner, Bernward</v>
      </c>
      <c r="G1750" s="27" t="str">
        <f>VLOOKUP(A1750,bangolf_kategorien!$A$2:$B$11,2,FALSE)</f>
        <v>SM1</v>
      </c>
    </row>
    <row r="1751" spans="1:7" ht="14.5" x14ac:dyDescent="0.35">
      <c r="A1751" t="s">
        <v>127</v>
      </c>
      <c r="B1751">
        <v>38519</v>
      </c>
      <c r="C1751" t="s">
        <v>976</v>
      </c>
      <c r="D1751" t="s">
        <v>1752</v>
      </c>
      <c r="E1751" t="s">
        <v>401</v>
      </c>
      <c r="F1751" s="27" t="str">
        <f t="shared" si="27"/>
        <v>H: Kleiner, Philipp</v>
      </c>
      <c r="G1751" s="27" t="str">
        <f>VLOOKUP(A1751,bangolf_kategorien!$A$2:$B$11,2,FALSE)</f>
        <v>H</v>
      </c>
    </row>
    <row r="1752" spans="1:7" ht="14.5" x14ac:dyDescent="0.35">
      <c r="A1752" t="s">
        <v>134</v>
      </c>
      <c r="B1752">
        <v>38607</v>
      </c>
      <c r="C1752" t="s">
        <v>271</v>
      </c>
      <c r="D1752" t="s">
        <v>1752</v>
      </c>
      <c r="E1752" t="s">
        <v>122</v>
      </c>
      <c r="F1752" s="27" t="str">
        <f t="shared" si="27"/>
        <v>SW1: Kleiner, Sabine</v>
      </c>
      <c r="G1752" s="27" t="str">
        <f>VLOOKUP(A1752,bangolf_kategorien!$A$2:$B$11,2,FALSE)</f>
        <v>SW1</v>
      </c>
    </row>
    <row r="1753" spans="1:7" ht="14.5" x14ac:dyDescent="0.35">
      <c r="A1753" t="s">
        <v>127</v>
      </c>
      <c r="B1753">
        <v>38462</v>
      </c>
      <c r="C1753" t="s">
        <v>1754</v>
      </c>
      <c r="D1753" t="s">
        <v>1752</v>
      </c>
      <c r="E1753" t="s">
        <v>438</v>
      </c>
      <c r="F1753" s="27" t="str">
        <f t="shared" si="27"/>
        <v>H: Kleiner, Tristan</v>
      </c>
      <c r="G1753" s="27" t="str">
        <f>VLOOKUP(A1753,bangolf_kategorien!$A$2:$B$11,2,FALSE)</f>
        <v>H</v>
      </c>
    </row>
    <row r="1754" spans="1:7" ht="14.5" x14ac:dyDescent="0.35">
      <c r="A1754" t="s">
        <v>152</v>
      </c>
      <c r="B1754">
        <v>66947</v>
      </c>
      <c r="C1754" t="s">
        <v>882</v>
      </c>
      <c r="D1754" t="s">
        <v>3372</v>
      </c>
      <c r="E1754" t="s">
        <v>216</v>
      </c>
      <c r="F1754" s="27" t="str">
        <f t="shared" si="27"/>
        <v>SCHM: Kleinke, Robin</v>
      </c>
      <c r="G1754" s="27" t="str">
        <f>VLOOKUP(A1754,bangolf_kategorien!$A$2:$B$11,2,FALSE)</f>
        <v>SCHM</v>
      </c>
    </row>
    <row r="1755" spans="1:7" ht="14.5" x14ac:dyDescent="0.35">
      <c r="A1755" t="s">
        <v>112</v>
      </c>
      <c r="B1755">
        <v>3211947</v>
      </c>
      <c r="C1755" t="s">
        <v>328</v>
      </c>
      <c r="D1755" t="s">
        <v>1755</v>
      </c>
      <c r="E1755" t="s">
        <v>4</v>
      </c>
      <c r="F1755" s="27" t="str">
        <f t="shared" si="27"/>
        <v>SM2: Kleist, Werner</v>
      </c>
      <c r="G1755" s="27" t="str">
        <f>VLOOKUP(A1755,bangolf_kategorien!$A$2:$B$11,2,FALSE)</f>
        <v>SM2</v>
      </c>
    </row>
    <row r="1756" spans="1:7" ht="14.5" x14ac:dyDescent="0.35">
      <c r="A1756" t="s">
        <v>127</v>
      </c>
      <c r="B1756">
        <v>37962</v>
      </c>
      <c r="C1756" t="s">
        <v>3373</v>
      </c>
      <c r="D1756" t="s">
        <v>1756</v>
      </c>
      <c r="E1756" t="s">
        <v>383</v>
      </c>
      <c r="F1756" s="27" t="str">
        <f t="shared" si="27"/>
        <v>H: Klemm, Marc Dominik</v>
      </c>
      <c r="G1756" s="27" t="str">
        <f>VLOOKUP(A1756,bangolf_kategorien!$A$2:$B$11,2,FALSE)</f>
        <v>H</v>
      </c>
    </row>
    <row r="1757" spans="1:7" ht="14.5" x14ac:dyDescent="0.35">
      <c r="A1757" t="s">
        <v>127</v>
      </c>
      <c r="B1757">
        <v>34738</v>
      </c>
      <c r="C1757" t="s">
        <v>315</v>
      </c>
      <c r="D1757" t="s">
        <v>1757</v>
      </c>
      <c r="E1757" t="s">
        <v>958</v>
      </c>
      <c r="F1757" s="27" t="str">
        <f t="shared" si="27"/>
        <v>H: Klemps, Andreas</v>
      </c>
      <c r="G1757" s="27" t="str">
        <f>VLOOKUP(A1757,bangolf_kategorien!$A$2:$B$11,2,FALSE)</f>
        <v>H</v>
      </c>
    </row>
    <row r="1758" spans="1:7" ht="14.5" x14ac:dyDescent="0.35">
      <c r="A1758" t="s">
        <v>116</v>
      </c>
      <c r="B1758">
        <v>3106434</v>
      </c>
      <c r="C1758" t="s">
        <v>443</v>
      </c>
      <c r="D1758" t="s">
        <v>3374</v>
      </c>
      <c r="E1758" t="s">
        <v>4</v>
      </c>
      <c r="F1758" s="27" t="str">
        <f t="shared" si="27"/>
        <v>SW2: Klepp, Ursula</v>
      </c>
      <c r="G1758" s="27" t="str">
        <f>VLOOKUP(A1758,bangolf_kategorien!$A$2:$B$11,2,FALSE)</f>
        <v>SW2</v>
      </c>
    </row>
    <row r="1759" spans="1:7" ht="14.5" x14ac:dyDescent="0.35">
      <c r="A1759" t="s">
        <v>152</v>
      </c>
      <c r="B1759">
        <v>67232</v>
      </c>
      <c r="C1759" t="s">
        <v>672</v>
      </c>
      <c r="D1759" t="s">
        <v>3833</v>
      </c>
      <c r="E1759" t="s">
        <v>488</v>
      </c>
      <c r="F1759" s="27" t="str">
        <f t="shared" si="27"/>
        <v>SCHM: Klepzig, Felix</v>
      </c>
      <c r="G1759" s="27" t="str">
        <f>VLOOKUP(A1759,bangolf_kategorien!$A$2:$B$11,2,FALSE)</f>
        <v>SCHM</v>
      </c>
    </row>
    <row r="1760" spans="1:7" ht="14.5" x14ac:dyDescent="0.35">
      <c r="A1760" t="s">
        <v>112</v>
      </c>
      <c r="B1760">
        <v>6025</v>
      </c>
      <c r="C1760" t="s">
        <v>410</v>
      </c>
      <c r="D1760" t="s">
        <v>1758</v>
      </c>
      <c r="E1760" t="s">
        <v>249</v>
      </c>
      <c r="F1760" s="27" t="str">
        <f t="shared" si="27"/>
        <v>SM2: Kleyer, Erich</v>
      </c>
      <c r="G1760" s="27" t="str">
        <f>VLOOKUP(A1760,bangolf_kategorien!$A$2:$B$11,2,FALSE)</f>
        <v>SM2</v>
      </c>
    </row>
    <row r="1761" spans="1:7" ht="14.5" x14ac:dyDescent="0.35">
      <c r="A1761" t="s">
        <v>112</v>
      </c>
      <c r="B1761">
        <v>182</v>
      </c>
      <c r="C1761" t="s">
        <v>140</v>
      </c>
      <c r="D1761" t="s">
        <v>1758</v>
      </c>
      <c r="E1761" t="s">
        <v>249</v>
      </c>
      <c r="F1761" s="27" t="str">
        <f t="shared" si="27"/>
        <v>SM2: Kleyer, Michael</v>
      </c>
      <c r="G1761" s="27" t="str">
        <f>VLOOKUP(A1761,bangolf_kategorien!$A$2:$B$11,2,FALSE)</f>
        <v>SM2</v>
      </c>
    </row>
    <row r="1762" spans="1:7" ht="14.5" x14ac:dyDescent="0.35">
      <c r="A1762" t="s">
        <v>116</v>
      </c>
      <c r="B1762">
        <v>66510</v>
      </c>
      <c r="C1762" t="s">
        <v>467</v>
      </c>
      <c r="D1762" t="s">
        <v>1759</v>
      </c>
      <c r="E1762" t="s">
        <v>491</v>
      </c>
      <c r="F1762" s="27" t="str">
        <f t="shared" si="27"/>
        <v>SW2: Kling, Martina</v>
      </c>
      <c r="G1762" s="27" t="str">
        <f>VLOOKUP(A1762,bangolf_kategorien!$A$2:$B$11,2,FALSE)</f>
        <v>SW2</v>
      </c>
    </row>
    <row r="1763" spans="1:7" ht="14.5" x14ac:dyDescent="0.35">
      <c r="A1763" t="s">
        <v>112</v>
      </c>
      <c r="B1763">
        <v>66511</v>
      </c>
      <c r="C1763" t="s">
        <v>180</v>
      </c>
      <c r="D1763" t="s">
        <v>1759</v>
      </c>
      <c r="E1763" t="s">
        <v>491</v>
      </c>
      <c r="F1763" s="27" t="str">
        <f t="shared" si="27"/>
        <v>SM2: Kling, Peter</v>
      </c>
      <c r="G1763" s="27" t="str">
        <f>VLOOKUP(A1763,bangolf_kategorien!$A$2:$B$11,2,FALSE)</f>
        <v>SM2</v>
      </c>
    </row>
    <row r="1764" spans="1:7" ht="14.5" x14ac:dyDescent="0.35">
      <c r="A1764" t="s">
        <v>112</v>
      </c>
      <c r="B1764">
        <v>24658</v>
      </c>
      <c r="C1764" t="s">
        <v>472</v>
      </c>
      <c r="D1764" t="s">
        <v>1760</v>
      </c>
      <c r="E1764" t="s">
        <v>3307</v>
      </c>
      <c r="F1764" s="27" t="str">
        <f t="shared" si="27"/>
        <v>SM2: Klipp, Wilfried</v>
      </c>
      <c r="G1764" s="27" t="str">
        <f>VLOOKUP(A1764,bangolf_kategorien!$A$2:$B$11,2,FALSE)</f>
        <v>SM2</v>
      </c>
    </row>
    <row r="1765" spans="1:7" ht="14.5" x14ac:dyDescent="0.35">
      <c r="A1765" t="s">
        <v>134</v>
      </c>
      <c r="B1765">
        <v>45786</v>
      </c>
      <c r="C1765" t="s">
        <v>135</v>
      </c>
      <c r="D1765" t="s">
        <v>1761</v>
      </c>
      <c r="E1765" t="s">
        <v>401</v>
      </c>
      <c r="F1765" s="27" t="str">
        <f t="shared" si="27"/>
        <v>SW1: Klöckener, Astrid</v>
      </c>
      <c r="G1765" s="27" t="str">
        <f>VLOOKUP(A1765,bangolf_kategorien!$A$2:$B$11,2,FALSE)</f>
        <v>SW1</v>
      </c>
    </row>
    <row r="1766" spans="1:7" ht="14.5" x14ac:dyDescent="0.35">
      <c r="A1766" t="s">
        <v>152</v>
      </c>
      <c r="B1766">
        <v>66309</v>
      </c>
      <c r="C1766" t="s">
        <v>1762</v>
      </c>
      <c r="D1766" t="s">
        <v>1761</v>
      </c>
      <c r="E1766" t="s">
        <v>401</v>
      </c>
      <c r="F1766" s="27" t="str">
        <f t="shared" si="27"/>
        <v>SCHM: Klöckener, Lauro</v>
      </c>
      <c r="G1766" s="27" t="str">
        <f>VLOOKUP(A1766,bangolf_kategorien!$A$2:$B$11,2,FALSE)</f>
        <v>SCHM</v>
      </c>
    </row>
    <row r="1767" spans="1:7" ht="14.5" x14ac:dyDescent="0.35">
      <c r="A1767" t="s">
        <v>123</v>
      </c>
      <c r="B1767">
        <v>45785</v>
      </c>
      <c r="C1767" t="s">
        <v>236</v>
      </c>
      <c r="D1767" t="s">
        <v>1761</v>
      </c>
      <c r="E1767" t="s">
        <v>401</v>
      </c>
      <c r="F1767" s="27" t="str">
        <f t="shared" si="27"/>
        <v>SM1: Klöckener, Sven</v>
      </c>
      <c r="G1767" s="27" t="str">
        <f>VLOOKUP(A1767,bangolf_kategorien!$A$2:$B$11,2,FALSE)</f>
        <v>SM1</v>
      </c>
    </row>
    <row r="1768" spans="1:7" ht="14.5" x14ac:dyDescent="0.35">
      <c r="A1768" t="s">
        <v>116</v>
      </c>
      <c r="B1768">
        <v>5257</v>
      </c>
      <c r="C1768" t="s">
        <v>483</v>
      </c>
      <c r="D1768" t="s">
        <v>1763</v>
      </c>
      <c r="E1768" t="s">
        <v>234</v>
      </c>
      <c r="F1768" s="27" t="str">
        <f t="shared" si="27"/>
        <v>SW2: Klöhn, Katharina</v>
      </c>
      <c r="G1768" s="27" t="str">
        <f>VLOOKUP(A1768,bangolf_kategorien!$A$2:$B$11,2,FALSE)</f>
        <v>SW2</v>
      </c>
    </row>
    <row r="1769" spans="1:7" ht="14.5" x14ac:dyDescent="0.35">
      <c r="A1769" t="s">
        <v>123</v>
      </c>
      <c r="B1769">
        <v>45781</v>
      </c>
      <c r="C1769" t="s">
        <v>1034</v>
      </c>
      <c r="D1769" t="s">
        <v>1764</v>
      </c>
      <c r="E1769" t="s">
        <v>401</v>
      </c>
      <c r="F1769" s="27" t="str">
        <f t="shared" si="27"/>
        <v>SM1: Kloke, Olaf</v>
      </c>
      <c r="G1769" s="27" t="str">
        <f>VLOOKUP(A1769,bangolf_kategorien!$A$2:$B$11,2,FALSE)</f>
        <v>SM1</v>
      </c>
    </row>
    <row r="1770" spans="1:7" ht="14.5" x14ac:dyDescent="0.35">
      <c r="A1770" t="s">
        <v>127</v>
      </c>
      <c r="B1770">
        <v>33504</v>
      </c>
      <c r="C1770" t="s">
        <v>791</v>
      </c>
      <c r="D1770" t="s">
        <v>1765</v>
      </c>
      <c r="E1770" t="s">
        <v>276</v>
      </c>
      <c r="F1770" s="27" t="str">
        <f t="shared" si="27"/>
        <v>H: Klosek, Sebastian</v>
      </c>
      <c r="G1770" s="27" t="str">
        <f>VLOOKUP(A1770,bangolf_kategorien!$A$2:$B$11,2,FALSE)</f>
        <v>H</v>
      </c>
    </row>
    <row r="1771" spans="1:7" ht="14.5" x14ac:dyDescent="0.35">
      <c r="A1771" t="s">
        <v>127</v>
      </c>
      <c r="B1771">
        <v>33187</v>
      </c>
      <c r="C1771" t="s">
        <v>269</v>
      </c>
      <c r="D1771" t="s">
        <v>1766</v>
      </c>
      <c r="E1771" t="s">
        <v>1104</v>
      </c>
      <c r="F1771" s="27" t="str">
        <f t="shared" si="27"/>
        <v>H: Klotz, Christian</v>
      </c>
      <c r="G1771" s="27" t="str">
        <f>VLOOKUP(A1771,bangolf_kategorien!$A$2:$B$11,2,FALSE)</f>
        <v>H</v>
      </c>
    </row>
    <row r="1772" spans="1:7" ht="14.5" x14ac:dyDescent="0.35">
      <c r="A1772" t="s">
        <v>134</v>
      </c>
      <c r="B1772">
        <v>35375</v>
      </c>
      <c r="C1772" t="s">
        <v>972</v>
      </c>
      <c r="D1772" t="s">
        <v>1766</v>
      </c>
      <c r="E1772" t="s">
        <v>1104</v>
      </c>
      <c r="F1772" s="27" t="str">
        <f t="shared" si="27"/>
        <v>SW1: Klotz, Sandra</v>
      </c>
      <c r="G1772" s="27" t="str">
        <f>VLOOKUP(A1772,bangolf_kategorien!$A$2:$B$11,2,FALSE)</f>
        <v>SW1</v>
      </c>
    </row>
    <row r="1773" spans="1:7" ht="14.5" x14ac:dyDescent="0.35">
      <c r="A1773" t="s">
        <v>127</v>
      </c>
      <c r="B1773">
        <v>65955</v>
      </c>
      <c r="C1773" t="s">
        <v>171</v>
      </c>
      <c r="D1773" t="s">
        <v>1766</v>
      </c>
      <c r="E1773" t="s">
        <v>799</v>
      </c>
      <c r="F1773" s="27" t="str">
        <f t="shared" si="27"/>
        <v>H: Klotz, Sascha</v>
      </c>
      <c r="G1773" s="27" t="str">
        <f>VLOOKUP(A1773,bangolf_kategorien!$A$2:$B$11,2,FALSE)</f>
        <v>H</v>
      </c>
    </row>
    <row r="1774" spans="1:7" ht="14.5" x14ac:dyDescent="0.35">
      <c r="A1774" t="s">
        <v>123</v>
      </c>
      <c r="B1774">
        <v>34459</v>
      </c>
      <c r="C1774" t="s">
        <v>1034</v>
      </c>
      <c r="D1774" t="s">
        <v>3834</v>
      </c>
      <c r="E1774" t="s">
        <v>3724</v>
      </c>
      <c r="F1774" s="27" t="str">
        <f t="shared" si="27"/>
        <v>SM1: Kluck, Olaf</v>
      </c>
      <c r="G1774" s="27" t="str">
        <f>VLOOKUP(A1774,bangolf_kategorien!$A$2:$B$11,2,FALSE)</f>
        <v>SM1</v>
      </c>
    </row>
    <row r="1775" spans="1:7" ht="14.5" x14ac:dyDescent="0.35">
      <c r="A1775" t="s">
        <v>112</v>
      </c>
      <c r="B1775">
        <v>3792</v>
      </c>
      <c r="C1775" t="s">
        <v>180</v>
      </c>
      <c r="D1775" t="s">
        <v>1767</v>
      </c>
      <c r="E1775" t="s">
        <v>456</v>
      </c>
      <c r="F1775" s="27" t="str">
        <f t="shared" si="27"/>
        <v>SM2: Kluge, Peter</v>
      </c>
      <c r="G1775" s="27" t="str">
        <f>VLOOKUP(A1775,bangolf_kategorien!$A$2:$B$11,2,FALSE)</f>
        <v>SM2</v>
      </c>
    </row>
    <row r="1776" spans="1:7" ht="14.5" x14ac:dyDescent="0.35">
      <c r="A1776" t="s">
        <v>123</v>
      </c>
      <c r="B1776">
        <v>43187</v>
      </c>
      <c r="C1776" t="s">
        <v>451</v>
      </c>
      <c r="D1776" t="s">
        <v>1768</v>
      </c>
      <c r="E1776" t="s">
        <v>142</v>
      </c>
      <c r="F1776" s="27" t="str">
        <f t="shared" si="27"/>
        <v>SM1: Knapp, Joachim</v>
      </c>
      <c r="G1776" s="27" t="str">
        <f>VLOOKUP(A1776,bangolf_kategorien!$A$2:$B$11,2,FALSE)</f>
        <v>SM1</v>
      </c>
    </row>
    <row r="1777" spans="1:7" ht="14.5" x14ac:dyDescent="0.35">
      <c r="A1777" t="s">
        <v>123</v>
      </c>
      <c r="B1777">
        <v>21452</v>
      </c>
      <c r="C1777" t="s">
        <v>149</v>
      </c>
      <c r="D1777" t="s">
        <v>1769</v>
      </c>
      <c r="E1777" t="s">
        <v>621</v>
      </c>
      <c r="F1777" s="27" t="str">
        <f t="shared" si="27"/>
        <v>SM1: Knauer, Markus</v>
      </c>
      <c r="G1777" s="27" t="str">
        <f>VLOOKUP(A1777,bangolf_kategorien!$A$2:$B$11,2,FALSE)</f>
        <v>SM1</v>
      </c>
    </row>
    <row r="1778" spans="1:7" ht="14.5" x14ac:dyDescent="0.35">
      <c r="A1778" t="s">
        <v>127</v>
      </c>
      <c r="B1778">
        <v>38039</v>
      </c>
      <c r="C1778" t="s">
        <v>1131</v>
      </c>
      <c r="D1778" t="s">
        <v>1770</v>
      </c>
      <c r="E1778" t="s">
        <v>931</v>
      </c>
      <c r="F1778" s="27" t="str">
        <f t="shared" si="27"/>
        <v>H: Knäulein, Nico</v>
      </c>
      <c r="G1778" s="27" t="str">
        <f>VLOOKUP(A1778,bangolf_kategorien!$A$2:$B$11,2,FALSE)</f>
        <v>H</v>
      </c>
    </row>
    <row r="1779" spans="1:7" ht="14.5" x14ac:dyDescent="0.35">
      <c r="A1779" t="s">
        <v>116</v>
      </c>
      <c r="B1779">
        <v>42756</v>
      </c>
      <c r="C1779" t="s">
        <v>277</v>
      </c>
      <c r="D1779" t="s">
        <v>1771</v>
      </c>
      <c r="E1779" t="s">
        <v>630</v>
      </c>
      <c r="F1779" s="27" t="str">
        <f t="shared" si="27"/>
        <v>SW2: Knetsch, Monika</v>
      </c>
      <c r="G1779" s="27" t="str">
        <f>VLOOKUP(A1779,bangolf_kategorien!$A$2:$B$11,2,FALSE)</f>
        <v>SW2</v>
      </c>
    </row>
    <row r="1780" spans="1:7" ht="14.5" x14ac:dyDescent="0.35">
      <c r="A1780" t="s">
        <v>138</v>
      </c>
      <c r="B1780">
        <v>34707</v>
      </c>
      <c r="C1780" t="s">
        <v>1772</v>
      </c>
      <c r="D1780" t="s">
        <v>1773</v>
      </c>
      <c r="E1780" t="s">
        <v>160</v>
      </c>
      <c r="F1780" s="27" t="str">
        <f t="shared" si="27"/>
        <v>D: Knezevic, Corina</v>
      </c>
      <c r="G1780" s="27" t="str">
        <f>VLOOKUP(A1780,bangolf_kategorien!$A$2:$B$11,2,FALSE)</f>
        <v>D</v>
      </c>
    </row>
    <row r="1781" spans="1:7" ht="14.5" x14ac:dyDescent="0.35">
      <c r="A1781" t="s">
        <v>138</v>
      </c>
      <c r="B1781">
        <v>36090</v>
      </c>
      <c r="C1781" t="s">
        <v>1774</v>
      </c>
      <c r="D1781" t="s">
        <v>1773</v>
      </c>
      <c r="E1781" t="s">
        <v>160</v>
      </c>
      <c r="F1781" s="27" t="str">
        <f t="shared" si="27"/>
        <v>D: Knezevic, Vanessea</v>
      </c>
      <c r="G1781" s="27" t="str">
        <f>VLOOKUP(A1781,bangolf_kategorien!$A$2:$B$11,2,FALSE)</f>
        <v>D</v>
      </c>
    </row>
    <row r="1782" spans="1:7" ht="14.5" x14ac:dyDescent="0.35">
      <c r="A1782" t="s">
        <v>138</v>
      </c>
      <c r="B1782">
        <v>3216768</v>
      </c>
      <c r="C1782" t="s">
        <v>1775</v>
      </c>
      <c r="D1782" t="s">
        <v>3835</v>
      </c>
      <c r="E1782" t="s">
        <v>4</v>
      </c>
      <c r="F1782" s="27" t="str">
        <f t="shared" si="27"/>
        <v>D: Knies, Katja</v>
      </c>
      <c r="G1782" s="27" t="str">
        <f>VLOOKUP(A1782,bangolf_kategorien!$A$2:$B$11,2,FALSE)</f>
        <v>D</v>
      </c>
    </row>
    <row r="1783" spans="1:7" ht="14.5" x14ac:dyDescent="0.35">
      <c r="A1783" t="s">
        <v>134</v>
      </c>
      <c r="B1783">
        <v>41828</v>
      </c>
      <c r="C1783" t="s">
        <v>1775</v>
      </c>
      <c r="D1783" t="s">
        <v>1776</v>
      </c>
      <c r="E1783" t="s">
        <v>122</v>
      </c>
      <c r="F1783" s="27" t="str">
        <f t="shared" si="27"/>
        <v>SW1: Kniesch, Katja</v>
      </c>
      <c r="G1783" s="27" t="str">
        <f>VLOOKUP(A1783,bangolf_kategorien!$A$2:$B$11,2,FALSE)</f>
        <v>SW1</v>
      </c>
    </row>
    <row r="1784" spans="1:7" ht="14.5" x14ac:dyDescent="0.35">
      <c r="A1784" t="s">
        <v>112</v>
      </c>
      <c r="B1784">
        <v>35356</v>
      </c>
      <c r="C1784" t="s">
        <v>207</v>
      </c>
      <c r="D1784" t="s">
        <v>1777</v>
      </c>
      <c r="E1784" t="s">
        <v>368</v>
      </c>
      <c r="F1784" s="27" t="str">
        <f t="shared" si="27"/>
        <v>SM2: Knietsch, Dieter</v>
      </c>
      <c r="G1784" s="27" t="str">
        <f>VLOOKUP(A1784,bangolf_kategorien!$A$2:$B$11,2,FALSE)</f>
        <v>SM2</v>
      </c>
    </row>
    <row r="1785" spans="1:7" ht="14.5" x14ac:dyDescent="0.35">
      <c r="A1785" t="s">
        <v>116</v>
      </c>
      <c r="B1785">
        <v>35357</v>
      </c>
      <c r="C1785" t="s">
        <v>1778</v>
      </c>
      <c r="D1785" t="s">
        <v>1777</v>
      </c>
      <c r="E1785" t="s">
        <v>368</v>
      </c>
      <c r="F1785" s="27" t="str">
        <f t="shared" si="27"/>
        <v>SW2: Knietsch, Teresa</v>
      </c>
      <c r="G1785" s="27" t="str">
        <f>VLOOKUP(A1785,bangolf_kategorien!$A$2:$B$11,2,FALSE)</f>
        <v>SW2</v>
      </c>
    </row>
    <row r="1786" spans="1:7" ht="14.5" x14ac:dyDescent="0.35">
      <c r="A1786" t="s">
        <v>123</v>
      </c>
      <c r="B1786">
        <v>25352</v>
      </c>
      <c r="C1786" t="s">
        <v>359</v>
      </c>
      <c r="D1786" t="s">
        <v>1779</v>
      </c>
      <c r="E1786" t="s">
        <v>252</v>
      </c>
      <c r="F1786" s="27" t="str">
        <f t="shared" si="27"/>
        <v>SM1: Knippschild, Ralf</v>
      </c>
      <c r="G1786" s="27" t="str">
        <f>VLOOKUP(A1786,bangolf_kategorien!$A$2:$B$11,2,FALSE)</f>
        <v>SM1</v>
      </c>
    </row>
    <row r="1787" spans="1:7" ht="14.5" x14ac:dyDescent="0.35">
      <c r="A1787" t="s">
        <v>127</v>
      </c>
      <c r="B1787">
        <v>38155</v>
      </c>
      <c r="C1787" t="s">
        <v>429</v>
      </c>
      <c r="D1787" t="s">
        <v>1780</v>
      </c>
      <c r="E1787" t="s">
        <v>531</v>
      </c>
      <c r="F1787" s="27" t="str">
        <f t="shared" si="27"/>
        <v>H: Knoblauch, Jan</v>
      </c>
      <c r="G1787" s="27" t="str">
        <f>VLOOKUP(A1787,bangolf_kategorien!$A$2:$B$11,2,FALSE)</f>
        <v>H</v>
      </c>
    </row>
    <row r="1788" spans="1:7" ht="14.5" x14ac:dyDescent="0.35">
      <c r="A1788" t="s">
        <v>116</v>
      </c>
      <c r="B1788">
        <v>35266</v>
      </c>
      <c r="C1788" t="s">
        <v>176</v>
      </c>
      <c r="D1788" t="s">
        <v>1781</v>
      </c>
      <c r="E1788" t="s">
        <v>204</v>
      </c>
      <c r="F1788" s="27" t="str">
        <f t="shared" si="27"/>
        <v>SW2: Knoll, Bianca</v>
      </c>
      <c r="G1788" s="27" t="str">
        <f>VLOOKUP(A1788,bangolf_kategorien!$A$2:$B$11,2,FALSE)</f>
        <v>SW2</v>
      </c>
    </row>
    <row r="1789" spans="1:7" ht="14.5" x14ac:dyDescent="0.35">
      <c r="A1789" t="s">
        <v>112</v>
      </c>
      <c r="B1789">
        <v>46684</v>
      </c>
      <c r="C1789" t="s">
        <v>182</v>
      </c>
      <c r="D1789" t="s">
        <v>1781</v>
      </c>
      <c r="E1789" t="s">
        <v>204</v>
      </c>
      <c r="F1789" s="27" t="str">
        <f t="shared" si="27"/>
        <v>SM2: Knoll, Wolfgang</v>
      </c>
      <c r="G1789" s="27" t="str">
        <f>VLOOKUP(A1789,bangolf_kategorien!$A$2:$B$11,2,FALSE)</f>
        <v>SM2</v>
      </c>
    </row>
    <row r="1790" spans="1:7" ht="14.5" x14ac:dyDescent="0.35">
      <c r="A1790" t="s">
        <v>138</v>
      </c>
      <c r="B1790">
        <v>48641</v>
      </c>
      <c r="C1790" t="s">
        <v>310</v>
      </c>
      <c r="D1790" t="s">
        <v>3836</v>
      </c>
      <c r="E1790" t="s">
        <v>153</v>
      </c>
      <c r="F1790" s="27" t="str">
        <f t="shared" si="27"/>
        <v>D: Knöll-Grünenthal, Nicole</v>
      </c>
      <c r="G1790" s="27" t="str">
        <f>VLOOKUP(A1790,bangolf_kategorien!$A$2:$B$11,2,FALSE)</f>
        <v>D</v>
      </c>
    </row>
    <row r="1791" spans="1:7" ht="14.5" x14ac:dyDescent="0.35">
      <c r="A1791" t="s">
        <v>127</v>
      </c>
      <c r="B1791">
        <v>3216752</v>
      </c>
      <c r="C1791" t="s">
        <v>429</v>
      </c>
      <c r="D1791" t="s">
        <v>3837</v>
      </c>
      <c r="E1791" t="s">
        <v>4</v>
      </c>
      <c r="F1791" s="27" t="str">
        <f t="shared" si="27"/>
        <v>H: Knop, Jan</v>
      </c>
      <c r="G1791" s="27" t="str">
        <f>VLOOKUP(A1791,bangolf_kategorien!$A$2:$B$11,2,FALSE)</f>
        <v>H</v>
      </c>
    </row>
    <row r="1792" spans="1:7" ht="14.5" x14ac:dyDescent="0.35">
      <c r="A1792" t="s">
        <v>123</v>
      </c>
      <c r="B1792">
        <v>29869</v>
      </c>
      <c r="C1792" t="s">
        <v>909</v>
      </c>
      <c r="D1792" t="s">
        <v>1782</v>
      </c>
      <c r="E1792" t="s">
        <v>820</v>
      </c>
      <c r="F1792" s="27" t="str">
        <f t="shared" si="27"/>
        <v>SM1: Knorr, Dietmar</v>
      </c>
      <c r="G1792" s="27" t="str">
        <f>VLOOKUP(A1792,bangolf_kategorien!$A$2:$B$11,2,FALSE)</f>
        <v>SM1</v>
      </c>
    </row>
    <row r="1793" spans="1:7" ht="14.5" x14ac:dyDescent="0.35">
      <c r="A1793" t="s">
        <v>112</v>
      </c>
      <c r="B1793">
        <v>3216851</v>
      </c>
      <c r="C1793" t="s">
        <v>182</v>
      </c>
      <c r="D1793" t="s">
        <v>1784</v>
      </c>
      <c r="E1793" t="s">
        <v>4</v>
      </c>
      <c r="F1793" s="27" t="str">
        <f t="shared" si="27"/>
        <v>SM2: Knothe, Wolfgang</v>
      </c>
      <c r="G1793" s="27" t="str">
        <f>VLOOKUP(A1793,bangolf_kategorien!$A$2:$B$11,2,FALSE)</f>
        <v>SM2</v>
      </c>
    </row>
    <row r="1794" spans="1:7" ht="14.5" x14ac:dyDescent="0.35">
      <c r="A1794" t="s">
        <v>112</v>
      </c>
      <c r="B1794">
        <v>3935</v>
      </c>
      <c r="C1794" t="s">
        <v>221</v>
      </c>
      <c r="D1794" t="s">
        <v>1785</v>
      </c>
      <c r="E1794" t="s">
        <v>500</v>
      </c>
      <c r="F1794" s="27" t="str">
        <f t="shared" si="27"/>
        <v>SM2: Knott, Helmut</v>
      </c>
      <c r="G1794" s="27" t="str">
        <f>VLOOKUP(A1794,bangolf_kategorien!$A$2:$B$11,2,FALSE)</f>
        <v>SM2</v>
      </c>
    </row>
    <row r="1795" spans="1:7" ht="14.5" x14ac:dyDescent="0.35">
      <c r="A1795" t="s">
        <v>116</v>
      </c>
      <c r="B1795">
        <v>46124</v>
      </c>
      <c r="C1795" t="s">
        <v>984</v>
      </c>
      <c r="D1795" t="s">
        <v>1785</v>
      </c>
      <c r="E1795" t="s">
        <v>500</v>
      </c>
      <c r="F1795" s="27" t="str">
        <f t="shared" ref="F1795:F1858" si="28">CONCATENATE(G1795,": ",D1795,", ",C1795)</f>
        <v>SW2: Knott, Irene</v>
      </c>
      <c r="G1795" s="27" t="str">
        <f>VLOOKUP(A1795,bangolf_kategorien!$A$2:$B$11,2,FALSE)</f>
        <v>SW2</v>
      </c>
    </row>
    <row r="1796" spans="1:7" ht="14.5" x14ac:dyDescent="0.35">
      <c r="A1796" t="s">
        <v>123</v>
      </c>
      <c r="B1796">
        <v>67164</v>
      </c>
      <c r="C1796" t="s">
        <v>241</v>
      </c>
      <c r="D1796" t="s">
        <v>3563</v>
      </c>
      <c r="E1796" t="s">
        <v>3307</v>
      </c>
      <c r="F1796" s="27" t="str">
        <f t="shared" si="28"/>
        <v>SM1: Knull, Stefan</v>
      </c>
      <c r="G1796" s="27" t="str">
        <f>VLOOKUP(A1796,bangolf_kategorien!$A$2:$B$11,2,FALSE)</f>
        <v>SM1</v>
      </c>
    </row>
    <row r="1797" spans="1:7" ht="14.5" x14ac:dyDescent="0.35">
      <c r="A1797" t="s">
        <v>112</v>
      </c>
      <c r="B1797">
        <v>34163</v>
      </c>
      <c r="C1797" t="s">
        <v>140</v>
      </c>
      <c r="D1797" t="s">
        <v>1786</v>
      </c>
      <c r="E1797" t="s">
        <v>1147</v>
      </c>
      <c r="F1797" s="27" t="str">
        <f t="shared" si="28"/>
        <v>SM2: Knüppel, Michael</v>
      </c>
      <c r="G1797" s="27" t="str">
        <f>VLOOKUP(A1797,bangolf_kategorien!$A$2:$B$11,2,FALSE)</f>
        <v>SM2</v>
      </c>
    </row>
    <row r="1798" spans="1:7" ht="14.5" x14ac:dyDescent="0.35">
      <c r="A1798" t="s">
        <v>123</v>
      </c>
      <c r="B1798">
        <v>25613</v>
      </c>
      <c r="C1798" t="s">
        <v>190</v>
      </c>
      <c r="D1798" t="s">
        <v>1787</v>
      </c>
      <c r="E1798" t="s">
        <v>276</v>
      </c>
      <c r="F1798" s="27" t="str">
        <f t="shared" si="28"/>
        <v>SM1: Knust, Uwe</v>
      </c>
      <c r="G1798" s="27" t="str">
        <f>VLOOKUP(A1798,bangolf_kategorien!$A$2:$B$11,2,FALSE)</f>
        <v>SM1</v>
      </c>
    </row>
    <row r="1799" spans="1:7" ht="14.5" x14ac:dyDescent="0.35">
      <c r="A1799" t="s">
        <v>127</v>
      </c>
      <c r="B1799">
        <v>38359</v>
      </c>
      <c r="C1799" t="s">
        <v>193</v>
      </c>
      <c r="D1799" t="s">
        <v>1788</v>
      </c>
      <c r="E1799" t="s">
        <v>438</v>
      </c>
      <c r="F1799" s="27" t="str">
        <f t="shared" si="28"/>
        <v>H: Kobbe, Andre</v>
      </c>
      <c r="G1799" s="27" t="str">
        <f>VLOOKUP(A1799,bangolf_kategorien!$A$2:$B$11,2,FALSE)</f>
        <v>H</v>
      </c>
    </row>
    <row r="1800" spans="1:7" ht="14.5" x14ac:dyDescent="0.35">
      <c r="A1800" t="s">
        <v>134</v>
      </c>
      <c r="B1800">
        <v>38595</v>
      </c>
      <c r="C1800" t="s">
        <v>811</v>
      </c>
      <c r="D1800" t="s">
        <v>1788</v>
      </c>
      <c r="E1800" t="s">
        <v>438</v>
      </c>
      <c r="F1800" s="27" t="str">
        <f t="shared" si="28"/>
        <v>SW1: Kobbe, Marlies</v>
      </c>
      <c r="G1800" s="27" t="str">
        <f>VLOOKUP(A1800,bangolf_kategorien!$A$2:$B$11,2,FALSE)</f>
        <v>SW1</v>
      </c>
    </row>
    <row r="1801" spans="1:7" ht="14.5" x14ac:dyDescent="0.35">
      <c r="A1801" t="s">
        <v>127</v>
      </c>
      <c r="B1801">
        <v>38374</v>
      </c>
      <c r="C1801" t="s">
        <v>779</v>
      </c>
      <c r="D1801" t="s">
        <v>1788</v>
      </c>
      <c r="E1801" t="s">
        <v>438</v>
      </c>
      <c r="F1801" s="27" t="str">
        <f t="shared" si="28"/>
        <v>H: Kobbe, Philip</v>
      </c>
      <c r="G1801" s="27" t="str">
        <f>VLOOKUP(A1801,bangolf_kategorien!$A$2:$B$11,2,FALSE)</f>
        <v>H</v>
      </c>
    </row>
    <row r="1802" spans="1:7" ht="14.5" x14ac:dyDescent="0.35">
      <c r="A1802" t="s">
        <v>112</v>
      </c>
      <c r="B1802">
        <v>38596</v>
      </c>
      <c r="C1802" t="s">
        <v>182</v>
      </c>
      <c r="D1802" t="s">
        <v>1788</v>
      </c>
      <c r="E1802" t="s">
        <v>438</v>
      </c>
      <c r="F1802" s="27" t="str">
        <f t="shared" si="28"/>
        <v>SM2: Kobbe, Wolfgang</v>
      </c>
      <c r="G1802" s="27" t="str">
        <f>VLOOKUP(A1802,bangolf_kategorien!$A$2:$B$11,2,FALSE)</f>
        <v>SM2</v>
      </c>
    </row>
    <row r="1803" spans="1:7" ht="14.5" x14ac:dyDescent="0.35">
      <c r="A1803" t="s">
        <v>134</v>
      </c>
      <c r="B1803">
        <v>66636</v>
      </c>
      <c r="C1803" t="s">
        <v>988</v>
      </c>
      <c r="D1803" t="s">
        <v>1789</v>
      </c>
      <c r="E1803" t="s">
        <v>512</v>
      </c>
      <c r="F1803" s="27" t="str">
        <f t="shared" si="28"/>
        <v>SW1: Kober, Marion</v>
      </c>
      <c r="G1803" s="27" t="str">
        <f>VLOOKUP(A1803,bangolf_kategorien!$A$2:$B$11,2,FALSE)</f>
        <v>SW1</v>
      </c>
    </row>
    <row r="1804" spans="1:7" ht="14.5" x14ac:dyDescent="0.35">
      <c r="A1804" t="s">
        <v>197</v>
      </c>
      <c r="B1804">
        <v>66641</v>
      </c>
      <c r="C1804" t="s">
        <v>352</v>
      </c>
      <c r="D1804" t="s">
        <v>1789</v>
      </c>
      <c r="E1804" t="s">
        <v>512</v>
      </c>
      <c r="F1804" s="27" t="str">
        <f t="shared" si="28"/>
        <v>JM: Kober, Patrick</v>
      </c>
      <c r="G1804" s="27" t="str">
        <f>VLOOKUP(A1804,bangolf_kategorien!$A$2:$B$11,2,FALSE)</f>
        <v>JM</v>
      </c>
    </row>
    <row r="1805" spans="1:7" ht="14.5" x14ac:dyDescent="0.35">
      <c r="A1805" t="s">
        <v>123</v>
      </c>
      <c r="B1805">
        <v>21472</v>
      </c>
      <c r="C1805" t="s">
        <v>149</v>
      </c>
      <c r="D1805" t="s">
        <v>1790</v>
      </c>
      <c r="E1805" t="s">
        <v>998</v>
      </c>
      <c r="F1805" s="27" t="str">
        <f t="shared" si="28"/>
        <v>SM1: Köberle, Markus</v>
      </c>
      <c r="G1805" s="27" t="str">
        <f>VLOOKUP(A1805,bangolf_kategorien!$A$2:$B$11,2,FALSE)</f>
        <v>SM1</v>
      </c>
    </row>
    <row r="1806" spans="1:7" ht="14.5" x14ac:dyDescent="0.35">
      <c r="A1806" t="s">
        <v>134</v>
      </c>
      <c r="B1806">
        <v>27565</v>
      </c>
      <c r="C1806" t="s">
        <v>1791</v>
      </c>
      <c r="D1806" t="s">
        <v>1792</v>
      </c>
      <c r="E1806" t="s">
        <v>327</v>
      </c>
      <c r="F1806" s="27" t="str">
        <f t="shared" si="28"/>
        <v>SW1: Kobisch, Alice</v>
      </c>
      <c r="G1806" s="27" t="str">
        <f>VLOOKUP(A1806,bangolf_kategorien!$A$2:$B$11,2,FALSE)</f>
        <v>SW1</v>
      </c>
    </row>
    <row r="1807" spans="1:7" ht="14.5" x14ac:dyDescent="0.35">
      <c r="A1807" t="s">
        <v>123</v>
      </c>
      <c r="B1807">
        <v>27551</v>
      </c>
      <c r="C1807" t="s">
        <v>313</v>
      </c>
      <c r="D1807" t="s">
        <v>1792</v>
      </c>
      <c r="E1807" t="s">
        <v>327</v>
      </c>
      <c r="F1807" s="27" t="str">
        <f t="shared" si="28"/>
        <v>SM1: Kobisch, Roman</v>
      </c>
      <c r="G1807" s="27" t="str">
        <f>VLOOKUP(A1807,bangolf_kategorien!$A$2:$B$11,2,FALSE)</f>
        <v>SM1</v>
      </c>
    </row>
    <row r="1808" spans="1:7" ht="14.5" x14ac:dyDescent="0.35">
      <c r="A1808" t="s">
        <v>123</v>
      </c>
      <c r="B1808">
        <v>47206</v>
      </c>
      <c r="C1808" t="s">
        <v>1629</v>
      </c>
      <c r="D1808" t="s">
        <v>1793</v>
      </c>
      <c r="E1808" t="s">
        <v>793</v>
      </c>
      <c r="F1808" s="27" t="str">
        <f t="shared" si="28"/>
        <v>SM1: Koböck, Konrad</v>
      </c>
      <c r="G1808" s="27" t="str">
        <f>VLOOKUP(A1808,bangolf_kategorien!$A$2:$B$11,2,FALSE)</f>
        <v>SM1</v>
      </c>
    </row>
    <row r="1809" spans="1:7" ht="14.5" x14ac:dyDescent="0.35">
      <c r="A1809" t="s">
        <v>123</v>
      </c>
      <c r="B1809">
        <v>45575</v>
      </c>
      <c r="C1809" t="s">
        <v>274</v>
      </c>
      <c r="D1809" t="s">
        <v>1793</v>
      </c>
      <c r="E1809" t="s">
        <v>793</v>
      </c>
      <c r="F1809" s="27" t="str">
        <f t="shared" si="28"/>
        <v>SM1: Koböck, Robert</v>
      </c>
      <c r="G1809" s="27" t="str">
        <f>VLOOKUP(A1809,bangolf_kategorien!$A$2:$B$11,2,FALSE)</f>
        <v>SM1</v>
      </c>
    </row>
    <row r="1810" spans="1:7" ht="14.5" x14ac:dyDescent="0.35">
      <c r="A1810" t="s">
        <v>134</v>
      </c>
      <c r="B1810">
        <v>43836</v>
      </c>
      <c r="C1810" t="s">
        <v>1128</v>
      </c>
      <c r="D1810" t="s">
        <v>1794</v>
      </c>
      <c r="E1810" t="s">
        <v>246</v>
      </c>
      <c r="F1810" s="27" t="str">
        <f t="shared" si="28"/>
        <v>SW1: Koch, Anja</v>
      </c>
      <c r="G1810" s="27" t="str">
        <f>VLOOKUP(A1810,bangolf_kategorien!$A$2:$B$11,2,FALSE)</f>
        <v>SW1</v>
      </c>
    </row>
    <row r="1811" spans="1:7" ht="14.5" x14ac:dyDescent="0.35">
      <c r="A1811" t="s">
        <v>152</v>
      </c>
      <c r="B1811">
        <v>67381</v>
      </c>
      <c r="C1811" t="s">
        <v>324</v>
      </c>
      <c r="D1811" t="s">
        <v>1794</v>
      </c>
      <c r="E1811" t="s">
        <v>231</v>
      </c>
      <c r="F1811" s="27" t="str">
        <f t="shared" si="28"/>
        <v>SCHM: Koch, Dennis</v>
      </c>
      <c r="G1811" s="27" t="str">
        <f>VLOOKUP(A1811,bangolf_kategorien!$A$2:$B$11,2,FALSE)</f>
        <v>SCHM</v>
      </c>
    </row>
    <row r="1812" spans="1:7" ht="14.5" x14ac:dyDescent="0.35">
      <c r="A1812" t="s">
        <v>123</v>
      </c>
      <c r="B1812">
        <v>52103</v>
      </c>
      <c r="C1812" t="s">
        <v>335</v>
      </c>
      <c r="D1812" t="s">
        <v>1794</v>
      </c>
      <c r="E1812" t="s">
        <v>195</v>
      </c>
      <c r="F1812" s="27" t="str">
        <f t="shared" si="28"/>
        <v>SM1: Koch, Jens</v>
      </c>
      <c r="G1812" s="27" t="str">
        <f>VLOOKUP(A1812,bangolf_kategorien!$A$2:$B$11,2,FALSE)</f>
        <v>SM1</v>
      </c>
    </row>
    <row r="1813" spans="1:7" ht="14.5" x14ac:dyDescent="0.35">
      <c r="A1813" t="s">
        <v>123</v>
      </c>
      <c r="B1813">
        <v>67375</v>
      </c>
      <c r="C1813" t="s">
        <v>146</v>
      </c>
      <c r="D1813" t="s">
        <v>1794</v>
      </c>
      <c r="E1813" t="s">
        <v>148</v>
      </c>
      <c r="F1813" s="27" t="str">
        <f t="shared" si="28"/>
        <v>SM1: Koch, Jürgen</v>
      </c>
      <c r="G1813" s="27" t="str">
        <f>VLOOKUP(A1813,bangolf_kategorien!$A$2:$B$11,2,FALSE)</f>
        <v>SM1</v>
      </c>
    </row>
    <row r="1814" spans="1:7" ht="14.5" x14ac:dyDescent="0.35">
      <c r="A1814" t="s">
        <v>127</v>
      </c>
      <c r="B1814">
        <v>66490</v>
      </c>
      <c r="C1814" t="s">
        <v>578</v>
      </c>
      <c r="D1814" t="s">
        <v>1794</v>
      </c>
      <c r="E1814" t="s">
        <v>1626</v>
      </c>
      <c r="F1814" s="27" t="str">
        <f t="shared" si="28"/>
        <v>H: Koch, Kevin</v>
      </c>
      <c r="G1814" s="27" t="str">
        <f>VLOOKUP(A1814,bangolf_kategorien!$A$2:$B$11,2,FALSE)</f>
        <v>H</v>
      </c>
    </row>
    <row r="1815" spans="1:7" ht="14.5" x14ac:dyDescent="0.35">
      <c r="A1815" t="s">
        <v>123</v>
      </c>
      <c r="B1815">
        <v>2404</v>
      </c>
      <c r="C1815" t="s">
        <v>1034</v>
      </c>
      <c r="D1815" t="s">
        <v>1794</v>
      </c>
      <c r="E1815" t="s">
        <v>3313</v>
      </c>
      <c r="F1815" s="27" t="str">
        <f t="shared" si="28"/>
        <v>SM1: Koch, Olaf</v>
      </c>
      <c r="G1815" s="27" t="str">
        <f>VLOOKUP(A1815,bangolf_kategorien!$A$2:$B$11,2,FALSE)</f>
        <v>SM1</v>
      </c>
    </row>
    <row r="1816" spans="1:7" ht="14.5" x14ac:dyDescent="0.35">
      <c r="A1816" t="s">
        <v>112</v>
      </c>
      <c r="B1816">
        <v>37984</v>
      </c>
      <c r="C1816" t="s">
        <v>180</v>
      </c>
      <c r="D1816" t="s">
        <v>1794</v>
      </c>
      <c r="E1816" t="s">
        <v>444</v>
      </c>
      <c r="F1816" s="27" t="str">
        <f t="shared" si="28"/>
        <v>SM2: Koch, Peter</v>
      </c>
      <c r="G1816" s="27" t="str">
        <f>VLOOKUP(A1816,bangolf_kategorien!$A$2:$B$11,2,FALSE)</f>
        <v>SM2</v>
      </c>
    </row>
    <row r="1817" spans="1:7" ht="14.5" x14ac:dyDescent="0.35">
      <c r="A1817" t="s">
        <v>123</v>
      </c>
      <c r="B1817">
        <v>67380</v>
      </c>
      <c r="C1817" t="s">
        <v>440</v>
      </c>
      <c r="D1817" t="s">
        <v>1794</v>
      </c>
      <c r="E1817" t="s">
        <v>231</v>
      </c>
      <c r="F1817" s="27" t="str">
        <f t="shared" si="28"/>
        <v>SM1: Koch, Rolf</v>
      </c>
      <c r="G1817" s="27" t="str">
        <f>VLOOKUP(A1817,bangolf_kategorien!$A$2:$B$11,2,FALSE)</f>
        <v>SM1</v>
      </c>
    </row>
    <row r="1818" spans="1:7" ht="14.5" x14ac:dyDescent="0.35">
      <c r="A1818" t="s">
        <v>123</v>
      </c>
      <c r="B1818">
        <v>27674</v>
      </c>
      <c r="C1818" t="s">
        <v>232</v>
      </c>
      <c r="D1818" t="s">
        <v>1795</v>
      </c>
      <c r="E1818" t="s">
        <v>540</v>
      </c>
      <c r="F1818" s="27" t="str">
        <f t="shared" si="28"/>
        <v>SM1: Kocks, Klaus</v>
      </c>
      <c r="G1818" s="27" t="str">
        <f>VLOOKUP(A1818,bangolf_kategorien!$A$2:$B$11,2,FALSE)</f>
        <v>SM1</v>
      </c>
    </row>
    <row r="1819" spans="1:7" ht="14.5" x14ac:dyDescent="0.35">
      <c r="A1819" t="s">
        <v>112</v>
      </c>
      <c r="B1819">
        <v>3613</v>
      </c>
      <c r="C1819" t="s">
        <v>224</v>
      </c>
      <c r="D1819" t="s">
        <v>1796</v>
      </c>
      <c r="E1819" t="s">
        <v>559</v>
      </c>
      <c r="F1819" s="27" t="str">
        <f t="shared" si="28"/>
        <v>SM2: Kofler, Gerhard</v>
      </c>
      <c r="G1819" s="27" t="str">
        <f>VLOOKUP(A1819,bangolf_kategorien!$A$2:$B$11,2,FALSE)</f>
        <v>SM2</v>
      </c>
    </row>
    <row r="1820" spans="1:7" ht="14.5" x14ac:dyDescent="0.35">
      <c r="A1820" t="s">
        <v>138</v>
      </c>
      <c r="B1820">
        <v>47324</v>
      </c>
      <c r="C1820" t="s">
        <v>1463</v>
      </c>
      <c r="D1820" t="s">
        <v>1797</v>
      </c>
      <c r="E1820" t="s">
        <v>512</v>
      </c>
      <c r="F1820" s="27" t="str">
        <f t="shared" si="28"/>
        <v>D: Kohfeld, Simone</v>
      </c>
      <c r="G1820" s="27" t="str">
        <f>VLOOKUP(A1820,bangolf_kategorien!$A$2:$B$11,2,FALSE)</f>
        <v>D</v>
      </c>
    </row>
    <row r="1821" spans="1:7" ht="14.5" x14ac:dyDescent="0.35">
      <c r="A1821" t="s">
        <v>127</v>
      </c>
      <c r="B1821">
        <v>35075</v>
      </c>
      <c r="C1821" t="s">
        <v>236</v>
      </c>
      <c r="D1821" t="s">
        <v>1798</v>
      </c>
      <c r="E1821" t="s">
        <v>428</v>
      </c>
      <c r="F1821" s="27" t="str">
        <f t="shared" si="28"/>
        <v>H: Kohl, Sven</v>
      </c>
      <c r="G1821" s="27" t="str">
        <f>VLOOKUP(A1821,bangolf_kategorien!$A$2:$B$11,2,FALSE)</f>
        <v>H</v>
      </c>
    </row>
    <row r="1822" spans="1:7" ht="14.5" x14ac:dyDescent="0.35">
      <c r="A1822" t="s">
        <v>112</v>
      </c>
      <c r="B1822">
        <v>35098</v>
      </c>
      <c r="C1822" t="s">
        <v>143</v>
      </c>
      <c r="D1822" t="s">
        <v>1799</v>
      </c>
      <c r="E1822" t="s">
        <v>184</v>
      </c>
      <c r="F1822" s="27" t="str">
        <f t="shared" si="28"/>
        <v>SM2: Kohler, Bernd</v>
      </c>
      <c r="G1822" s="27" t="str">
        <f>VLOOKUP(A1822,bangolf_kategorien!$A$2:$B$11,2,FALSE)</f>
        <v>SM2</v>
      </c>
    </row>
    <row r="1823" spans="1:7" ht="14.5" x14ac:dyDescent="0.35">
      <c r="A1823" t="s">
        <v>123</v>
      </c>
      <c r="B1823">
        <v>66573</v>
      </c>
      <c r="C1823" t="s">
        <v>146</v>
      </c>
      <c r="D1823" t="s">
        <v>1800</v>
      </c>
      <c r="E1823" t="s">
        <v>591</v>
      </c>
      <c r="F1823" s="27" t="str">
        <f t="shared" si="28"/>
        <v>SM1: Köhler, Jürgen</v>
      </c>
      <c r="G1823" s="27" t="str">
        <f>VLOOKUP(A1823,bangolf_kategorien!$A$2:$B$11,2,FALSE)</f>
        <v>SM1</v>
      </c>
    </row>
    <row r="1824" spans="1:7" ht="14.5" x14ac:dyDescent="0.35">
      <c r="A1824" t="s">
        <v>112</v>
      </c>
      <c r="B1824">
        <v>18496</v>
      </c>
      <c r="C1824" t="s">
        <v>592</v>
      </c>
      <c r="D1824" t="s">
        <v>1800</v>
      </c>
      <c r="E1824" t="s">
        <v>500</v>
      </c>
      <c r="F1824" s="27" t="str">
        <f t="shared" si="28"/>
        <v>SM2: Köhler, Ulrich</v>
      </c>
      <c r="G1824" s="27" t="str">
        <f>VLOOKUP(A1824,bangolf_kategorien!$A$2:$B$11,2,FALSE)</f>
        <v>SM2</v>
      </c>
    </row>
    <row r="1825" spans="1:7" ht="14.5" x14ac:dyDescent="0.35">
      <c r="A1825" t="s">
        <v>197</v>
      </c>
      <c r="B1825">
        <v>66064</v>
      </c>
      <c r="C1825" t="s">
        <v>1106</v>
      </c>
      <c r="D1825" t="s">
        <v>1801</v>
      </c>
      <c r="E1825" t="s">
        <v>327</v>
      </c>
      <c r="F1825" s="27" t="str">
        <f t="shared" si="28"/>
        <v>JM: Kohlhaas, Lukas</v>
      </c>
      <c r="G1825" s="27" t="str">
        <f>VLOOKUP(A1825,bangolf_kategorien!$A$2:$B$11,2,FALSE)</f>
        <v>JM</v>
      </c>
    </row>
    <row r="1826" spans="1:7" ht="14.5" x14ac:dyDescent="0.35">
      <c r="A1826" t="s">
        <v>112</v>
      </c>
      <c r="B1826">
        <v>50852</v>
      </c>
      <c r="C1826" t="s">
        <v>140</v>
      </c>
      <c r="D1826" t="s">
        <v>1802</v>
      </c>
      <c r="E1826" t="s">
        <v>216</v>
      </c>
      <c r="F1826" s="27" t="str">
        <f t="shared" si="28"/>
        <v>SM2: Kohlhage, Michael</v>
      </c>
      <c r="G1826" s="27" t="str">
        <f>VLOOKUP(A1826,bangolf_kategorien!$A$2:$B$11,2,FALSE)</f>
        <v>SM2</v>
      </c>
    </row>
    <row r="1827" spans="1:7" ht="14.5" x14ac:dyDescent="0.35">
      <c r="A1827" t="s">
        <v>123</v>
      </c>
      <c r="B1827">
        <v>49559</v>
      </c>
      <c r="C1827" t="s">
        <v>140</v>
      </c>
      <c r="D1827" t="s">
        <v>1803</v>
      </c>
      <c r="E1827" t="s">
        <v>820</v>
      </c>
      <c r="F1827" s="27" t="str">
        <f t="shared" si="28"/>
        <v>SM1: Kohnke, Michael</v>
      </c>
      <c r="G1827" s="27" t="str">
        <f>VLOOKUP(A1827,bangolf_kategorien!$A$2:$B$11,2,FALSE)</f>
        <v>SM1</v>
      </c>
    </row>
    <row r="1828" spans="1:7" ht="14.5" x14ac:dyDescent="0.35">
      <c r="A1828" t="s">
        <v>127</v>
      </c>
      <c r="B1828">
        <v>34583</v>
      </c>
      <c r="C1828" t="s">
        <v>1155</v>
      </c>
      <c r="D1828" t="s">
        <v>3564</v>
      </c>
      <c r="E1828" t="s">
        <v>266</v>
      </c>
      <c r="F1828" s="27" t="str">
        <f t="shared" si="28"/>
        <v>H: Kolb, Gabriel</v>
      </c>
      <c r="G1828" s="27" t="str">
        <f>VLOOKUP(A1828,bangolf_kategorien!$A$2:$B$11,2,FALSE)</f>
        <v>H</v>
      </c>
    </row>
    <row r="1829" spans="1:7" ht="14.5" x14ac:dyDescent="0.35">
      <c r="A1829" t="s">
        <v>112</v>
      </c>
      <c r="B1829">
        <v>4492</v>
      </c>
      <c r="C1829" t="s">
        <v>323</v>
      </c>
      <c r="D1829" t="s">
        <v>1804</v>
      </c>
      <c r="E1829" t="s">
        <v>597</v>
      </c>
      <c r="F1829" s="27" t="str">
        <f t="shared" si="28"/>
        <v>SM2: Koll, Max</v>
      </c>
      <c r="G1829" s="27" t="str">
        <f>VLOOKUP(A1829,bangolf_kategorien!$A$2:$B$11,2,FALSE)</f>
        <v>SM2</v>
      </c>
    </row>
    <row r="1830" spans="1:7" ht="14.5" x14ac:dyDescent="0.35">
      <c r="A1830" t="s">
        <v>116</v>
      </c>
      <c r="B1830">
        <v>36379</v>
      </c>
      <c r="C1830" t="s">
        <v>439</v>
      </c>
      <c r="D1830" t="s">
        <v>1804</v>
      </c>
      <c r="E1830" t="s">
        <v>597</v>
      </c>
      <c r="F1830" s="27" t="str">
        <f t="shared" si="28"/>
        <v>SW2: Koll, Renate</v>
      </c>
      <c r="G1830" s="27" t="str">
        <f>VLOOKUP(A1830,bangolf_kategorien!$A$2:$B$11,2,FALSE)</f>
        <v>SW2</v>
      </c>
    </row>
    <row r="1831" spans="1:7" ht="14.5" x14ac:dyDescent="0.35">
      <c r="A1831" t="s">
        <v>116</v>
      </c>
      <c r="B1831">
        <v>67137</v>
      </c>
      <c r="C1831" t="s">
        <v>2126</v>
      </c>
      <c r="D1831" t="s">
        <v>3565</v>
      </c>
      <c r="E1831" t="s">
        <v>368</v>
      </c>
      <c r="F1831" s="27" t="str">
        <f t="shared" si="28"/>
        <v>SW2: Kolloff, Jutta</v>
      </c>
      <c r="G1831" s="27" t="str">
        <f>VLOOKUP(A1831,bangolf_kategorien!$A$2:$B$11,2,FALSE)</f>
        <v>SW2</v>
      </c>
    </row>
    <row r="1832" spans="1:7" ht="14.5" x14ac:dyDescent="0.35">
      <c r="A1832" t="s">
        <v>112</v>
      </c>
      <c r="B1832">
        <v>61900</v>
      </c>
      <c r="C1832" t="s">
        <v>1359</v>
      </c>
      <c r="D1832" t="s">
        <v>1806</v>
      </c>
      <c r="E1832" t="s">
        <v>998</v>
      </c>
      <c r="F1832" s="27" t="str">
        <f t="shared" si="28"/>
        <v>SM2: Komurka, Johann</v>
      </c>
      <c r="G1832" s="27" t="str">
        <f>VLOOKUP(A1832,bangolf_kategorien!$A$2:$B$11,2,FALSE)</f>
        <v>SM2</v>
      </c>
    </row>
    <row r="1833" spans="1:7" ht="14.5" x14ac:dyDescent="0.35">
      <c r="A1833" t="s">
        <v>123</v>
      </c>
      <c r="B1833">
        <v>66181</v>
      </c>
      <c r="C1833" t="s">
        <v>143</v>
      </c>
      <c r="D1833" t="s">
        <v>1807</v>
      </c>
      <c r="E1833" t="s">
        <v>393</v>
      </c>
      <c r="F1833" s="27" t="str">
        <f t="shared" si="28"/>
        <v>SM1: Könemann, Bernd</v>
      </c>
      <c r="G1833" s="27" t="str">
        <f>VLOOKUP(A1833,bangolf_kategorien!$A$2:$B$11,2,FALSE)</f>
        <v>SM1</v>
      </c>
    </row>
    <row r="1834" spans="1:7" ht="14.5" x14ac:dyDescent="0.35">
      <c r="A1834" t="s">
        <v>134</v>
      </c>
      <c r="B1834">
        <v>66182</v>
      </c>
      <c r="C1834" t="s">
        <v>310</v>
      </c>
      <c r="D1834" t="s">
        <v>1807</v>
      </c>
      <c r="E1834" t="s">
        <v>393</v>
      </c>
      <c r="F1834" s="27" t="str">
        <f t="shared" si="28"/>
        <v>SW1: Könemann, Nicole</v>
      </c>
      <c r="G1834" s="27" t="str">
        <f>VLOOKUP(A1834,bangolf_kategorien!$A$2:$B$11,2,FALSE)</f>
        <v>SW1</v>
      </c>
    </row>
    <row r="1835" spans="1:7" ht="14.5" x14ac:dyDescent="0.35">
      <c r="A1835" t="s">
        <v>197</v>
      </c>
      <c r="B1835">
        <v>66968</v>
      </c>
      <c r="C1835" t="s">
        <v>2477</v>
      </c>
      <c r="D1835" t="s">
        <v>3375</v>
      </c>
      <c r="E1835" t="s">
        <v>630</v>
      </c>
      <c r="F1835" s="27" t="str">
        <f t="shared" si="28"/>
        <v>JM: Könen, Joshua</v>
      </c>
      <c r="G1835" s="27" t="str">
        <f>VLOOKUP(A1835,bangolf_kategorien!$A$2:$B$11,2,FALSE)</f>
        <v>JM</v>
      </c>
    </row>
    <row r="1836" spans="1:7" ht="14.5" x14ac:dyDescent="0.35">
      <c r="A1836" t="s">
        <v>127</v>
      </c>
      <c r="B1836">
        <v>66151</v>
      </c>
      <c r="C1836" t="s">
        <v>387</v>
      </c>
      <c r="D1836" t="s">
        <v>1808</v>
      </c>
      <c r="E1836" t="s">
        <v>512</v>
      </c>
      <c r="F1836" s="27" t="str">
        <f t="shared" si="28"/>
        <v>H: Konieczny, Stephan</v>
      </c>
      <c r="G1836" s="27" t="str">
        <f>VLOOKUP(A1836,bangolf_kategorien!$A$2:$B$11,2,FALSE)</f>
        <v>H</v>
      </c>
    </row>
    <row r="1837" spans="1:7" ht="14.5" x14ac:dyDescent="0.35">
      <c r="A1837" t="s">
        <v>134</v>
      </c>
      <c r="B1837">
        <v>36196</v>
      </c>
      <c r="C1837" t="s">
        <v>1809</v>
      </c>
      <c r="D1837" t="s">
        <v>1810</v>
      </c>
      <c r="E1837" t="s">
        <v>949</v>
      </c>
      <c r="F1837" s="27" t="str">
        <f t="shared" si="28"/>
        <v>SW1: König, Beate</v>
      </c>
      <c r="G1837" s="27" t="str">
        <f>VLOOKUP(A1837,bangolf_kategorien!$A$2:$B$11,2,FALSE)</f>
        <v>SW1</v>
      </c>
    </row>
    <row r="1838" spans="1:7" ht="14.5" x14ac:dyDescent="0.35">
      <c r="A1838" t="s">
        <v>123</v>
      </c>
      <c r="B1838">
        <v>36548</v>
      </c>
      <c r="C1838" t="s">
        <v>689</v>
      </c>
      <c r="D1838" t="s">
        <v>1810</v>
      </c>
      <c r="E1838" t="s">
        <v>949</v>
      </c>
      <c r="F1838" s="27" t="str">
        <f t="shared" si="28"/>
        <v>SM1: König, Bert</v>
      </c>
      <c r="G1838" s="27" t="str">
        <f>VLOOKUP(A1838,bangolf_kategorien!$A$2:$B$11,2,FALSE)</f>
        <v>SM1</v>
      </c>
    </row>
    <row r="1839" spans="1:7" ht="14.5" x14ac:dyDescent="0.35">
      <c r="A1839" t="s">
        <v>112</v>
      </c>
      <c r="B1839">
        <v>66051</v>
      </c>
      <c r="C1839" t="s">
        <v>410</v>
      </c>
      <c r="D1839" t="s">
        <v>1810</v>
      </c>
      <c r="E1839" t="s">
        <v>216</v>
      </c>
      <c r="F1839" s="27" t="str">
        <f t="shared" si="28"/>
        <v>SM2: König, Erich</v>
      </c>
      <c r="G1839" s="27" t="str">
        <f>VLOOKUP(A1839,bangolf_kategorien!$A$2:$B$11,2,FALSE)</f>
        <v>SM2</v>
      </c>
    </row>
    <row r="1840" spans="1:7" ht="14.5" x14ac:dyDescent="0.35">
      <c r="A1840" t="s">
        <v>123</v>
      </c>
      <c r="B1840">
        <v>36549</v>
      </c>
      <c r="C1840" t="s">
        <v>513</v>
      </c>
      <c r="D1840" t="s">
        <v>1810</v>
      </c>
      <c r="E1840" t="s">
        <v>949</v>
      </c>
      <c r="F1840" s="27" t="str">
        <f t="shared" si="28"/>
        <v>SM1: König, Frank</v>
      </c>
      <c r="G1840" s="27" t="str">
        <f>VLOOKUP(A1840,bangolf_kategorien!$A$2:$B$11,2,FALSE)</f>
        <v>SM1</v>
      </c>
    </row>
    <row r="1841" spans="1:7" ht="14.5" x14ac:dyDescent="0.35">
      <c r="A1841" t="s">
        <v>116</v>
      </c>
      <c r="B1841">
        <v>6233</v>
      </c>
      <c r="C1841" t="s">
        <v>1029</v>
      </c>
      <c r="D1841" t="s">
        <v>1810</v>
      </c>
      <c r="E1841" t="s">
        <v>1433</v>
      </c>
      <c r="F1841" s="27" t="str">
        <f t="shared" si="28"/>
        <v>SW2: König, Hannelore</v>
      </c>
      <c r="G1841" s="27" t="str">
        <f>VLOOKUP(A1841,bangolf_kategorien!$A$2:$B$11,2,FALSE)</f>
        <v>SW2</v>
      </c>
    </row>
    <row r="1842" spans="1:7" ht="14.5" x14ac:dyDescent="0.35">
      <c r="A1842" t="s">
        <v>112</v>
      </c>
      <c r="B1842">
        <v>21380</v>
      </c>
      <c r="C1842" t="s">
        <v>221</v>
      </c>
      <c r="D1842" t="s">
        <v>1810</v>
      </c>
      <c r="E1842" t="s">
        <v>211</v>
      </c>
      <c r="F1842" s="27" t="str">
        <f t="shared" si="28"/>
        <v>SM2: König, Helmut</v>
      </c>
      <c r="G1842" s="27" t="str">
        <f>VLOOKUP(A1842,bangolf_kategorien!$A$2:$B$11,2,FALSE)</f>
        <v>SM2</v>
      </c>
    </row>
    <row r="1843" spans="1:7" ht="14.5" x14ac:dyDescent="0.35">
      <c r="A1843" t="s">
        <v>116</v>
      </c>
      <c r="B1843">
        <v>67057</v>
      </c>
      <c r="C1843" t="s">
        <v>3376</v>
      </c>
      <c r="D1843" t="s">
        <v>1810</v>
      </c>
      <c r="E1843" t="s">
        <v>1147</v>
      </c>
      <c r="F1843" s="27" t="str">
        <f t="shared" si="28"/>
        <v>SW2: König, Irmtraud</v>
      </c>
      <c r="G1843" s="27" t="str">
        <f>VLOOKUP(A1843,bangolf_kategorien!$A$2:$B$11,2,FALSE)</f>
        <v>SW2</v>
      </c>
    </row>
    <row r="1844" spans="1:7" ht="14.5" x14ac:dyDescent="0.35">
      <c r="A1844" t="s">
        <v>138</v>
      </c>
      <c r="B1844">
        <v>67119</v>
      </c>
      <c r="C1844" t="s">
        <v>139</v>
      </c>
      <c r="D1844" t="s">
        <v>1810</v>
      </c>
      <c r="E1844" t="s">
        <v>931</v>
      </c>
      <c r="F1844" s="27" t="str">
        <f t="shared" si="28"/>
        <v>D: König, Jasmin</v>
      </c>
      <c r="G1844" s="27" t="str">
        <f>VLOOKUP(A1844,bangolf_kategorien!$A$2:$B$11,2,FALSE)</f>
        <v>D</v>
      </c>
    </row>
    <row r="1845" spans="1:7" ht="14.5" x14ac:dyDescent="0.35">
      <c r="A1845" t="s">
        <v>127</v>
      </c>
      <c r="B1845">
        <v>65818</v>
      </c>
      <c r="C1845" t="s">
        <v>578</v>
      </c>
      <c r="D1845" t="s">
        <v>1810</v>
      </c>
      <c r="E1845" t="s">
        <v>300</v>
      </c>
      <c r="F1845" s="27" t="str">
        <f t="shared" si="28"/>
        <v>H: König, Kevin</v>
      </c>
      <c r="G1845" s="27" t="str">
        <f>VLOOKUP(A1845,bangolf_kategorien!$A$2:$B$11,2,FALSE)</f>
        <v>H</v>
      </c>
    </row>
    <row r="1846" spans="1:7" ht="14.5" x14ac:dyDescent="0.35">
      <c r="A1846" t="s">
        <v>152</v>
      </c>
      <c r="B1846">
        <v>67109</v>
      </c>
      <c r="C1846" t="s">
        <v>1106</v>
      </c>
      <c r="D1846" t="s">
        <v>1810</v>
      </c>
      <c r="E1846" t="s">
        <v>931</v>
      </c>
      <c r="F1846" s="27" t="str">
        <f t="shared" si="28"/>
        <v>SCHM: König, Lukas</v>
      </c>
      <c r="G1846" s="27" t="str">
        <f>VLOOKUP(A1846,bangolf_kategorien!$A$2:$B$11,2,FALSE)</f>
        <v>SCHM</v>
      </c>
    </row>
    <row r="1847" spans="1:7" ht="14.5" x14ac:dyDescent="0.35">
      <c r="A1847" t="s">
        <v>127</v>
      </c>
      <c r="B1847">
        <v>67027</v>
      </c>
      <c r="C1847" t="s">
        <v>863</v>
      </c>
      <c r="D1847" t="s">
        <v>1810</v>
      </c>
      <c r="E1847" t="s">
        <v>931</v>
      </c>
      <c r="F1847" s="27" t="str">
        <f t="shared" si="28"/>
        <v>H: König, Rene</v>
      </c>
      <c r="G1847" s="27" t="str">
        <f>VLOOKUP(A1847,bangolf_kategorien!$A$2:$B$11,2,FALSE)</f>
        <v>H</v>
      </c>
    </row>
    <row r="1848" spans="1:7" ht="14.5" x14ac:dyDescent="0.35">
      <c r="A1848" t="s">
        <v>112</v>
      </c>
      <c r="B1848">
        <v>4539</v>
      </c>
      <c r="C1848" t="s">
        <v>182</v>
      </c>
      <c r="D1848" t="s">
        <v>1810</v>
      </c>
      <c r="E1848" t="s">
        <v>1433</v>
      </c>
      <c r="F1848" s="27" t="str">
        <f t="shared" si="28"/>
        <v>SM2: König, Wolfgang</v>
      </c>
      <c r="G1848" s="27" t="str">
        <f>VLOOKUP(A1848,bangolf_kategorien!$A$2:$B$11,2,FALSE)</f>
        <v>SM2</v>
      </c>
    </row>
    <row r="1849" spans="1:7" ht="14.5" x14ac:dyDescent="0.35">
      <c r="A1849" t="s">
        <v>116</v>
      </c>
      <c r="B1849">
        <v>5696</v>
      </c>
      <c r="C1849" t="s">
        <v>1060</v>
      </c>
      <c r="D1849" t="s">
        <v>1811</v>
      </c>
      <c r="E1849" t="s">
        <v>329</v>
      </c>
      <c r="F1849" s="27" t="str">
        <f t="shared" si="28"/>
        <v>SW2: Könnecke, Ingeborg</v>
      </c>
      <c r="G1849" s="27" t="str">
        <f>VLOOKUP(A1849,bangolf_kategorien!$A$2:$B$11,2,FALSE)</f>
        <v>SW2</v>
      </c>
    </row>
    <row r="1850" spans="1:7" ht="14.5" x14ac:dyDescent="0.35">
      <c r="A1850" t="s">
        <v>123</v>
      </c>
      <c r="B1850">
        <v>66646</v>
      </c>
      <c r="C1850" t="s">
        <v>513</v>
      </c>
      <c r="D1850" t="s">
        <v>1812</v>
      </c>
      <c r="E1850" t="s">
        <v>145</v>
      </c>
      <c r="F1850" s="27" t="str">
        <f t="shared" si="28"/>
        <v>SM1: Konschak, Frank</v>
      </c>
      <c r="G1850" s="27" t="str">
        <f>VLOOKUP(A1850,bangolf_kategorien!$A$2:$B$11,2,FALSE)</f>
        <v>SM1</v>
      </c>
    </row>
    <row r="1851" spans="1:7" ht="14.5" x14ac:dyDescent="0.35">
      <c r="A1851" t="s">
        <v>123</v>
      </c>
      <c r="B1851">
        <v>37380</v>
      </c>
      <c r="C1851" t="s">
        <v>967</v>
      </c>
      <c r="D1851" t="s">
        <v>1813</v>
      </c>
      <c r="E1851" t="s">
        <v>115</v>
      </c>
      <c r="F1851" s="27" t="str">
        <f t="shared" si="28"/>
        <v>SM1: Konstanzer, Alfred</v>
      </c>
      <c r="G1851" s="27" t="str">
        <f>VLOOKUP(A1851,bangolf_kategorien!$A$2:$B$11,2,FALSE)</f>
        <v>SM1</v>
      </c>
    </row>
    <row r="1852" spans="1:7" ht="14.5" x14ac:dyDescent="0.35">
      <c r="A1852" t="s">
        <v>123</v>
      </c>
      <c r="B1852">
        <v>37506</v>
      </c>
      <c r="C1852" t="s">
        <v>739</v>
      </c>
      <c r="D1852" t="s">
        <v>1813</v>
      </c>
      <c r="E1852" t="s">
        <v>671</v>
      </c>
      <c r="F1852" s="27" t="str">
        <f t="shared" si="28"/>
        <v>SM1: Konstanzer, Günther</v>
      </c>
      <c r="G1852" s="27" t="str">
        <f>VLOOKUP(A1852,bangolf_kategorien!$A$2:$B$11,2,FALSE)</f>
        <v>SM1</v>
      </c>
    </row>
    <row r="1853" spans="1:7" ht="14.5" x14ac:dyDescent="0.35">
      <c r="A1853" t="s">
        <v>138</v>
      </c>
      <c r="B1853">
        <v>3216790</v>
      </c>
      <c r="C1853" t="s">
        <v>3139</v>
      </c>
      <c r="D1853" t="s">
        <v>3838</v>
      </c>
      <c r="E1853" t="s">
        <v>4</v>
      </c>
      <c r="F1853" s="27" t="str">
        <f t="shared" si="28"/>
        <v>D: Korek, Valerie</v>
      </c>
      <c r="G1853" s="27" t="str">
        <f>VLOOKUP(A1853,bangolf_kategorien!$A$2:$B$11,2,FALSE)</f>
        <v>D</v>
      </c>
    </row>
    <row r="1854" spans="1:7" ht="14.5" x14ac:dyDescent="0.35">
      <c r="A1854" t="s">
        <v>112</v>
      </c>
      <c r="B1854">
        <v>5842</v>
      </c>
      <c r="C1854" t="s">
        <v>207</v>
      </c>
      <c r="D1854" t="s">
        <v>1814</v>
      </c>
      <c r="E1854" t="s">
        <v>559</v>
      </c>
      <c r="F1854" s="27" t="str">
        <f t="shared" si="28"/>
        <v>SM2: Körner, Dieter</v>
      </c>
      <c r="G1854" s="27" t="str">
        <f>VLOOKUP(A1854,bangolf_kategorien!$A$2:$B$11,2,FALSE)</f>
        <v>SM2</v>
      </c>
    </row>
    <row r="1855" spans="1:7" ht="14.5" x14ac:dyDescent="0.35">
      <c r="A1855" t="s">
        <v>152</v>
      </c>
      <c r="B1855">
        <v>66828</v>
      </c>
      <c r="C1855" t="s">
        <v>629</v>
      </c>
      <c r="D1855" t="s">
        <v>1814</v>
      </c>
      <c r="E1855" t="s">
        <v>153</v>
      </c>
      <c r="F1855" s="27" t="str">
        <f t="shared" si="28"/>
        <v>SCHM: Körner, Nils</v>
      </c>
      <c r="G1855" s="27" t="str">
        <f>VLOOKUP(A1855,bangolf_kategorien!$A$2:$B$11,2,FALSE)</f>
        <v>SCHM</v>
      </c>
    </row>
    <row r="1856" spans="1:7" ht="14.5" x14ac:dyDescent="0.35">
      <c r="A1856" t="s">
        <v>123</v>
      </c>
      <c r="B1856">
        <v>3138574</v>
      </c>
      <c r="C1856" t="s">
        <v>146</v>
      </c>
      <c r="D1856" t="s">
        <v>3566</v>
      </c>
      <c r="E1856" t="s">
        <v>4</v>
      </c>
      <c r="F1856" s="27" t="str">
        <f t="shared" si="28"/>
        <v>SM1: Kosching, Jürgen</v>
      </c>
      <c r="G1856" s="27" t="str">
        <f>VLOOKUP(A1856,bangolf_kategorien!$A$2:$B$11,2,FALSE)</f>
        <v>SM1</v>
      </c>
    </row>
    <row r="1857" spans="1:7" ht="14.5" x14ac:dyDescent="0.35">
      <c r="A1857" t="s">
        <v>112</v>
      </c>
      <c r="B1857">
        <v>61974</v>
      </c>
      <c r="C1857" t="s">
        <v>286</v>
      </c>
      <c r="D1857" t="s">
        <v>1815</v>
      </c>
      <c r="E1857" t="s">
        <v>179</v>
      </c>
      <c r="F1857" s="27" t="str">
        <f t="shared" si="28"/>
        <v>SM2: Koslowski, Hans</v>
      </c>
      <c r="G1857" s="27" t="str">
        <f>VLOOKUP(A1857,bangolf_kategorien!$A$2:$B$11,2,FALSE)</f>
        <v>SM2</v>
      </c>
    </row>
    <row r="1858" spans="1:7" ht="14.5" x14ac:dyDescent="0.35">
      <c r="A1858" t="s">
        <v>112</v>
      </c>
      <c r="B1858">
        <v>44601</v>
      </c>
      <c r="C1858" t="s">
        <v>221</v>
      </c>
      <c r="D1858" t="s">
        <v>1816</v>
      </c>
      <c r="E1858" t="s">
        <v>971</v>
      </c>
      <c r="F1858" s="27" t="str">
        <f t="shared" si="28"/>
        <v>SM2: Kosmowski, Helmut</v>
      </c>
      <c r="G1858" s="27" t="str">
        <f>VLOOKUP(A1858,bangolf_kategorien!$A$2:$B$11,2,FALSE)</f>
        <v>SM2</v>
      </c>
    </row>
    <row r="1859" spans="1:7" ht="14.5" x14ac:dyDescent="0.35">
      <c r="A1859" t="s">
        <v>123</v>
      </c>
      <c r="B1859">
        <v>23976</v>
      </c>
      <c r="C1859" t="s">
        <v>232</v>
      </c>
      <c r="D1859" t="s">
        <v>3377</v>
      </c>
      <c r="E1859" t="s">
        <v>401</v>
      </c>
      <c r="F1859" s="27" t="str">
        <f t="shared" ref="F1859:F1922" si="29">CONCATENATE(G1859,": ",D1859,", ",C1859)</f>
        <v>SM1: Kossmann, Klaus</v>
      </c>
      <c r="G1859" s="27" t="str">
        <f>VLOOKUP(A1859,bangolf_kategorien!$A$2:$B$11,2,FALSE)</f>
        <v>SM1</v>
      </c>
    </row>
    <row r="1860" spans="1:7" ht="14.5" x14ac:dyDescent="0.35">
      <c r="A1860" t="s">
        <v>112</v>
      </c>
      <c r="B1860">
        <v>36868</v>
      </c>
      <c r="C1860" t="s">
        <v>338</v>
      </c>
      <c r="D1860" t="s">
        <v>1817</v>
      </c>
      <c r="E1860" t="s">
        <v>534</v>
      </c>
      <c r="F1860" s="27" t="str">
        <f t="shared" si="29"/>
        <v>SM2: Kostack, Mario</v>
      </c>
      <c r="G1860" s="27" t="str">
        <f>VLOOKUP(A1860,bangolf_kategorien!$A$2:$B$11,2,FALSE)</f>
        <v>SM2</v>
      </c>
    </row>
    <row r="1861" spans="1:7" ht="14.5" x14ac:dyDescent="0.35">
      <c r="A1861" t="s">
        <v>116</v>
      </c>
      <c r="B1861">
        <v>3212021</v>
      </c>
      <c r="C1861" t="s">
        <v>1818</v>
      </c>
      <c r="D1861" t="s">
        <v>1819</v>
      </c>
      <c r="E1861" t="s">
        <v>4</v>
      </c>
      <c r="F1861" s="27" t="str">
        <f t="shared" si="29"/>
        <v>SW2: Kothe, Lia</v>
      </c>
      <c r="G1861" s="27" t="str">
        <f>VLOOKUP(A1861,bangolf_kategorien!$A$2:$B$11,2,FALSE)</f>
        <v>SW2</v>
      </c>
    </row>
    <row r="1862" spans="1:7" ht="14.5" x14ac:dyDescent="0.35">
      <c r="A1862" t="s">
        <v>138</v>
      </c>
      <c r="B1862">
        <v>67152</v>
      </c>
      <c r="C1862" t="s">
        <v>271</v>
      </c>
      <c r="D1862" t="s">
        <v>3567</v>
      </c>
      <c r="E1862" t="s">
        <v>424</v>
      </c>
      <c r="F1862" s="27" t="str">
        <f t="shared" si="29"/>
        <v>D: Kottek, Sabine</v>
      </c>
      <c r="G1862" s="27" t="str">
        <f>VLOOKUP(A1862,bangolf_kategorien!$A$2:$B$11,2,FALSE)</f>
        <v>D</v>
      </c>
    </row>
    <row r="1863" spans="1:7" ht="14.5" x14ac:dyDescent="0.35">
      <c r="A1863" t="s">
        <v>134</v>
      </c>
      <c r="B1863">
        <v>42073</v>
      </c>
      <c r="C1863" t="s">
        <v>250</v>
      </c>
      <c r="D1863" t="s">
        <v>1820</v>
      </c>
      <c r="E1863" t="s">
        <v>1531</v>
      </c>
      <c r="F1863" s="27" t="str">
        <f t="shared" si="29"/>
        <v>SW1: Köttel, Manuela</v>
      </c>
      <c r="G1863" s="27" t="str">
        <f>VLOOKUP(A1863,bangolf_kategorien!$A$2:$B$11,2,FALSE)</f>
        <v>SW1</v>
      </c>
    </row>
    <row r="1864" spans="1:7" ht="14.5" x14ac:dyDescent="0.35">
      <c r="A1864" t="s">
        <v>123</v>
      </c>
      <c r="B1864">
        <v>44870</v>
      </c>
      <c r="C1864" t="s">
        <v>382</v>
      </c>
      <c r="D1864" t="s">
        <v>1820</v>
      </c>
      <c r="E1864" t="s">
        <v>1531</v>
      </c>
      <c r="F1864" s="27" t="str">
        <f t="shared" si="29"/>
        <v>SM1: Köttel, Martin</v>
      </c>
      <c r="G1864" s="27" t="str">
        <f>VLOOKUP(A1864,bangolf_kategorien!$A$2:$B$11,2,FALSE)</f>
        <v>SM1</v>
      </c>
    </row>
    <row r="1865" spans="1:7" ht="14.5" x14ac:dyDescent="0.35">
      <c r="A1865" t="s">
        <v>123</v>
      </c>
      <c r="B1865">
        <v>67179</v>
      </c>
      <c r="C1865" t="s">
        <v>1172</v>
      </c>
      <c r="D1865" t="s">
        <v>3568</v>
      </c>
      <c r="E1865" t="s">
        <v>145</v>
      </c>
      <c r="F1865" s="27" t="str">
        <f t="shared" si="29"/>
        <v>SM1: Kougioumtzidis, Chris</v>
      </c>
      <c r="G1865" s="27" t="str">
        <f>VLOOKUP(A1865,bangolf_kategorien!$A$2:$B$11,2,FALSE)</f>
        <v>SM1</v>
      </c>
    </row>
    <row r="1866" spans="1:7" ht="14.5" x14ac:dyDescent="0.35">
      <c r="A1866" t="s">
        <v>138</v>
      </c>
      <c r="B1866">
        <v>44018</v>
      </c>
      <c r="C1866" t="s">
        <v>640</v>
      </c>
      <c r="D1866" t="s">
        <v>1821</v>
      </c>
      <c r="E1866" t="s">
        <v>523</v>
      </c>
      <c r="F1866" s="27" t="str">
        <f t="shared" si="29"/>
        <v>D: Kowatsch, Elke</v>
      </c>
      <c r="G1866" s="27" t="str">
        <f>VLOOKUP(A1866,bangolf_kategorien!$A$2:$B$11,2,FALSE)</f>
        <v>D</v>
      </c>
    </row>
    <row r="1867" spans="1:7" ht="14.5" x14ac:dyDescent="0.35">
      <c r="A1867" t="s">
        <v>123</v>
      </c>
      <c r="B1867">
        <v>31769</v>
      </c>
      <c r="C1867" t="s">
        <v>140</v>
      </c>
      <c r="D1867" t="s">
        <v>1822</v>
      </c>
      <c r="E1867" t="s">
        <v>432</v>
      </c>
      <c r="F1867" s="27" t="str">
        <f t="shared" si="29"/>
        <v>SM1: Koziol, Michael</v>
      </c>
      <c r="G1867" s="27" t="str">
        <f>VLOOKUP(A1867,bangolf_kategorien!$A$2:$B$11,2,FALSE)</f>
        <v>SM1</v>
      </c>
    </row>
    <row r="1868" spans="1:7" ht="14.5" x14ac:dyDescent="0.35">
      <c r="A1868" t="s">
        <v>138</v>
      </c>
      <c r="B1868">
        <v>46426</v>
      </c>
      <c r="C1868" t="s">
        <v>201</v>
      </c>
      <c r="D1868" t="s">
        <v>1822</v>
      </c>
      <c r="E1868" t="s">
        <v>332</v>
      </c>
      <c r="F1868" s="27" t="str">
        <f t="shared" si="29"/>
        <v>D: Koziol, Tanja</v>
      </c>
      <c r="G1868" s="27" t="str">
        <f>VLOOKUP(A1868,bangolf_kategorien!$A$2:$B$11,2,FALSE)</f>
        <v>D</v>
      </c>
    </row>
    <row r="1869" spans="1:7" ht="14.5" x14ac:dyDescent="0.35">
      <c r="A1869" t="s">
        <v>112</v>
      </c>
      <c r="B1869">
        <v>5722</v>
      </c>
      <c r="C1869" t="s">
        <v>757</v>
      </c>
      <c r="D1869" t="s">
        <v>1823</v>
      </c>
      <c r="E1869" t="s">
        <v>646</v>
      </c>
      <c r="F1869" s="27" t="str">
        <f t="shared" si="29"/>
        <v>SM2: Kraas, Paul</v>
      </c>
      <c r="G1869" s="27" t="str">
        <f>VLOOKUP(A1869,bangolf_kategorien!$A$2:$B$11,2,FALSE)</f>
        <v>SM2</v>
      </c>
    </row>
    <row r="1870" spans="1:7" ht="14.5" x14ac:dyDescent="0.35">
      <c r="A1870" t="s">
        <v>112</v>
      </c>
      <c r="B1870">
        <v>67077</v>
      </c>
      <c r="C1870" t="s">
        <v>3569</v>
      </c>
      <c r="D1870" t="s">
        <v>3570</v>
      </c>
      <c r="E1870" t="s">
        <v>591</v>
      </c>
      <c r="F1870" s="27" t="str">
        <f t="shared" si="29"/>
        <v>SM2: Kraaz, Herwart</v>
      </c>
      <c r="G1870" s="27" t="str">
        <f>VLOOKUP(A1870,bangolf_kategorien!$A$2:$B$11,2,FALSE)</f>
        <v>SM2</v>
      </c>
    </row>
    <row r="1871" spans="1:7" ht="14.5" x14ac:dyDescent="0.35">
      <c r="A1871" t="s">
        <v>116</v>
      </c>
      <c r="B1871">
        <v>25778</v>
      </c>
      <c r="C1871" t="s">
        <v>1824</v>
      </c>
      <c r="D1871" t="s">
        <v>1825</v>
      </c>
      <c r="E1871" t="s">
        <v>163</v>
      </c>
      <c r="F1871" s="27" t="str">
        <f t="shared" si="29"/>
        <v>SW2: Kraft-Efinger, Kristin</v>
      </c>
      <c r="G1871" s="27" t="str">
        <f>VLOOKUP(A1871,bangolf_kategorien!$A$2:$B$11,2,FALSE)</f>
        <v>SW2</v>
      </c>
    </row>
    <row r="1872" spans="1:7" ht="14.5" x14ac:dyDescent="0.35">
      <c r="A1872" t="s">
        <v>112</v>
      </c>
      <c r="B1872">
        <v>20342</v>
      </c>
      <c r="C1872" t="s">
        <v>436</v>
      </c>
      <c r="D1872" t="s">
        <v>1826</v>
      </c>
      <c r="E1872" t="s">
        <v>327</v>
      </c>
      <c r="F1872" s="27" t="str">
        <f t="shared" si="29"/>
        <v>SM2: Kramer, Norbert</v>
      </c>
      <c r="G1872" s="27" t="str">
        <f>VLOOKUP(A1872,bangolf_kategorien!$A$2:$B$11,2,FALSE)</f>
        <v>SM2</v>
      </c>
    </row>
    <row r="1873" spans="1:7" ht="14.5" x14ac:dyDescent="0.35">
      <c r="A1873" t="s">
        <v>134</v>
      </c>
      <c r="B1873">
        <v>50644</v>
      </c>
      <c r="C1873" t="s">
        <v>999</v>
      </c>
      <c r="D1873" t="s">
        <v>1827</v>
      </c>
      <c r="E1873" t="s">
        <v>832</v>
      </c>
      <c r="F1873" s="27" t="str">
        <f t="shared" si="29"/>
        <v>SW1: Krämer, Bärbel</v>
      </c>
      <c r="G1873" s="27" t="str">
        <f>VLOOKUP(A1873,bangolf_kategorien!$A$2:$B$11,2,FALSE)</f>
        <v>SW1</v>
      </c>
    </row>
    <row r="1874" spans="1:7" ht="14.5" x14ac:dyDescent="0.35">
      <c r="A1874" t="s">
        <v>123</v>
      </c>
      <c r="B1874">
        <v>44705</v>
      </c>
      <c r="C1874" t="s">
        <v>1828</v>
      </c>
      <c r="D1874" t="s">
        <v>1827</v>
      </c>
      <c r="E1874" t="s">
        <v>832</v>
      </c>
      <c r="F1874" s="27" t="str">
        <f t="shared" si="29"/>
        <v>SM1: Krämer, Mathias</v>
      </c>
      <c r="G1874" s="27" t="str">
        <f>VLOOKUP(A1874,bangolf_kategorien!$A$2:$B$11,2,FALSE)</f>
        <v>SM1</v>
      </c>
    </row>
    <row r="1875" spans="1:7" ht="14.5" x14ac:dyDescent="0.35">
      <c r="A1875" t="s">
        <v>127</v>
      </c>
      <c r="B1875">
        <v>38200</v>
      </c>
      <c r="C1875" t="s">
        <v>791</v>
      </c>
      <c r="D1875" t="s">
        <v>1827</v>
      </c>
      <c r="E1875" t="s">
        <v>832</v>
      </c>
      <c r="F1875" s="27" t="str">
        <f t="shared" si="29"/>
        <v>H: Krämer, Sebastian</v>
      </c>
      <c r="G1875" s="27" t="str">
        <f>VLOOKUP(A1875,bangolf_kategorien!$A$2:$B$11,2,FALSE)</f>
        <v>H</v>
      </c>
    </row>
    <row r="1876" spans="1:7" ht="14.5" x14ac:dyDescent="0.35">
      <c r="A1876" t="s">
        <v>134</v>
      </c>
      <c r="B1876">
        <v>43336</v>
      </c>
      <c r="C1876" t="s">
        <v>724</v>
      </c>
      <c r="D1876" t="s">
        <v>1829</v>
      </c>
      <c r="E1876" t="s">
        <v>401</v>
      </c>
      <c r="F1876" s="27" t="str">
        <f t="shared" si="29"/>
        <v>SW1: Krane, Bettina</v>
      </c>
      <c r="G1876" s="27" t="str">
        <f>VLOOKUP(A1876,bangolf_kategorien!$A$2:$B$11,2,FALSE)</f>
        <v>SW1</v>
      </c>
    </row>
    <row r="1877" spans="1:7" ht="14.5" x14ac:dyDescent="0.35">
      <c r="A1877" t="s">
        <v>123</v>
      </c>
      <c r="B1877">
        <v>30374</v>
      </c>
      <c r="C1877" t="s">
        <v>244</v>
      </c>
      <c r="D1877" t="s">
        <v>1829</v>
      </c>
      <c r="E1877" t="s">
        <v>401</v>
      </c>
      <c r="F1877" s="27" t="str">
        <f t="shared" si="29"/>
        <v>SM1: Krane, Jörg</v>
      </c>
      <c r="G1877" s="27" t="str">
        <f>VLOOKUP(A1877,bangolf_kategorien!$A$2:$B$11,2,FALSE)</f>
        <v>SM1</v>
      </c>
    </row>
    <row r="1878" spans="1:7" ht="14.5" x14ac:dyDescent="0.35">
      <c r="A1878" t="s">
        <v>164</v>
      </c>
      <c r="B1878">
        <v>66222</v>
      </c>
      <c r="C1878" t="s">
        <v>1830</v>
      </c>
      <c r="D1878" t="s">
        <v>1829</v>
      </c>
      <c r="E1878" t="s">
        <v>401</v>
      </c>
      <c r="F1878" s="27" t="str">
        <f t="shared" si="29"/>
        <v>JW: Krane, Melissa</v>
      </c>
      <c r="G1878" s="27" t="str">
        <f>VLOOKUP(A1878,bangolf_kategorien!$A$2:$B$11,2,FALSE)</f>
        <v>JW</v>
      </c>
    </row>
    <row r="1879" spans="1:7" ht="14.5" x14ac:dyDescent="0.35">
      <c r="A1879" t="s">
        <v>138</v>
      </c>
      <c r="B1879">
        <v>38393</v>
      </c>
      <c r="C1879" t="s">
        <v>402</v>
      </c>
      <c r="D1879" t="s">
        <v>1829</v>
      </c>
      <c r="E1879" t="s">
        <v>438</v>
      </c>
      <c r="F1879" s="27" t="str">
        <f t="shared" si="29"/>
        <v>D: Krane, Michaela</v>
      </c>
      <c r="G1879" s="27" t="str">
        <f>VLOOKUP(A1879,bangolf_kategorien!$A$2:$B$11,2,FALSE)</f>
        <v>D</v>
      </c>
    </row>
    <row r="1880" spans="1:7" ht="14.5" x14ac:dyDescent="0.35">
      <c r="A1880" t="s">
        <v>123</v>
      </c>
      <c r="B1880">
        <v>40222</v>
      </c>
      <c r="C1880" t="s">
        <v>359</v>
      </c>
      <c r="D1880" t="s">
        <v>1829</v>
      </c>
      <c r="E1880" t="s">
        <v>401</v>
      </c>
      <c r="F1880" s="27" t="str">
        <f t="shared" si="29"/>
        <v>SM1: Krane, Ralf</v>
      </c>
      <c r="G1880" s="27" t="str">
        <f>VLOOKUP(A1880,bangolf_kategorien!$A$2:$B$11,2,FALSE)</f>
        <v>SM1</v>
      </c>
    </row>
    <row r="1881" spans="1:7" ht="14.5" x14ac:dyDescent="0.35">
      <c r="A1881" t="s">
        <v>123</v>
      </c>
      <c r="B1881">
        <v>26070</v>
      </c>
      <c r="C1881" t="s">
        <v>387</v>
      </c>
      <c r="D1881" t="s">
        <v>1831</v>
      </c>
      <c r="E1881" t="s">
        <v>343</v>
      </c>
      <c r="F1881" s="27" t="str">
        <f t="shared" si="29"/>
        <v>SM1: Kraus, Stephan</v>
      </c>
      <c r="G1881" s="27" t="str">
        <f>VLOOKUP(A1881,bangolf_kategorien!$A$2:$B$11,2,FALSE)</f>
        <v>SM1</v>
      </c>
    </row>
    <row r="1882" spans="1:7" ht="14.5" x14ac:dyDescent="0.35">
      <c r="A1882" t="s">
        <v>112</v>
      </c>
      <c r="B1882">
        <v>24877</v>
      </c>
      <c r="C1882" t="s">
        <v>579</v>
      </c>
      <c r="D1882" t="s">
        <v>1832</v>
      </c>
      <c r="E1882" t="s">
        <v>228</v>
      </c>
      <c r="F1882" s="27" t="str">
        <f t="shared" si="29"/>
        <v>SM2: Krause, Achim</v>
      </c>
      <c r="G1882" s="27" t="str">
        <f>VLOOKUP(A1882,bangolf_kategorien!$A$2:$B$11,2,FALSE)</f>
        <v>SM2</v>
      </c>
    </row>
    <row r="1883" spans="1:7" ht="14.5" x14ac:dyDescent="0.35">
      <c r="A1883" t="s">
        <v>127</v>
      </c>
      <c r="B1883">
        <v>36157</v>
      </c>
      <c r="C1883" t="s">
        <v>324</v>
      </c>
      <c r="D1883" t="s">
        <v>1832</v>
      </c>
      <c r="E1883" t="s">
        <v>501</v>
      </c>
      <c r="F1883" s="27" t="str">
        <f t="shared" si="29"/>
        <v>H: Krause, Dennis</v>
      </c>
      <c r="G1883" s="27" t="str">
        <f>VLOOKUP(A1883,bangolf_kategorien!$A$2:$B$11,2,FALSE)</f>
        <v>H</v>
      </c>
    </row>
    <row r="1884" spans="1:7" ht="14.5" x14ac:dyDescent="0.35">
      <c r="A1884" t="s">
        <v>123</v>
      </c>
      <c r="B1884">
        <v>48931</v>
      </c>
      <c r="C1884" t="s">
        <v>399</v>
      </c>
      <c r="D1884" t="s">
        <v>1832</v>
      </c>
      <c r="E1884" t="s">
        <v>179</v>
      </c>
      <c r="F1884" s="27" t="str">
        <f t="shared" si="29"/>
        <v>SM1: Krause, Dirk</v>
      </c>
      <c r="G1884" s="27" t="str">
        <f>VLOOKUP(A1884,bangolf_kategorien!$A$2:$B$11,2,FALSE)</f>
        <v>SM1</v>
      </c>
    </row>
    <row r="1885" spans="1:7" ht="14.5" x14ac:dyDescent="0.35">
      <c r="A1885" t="s">
        <v>127</v>
      </c>
      <c r="B1885">
        <v>67021</v>
      </c>
      <c r="C1885" t="s">
        <v>157</v>
      </c>
      <c r="D1885" t="s">
        <v>1832</v>
      </c>
      <c r="E1885" t="s">
        <v>828</v>
      </c>
      <c r="F1885" s="27" t="str">
        <f t="shared" si="29"/>
        <v>H: Krause, Michel</v>
      </c>
      <c r="G1885" s="27" t="str">
        <f>VLOOKUP(A1885,bangolf_kategorien!$A$2:$B$11,2,FALSE)</f>
        <v>H</v>
      </c>
    </row>
    <row r="1886" spans="1:7" ht="14.5" x14ac:dyDescent="0.35">
      <c r="A1886" t="s">
        <v>123</v>
      </c>
      <c r="B1886">
        <v>51058</v>
      </c>
      <c r="C1886" t="s">
        <v>140</v>
      </c>
      <c r="D1886" t="s">
        <v>1833</v>
      </c>
      <c r="E1886" t="s">
        <v>770</v>
      </c>
      <c r="F1886" s="27" t="str">
        <f t="shared" si="29"/>
        <v>SM1: Krauß, Michael</v>
      </c>
      <c r="G1886" s="27" t="str">
        <f>VLOOKUP(A1886,bangolf_kategorien!$A$2:$B$11,2,FALSE)</f>
        <v>SM1</v>
      </c>
    </row>
    <row r="1887" spans="1:7" ht="14.5" x14ac:dyDescent="0.35">
      <c r="A1887" t="s">
        <v>164</v>
      </c>
      <c r="B1887">
        <v>66160</v>
      </c>
      <c r="C1887" t="s">
        <v>1834</v>
      </c>
      <c r="D1887" t="s">
        <v>1835</v>
      </c>
      <c r="E1887" t="s">
        <v>327</v>
      </c>
      <c r="F1887" s="27" t="str">
        <f t="shared" si="29"/>
        <v>JW: Krauss, Selina</v>
      </c>
      <c r="G1887" s="27" t="str">
        <f>VLOOKUP(A1887,bangolf_kategorien!$A$2:$B$11,2,FALSE)</f>
        <v>JW</v>
      </c>
    </row>
    <row r="1888" spans="1:7" ht="14.5" x14ac:dyDescent="0.35">
      <c r="A1888" t="s">
        <v>112</v>
      </c>
      <c r="B1888">
        <v>66158</v>
      </c>
      <c r="C1888" t="s">
        <v>538</v>
      </c>
      <c r="D1888" t="s">
        <v>1835</v>
      </c>
      <c r="E1888" t="s">
        <v>327</v>
      </c>
      <c r="F1888" s="27" t="str">
        <f t="shared" si="29"/>
        <v>SM2: Krauss, Siegfried</v>
      </c>
      <c r="G1888" s="27" t="str">
        <f>VLOOKUP(A1888,bangolf_kategorien!$A$2:$B$11,2,FALSE)</f>
        <v>SM2</v>
      </c>
    </row>
    <row r="1889" spans="1:7" ht="14.5" x14ac:dyDescent="0.35">
      <c r="A1889" t="s">
        <v>134</v>
      </c>
      <c r="B1889">
        <v>66159</v>
      </c>
      <c r="C1889" t="s">
        <v>1493</v>
      </c>
      <c r="D1889" t="s">
        <v>1835</v>
      </c>
      <c r="E1889" t="s">
        <v>327</v>
      </c>
      <c r="F1889" s="27" t="str">
        <f t="shared" si="29"/>
        <v>SW1: Krauss, Silvia</v>
      </c>
      <c r="G1889" s="27" t="str">
        <f>VLOOKUP(A1889,bangolf_kategorien!$A$2:$B$11,2,FALSE)</f>
        <v>SW1</v>
      </c>
    </row>
    <row r="1890" spans="1:7" ht="14.5" x14ac:dyDescent="0.35">
      <c r="A1890" t="s">
        <v>197</v>
      </c>
      <c r="B1890">
        <v>66161</v>
      </c>
      <c r="C1890" t="s">
        <v>1836</v>
      </c>
      <c r="D1890" t="s">
        <v>1835</v>
      </c>
      <c r="E1890" t="s">
        <v>327</v>
      </c>
      <c r="F1890" s="27" t="str">
        <f t="shared" si="29"/>
        <v>JM: Krauss, Silvio</v>
      </c>
      <c r="G1890" s="27" t="str">
        <f>VLOOKUP(A1890,bangolf_kategorien!$A$2:$B$11,2,FALSE)</f>
        <v>JM</v>
      </c>
    </row>
    <row r="1891" spans="1:7" ht="14.5" x14ac:dyDescent="0.35">
      <c r="A1891" t="s">
        <v>127</v>
      </c>
      <c r="B1891">
        <v>33755</v>
      </c>
      <c r="C1891" t="s">
        <v>779</v>
      </c>
      <c r="D1891" t="s">
        <v>1837</v>
      </c>
      <c r="E1891" t="s">
        <v>319</v>
      </c>
      <c r="F1891" s="27" t="str">
        <f t="shared" si="29"/>
        <v>H: Krautheuser, Philip</v>
      </c>
      <c r="G1891" s="27" t="str">
        <f>VLOOKUP(A1891,bangolf_kategorien!$A$2:$B$11,2,FALSE)</f>
        <v>H</v>
      </c>
    </row>
    <row r="1892" spans="1:7" ht="14.5" x14ac:dyDescent="0.35">
      <c r="A1892" t="s">
        <v>116</v>
      </c>
      <c r="B1892">
        <v>62949</v>
      </c>
      <c r="C1892" t="s">
        <v>321</v>
      </c>
      <c r="D1892" t="s">
        <v>1838</v>
      </c>
      <c r="E1892" t="s">
        <v>285</v>
      </c>
      <c r="F1892" s="27" t="str">
        <f t="shared" si="29"/>
        <v>SW2: Krawutschke, Hildegard</v>
      </c>
      <c r="G1892" s="27" t="str">
        <f>VLOOKUP(A1892,bangolf_kategorien!$A$2:$B$11,2,FALSE)</f>
        <v>SW2</v>
      </c>
    </row>
    <row r="1893" spans="1:7" ht="14.5" x14ac:dyDescent="0.35">
      <c r="A1893" t="s">
        <v>127</v>
      </c>
      <c r="B1893">
        <v>957</v>
      </c>
      <c r="C1893" t="s">
        <v>269</v>
      </c>
      <c r="D1893" t="s">
        <v>1839</v>
      </c>
      <c r="E1893" t="s">
        <v>172</v>
      </c>
      <c r="F1893" s="27" t="str">
        <f t="shared" si="29"/>
        <v>H: Krebs, Christian</v>
      </c>
      <c r="G1893" s="27" t="str">
        <f>VLOOKUP(A1893,bangolf_kategorien!$A$2:$B$11,2,FALSE)</f>
        <v>H</v>
      </c>
    </row>
    <row r="1894" spans="1:7" ht="14.5" x14ac:dyDescent="0.35">
      <c r="A1894" t="s">
        <v>127</v>
      </c>
      <c r="B1894">
        <v>66917</v>
      </c>
      <c r="C1894" t="s">
        <v>330</v>
      </c>
      <c r="D1894" t="s">
        <v>3378</v>
      </c>
      <c r="E1894" t="s">
        <v>214</v>
      </c>
      <c r="F1894" s="27" t="str">
        <f t="shared" si="29"/>
        <v>H: Kreddig, Tobias</v>
      </c>
      <c r="G1894" s="27" t="str">
        <f>VLOOKUP(A1894,bangolf_kategorien!$A$2:$B$11,2,FALSE)</f>
        <v>H</v>
      </c>
    </row>
    <row r="1895" spans="1:7" ht="14.5" x14ac:dyDescent="0.35">
      <c r="A1895" t="s">
        <v>134</v>
      </c>
      <c r="B1895">
        <v>3212024</v>
      </c>
      <c r="C1895" t="s">
        <v>290</v>
      </c>
      <c r="D1895" t="s">
        <v>1840</v>
      </c>
      <c r="E1895" t="s">
        <v>4</v>
      </c>
      <c r="F1895" s="27" t="str">
        <f t="shared" si="29"/>
        <v>SW1: Kreider-Roser, Andrea</v>
      </c>
      <c r="G1895" s="27" t="str">
        <f>VLOOKUP(A1895,bangolf_kategorien!$A$2:$B$11,2,FALSE)</f>
        <v>SW1</v>
      </c>
    </row>
    <row r="1896" spans="1:7" ht="14.5" x14ac:dyDescent="0.35">
      <c r="A1896" t="s">
        <v>134</v>
      </c>
      <c r="B1896">
        <v>38545</v>
      </c>
      <c r="C1896" t="s">
        <v>1676</v>
      </c>
      <c r="D1896" t="s">
        <v>1841</v>
      </c>
      <c r="E1896" t="s">
        <v>990</v>
      </c>
      <c r="F1896" s="27" t="str">
        <f t="shared" si="29"/>
        <v>SW1: Kreisheimer, Antje</v>
      </c>
      <c r="G1896" s="27" t="str">
        <f>VLOOKUP(A1896,bangolf_kategorien!$A$2:$B$11,2,FALSE)</f>
        <v>SW1</v>
      </c>
    </row>
    <row r="1897" spans="1:7" ht="14.5" x14ac:dyDescent="0.35">
      <c r="A1897" t="s">
        <v>123</v>
      </c>
      <c r="B1897">
        <v>38546</v>
      </c>
      <c r="C1897" t="s">
        <v>739</v>
      </c>
      <c r="D1897" t="s">
        <v>1841</v>
      </c>
      <c r="E1897" t="s">
        <v>990</v>
      </c>
      <c r="F1897" s="27" t="str">
        <f t="shared" si="29"/>
        <v>SM1: Kreisheimer, Günther</v>
      </c>
      <c r="G1897" s="27" t="str">
        <f>VLOOKUP(A1897,bangolf_kategorien!$A$2:$B$11,2,FALSE)</f>
        <v>SM1</v>
      </c>
    </row>
    <row r="1898" spans="1:7" ht="14.5" x14ac:dyDescent="0.35">
      <c r="A1898" t="s">
        <v>127</v>
      </c>
      <c r="B1898">
        <v>36641</v>
      </c>
      <c r="C1898" t="s">
        <v>863</v>
      </c>
      <c r="D1898" t="s">
        <v>1842</v>
      </c>
      <c r="E1898" t="s">
        <v>172</v>
      </c>
      <c r="F1898" s="27" t="str">
        <f t="shared" si="29"/>
        <v>H: Kreitz, Rene</v>
      </c>
      <c r="G1898" s="27" t="str">
        <f>VLOOKUP(A1898,bangolf_kategorien!$A$2:$B$11,2,FALSE)</f>
        <v>H</v>
      </c>
    </row>
    <row r="1899" spans="1:7" ht="14.5" x14ac:dyDescent="0.35">
      <c r="A1899" t="s">
        <v>112</v>
      </c>
      <c r="B1899">
        <v>66877</v>
      </c>
      <c r="C1899" t="s">
        <v>207</v>
      </c>
      <c r="D1899" t="s">
        <v>3379</v>
      </c>
      <c r="E1899" t="s">
        <v>464</v>
      </c>
      <c r="F1899" s="27" t="str">
        <f t="shared" si="29"/>
        <v>SM2: Kretschmer, Dieter</v>
      </c>
      <c r="G1899" s="27" t="str">
        <f>VLOOKUP(A1899,bangolf_kategorien!$A$2:$B$11,2,FALSE)</f>
        <v>SM2</v>
      </c>
    </row>
    <row r="1900" spans="1:7" ht="14.5" x14ac:dyDescent="0.35">
      <c r="A1900" t="s">
        <v>127</v>
      </c>
      <c r="B1900">
        <v>3216761</v>
      </c>
      <c r="C1900" t="s">
        <v>238</v>
      </c>
      <c r="D1900" t="s">
        <v>3379</v>
      </c>
      <c r="E1900" t="s">
        <v>4</v>
      </c>
      <c r="F1900" s="27" t="str">
        <f t="shared" si="29"/>
        <v>H: Kretschmer, Marco</v>
      </c>
      <c r="G1900" s="27" t="str">
        <f>VLOOKUP(A1900,bangolf_kategorien!$A$2:$B$11,2,FALSE)</f>
        <v>H</v>
      </c>
    </row>
    <row r="1901" spans="1:7" ht="14.5" x14ac:dyDescent="0.35">
      <c r="A1901" t="s">
        <v>112</v>
      </c>
      <c r="B1901">
        <v>34823</v>
      </c>
      <c r="C1901" t="s">
        <v>418</v>
      </c>
      <c r="D1901" t="s">
        <v>1843</v>
      </c>
      <c r="E1901" t="s">
        <v>1204</v>
      </c>
      <c r="F1901" s="27" t="str">
        <f t="shared" si="29"/>
        <v>SM2: Kreutter, Bernhard</v>
      </c>
      <c r="G1901" s="27" t="str">
        <f>VLOOKUP(A1901,bangolf_kategorien!$A$2:$B$11,2,FALSE)</f>
        <v>SM2</v>
      </c>
    </row>
    <row r="1902" spans="1:7" ht="14.5" x14ac:dyDescent="0.35">
      <c r="A1902" t="s">
        <v>127</v>
      </c>
      <c r="B1902">
        <v>30925</v>
      </c>
      <c r="C1902" t="s">
        <v>315</v>
      </c>
      <c r="D1902" t="s">
        <v>1844</v>
      </c>
      <c r="E1902" t="s">
        <v>1531</v>
      </c>
      <c r="F1902" s="27" t="str">
        <f t="shared" si="29"/>
        <v>H: Kreuzer, Andreas</v>
      </c>
      <c r="G1902" s="27" t="str">
        <f>VLOOKUP(A1902,bangolf_kategorien!$A$2:$B$11,2,FALSE)</f>
        <v>H</v>
      </c>
    </row>
    <row r="1903" spans="1:7" ht="14.5" x14ac:dyDescent="0.35">
      <c r="A1903" t="s">
        <v>127</v>
      </c>
      <c r="B1903">
        <v>24111</v>
      </c>
      <c r="C1903" t="s">
        <v>330</v>
      </c>
      <c r="D1903" t="s">
        <v>1844</v>
      </c>
      <c r="E1903" t="s">
        <v>1531</v>
      </c>
      <c r="F1903" s="27" t="str">
        <f t="shared" si="29"/>
        <v>H: Kreuzer, Tobias</v>
      </c>
      <c r="G1903" s="27" t="str">
        <f>VLOOKUP(A1903,bangolf_kategorien!$A$2:$B$11,2,FALSE)</f>
        <v>H</v>
      </c>
    </row>
    <row r="1904" spans="1:7" ht="14.5" x14ac:dyDescent="0.35">
      <c r="A1904" t="s">
        <v>138</v>
      </c>
      <c r="B1904">
        <v>36156</v>
      </c>
      <c r="C1904" t="s">
        <v>1220</v>
      </c>
      <c r="D1904" t="s">
        <v>1845</v>
      </c>
      <c r="E1904" t="s">
        <v>1531</v>
      </c>
      <c r="F1904" s="27" t="str">
        <f t="shared" si="29"/>
        <v>D: Kreuzer-Morgenstern, Tina</v>
      </c>
      <c r="G1904" s="27" t="str">
        <f>VLOOKUP(A1904,bangolf_kategorien!$A$2:$B$11,2,FALSE)</f>
        <v>D</v>
      </c>
    </row>
    <row r="1905" spans="1:7" ht="14.5" x14ac:dyDescent="0.35">
      <c r="A1905" t="s">
        <v>112</v>
      </c>
      <c r="B1905">
        <v>42126</v>
      </c>
      <c r="C1905" t="s">
        <v>224</v>
      </c>
      <c r="D1905" t="s">
        <v>3380</v>
      </c>
      <c r="E1905" t="s">
        <v>145</v>
      </c>
      <c r="F1905" s="27" t="str">
        <f t="shared" si="29"/>
        <v>SM2: Krickhahn, Gerhard</v>
      </c>
      <c r="G1905" s="27" t="str">
        <f>VLOOKUP(A1905,bangolf_kategorien!$A$2:$B$11,2,FALSE)</f>
        <v>SM2</v>
      </c>
    </row>
    <row r="1906" spans="1:7" ht="14.5" x14ac:dyDescent="0.35">
      <c r="A1906" t="s">
        <v>112</v>
      </c>
      <c r="B1906">
        <v>35781</v>
      </c>
      <c r="C1906" t="s">
        <v>315</v>
      </c>
      <c r="D1906" t="s">
        <v>1847</v>
      </c>
      <c r="E1906" t="s">
        <v>231</v>
      </c>
      <c r="F1906" s="27" t="str">
        <f t="shared" si="29"/>
        <v>SM2: Krieger, Andreas</v>
      </c>
      <c r="G1906" s="27" t="str">
        <f>VLOOKUP(A1906,bangolf_kategorien!$A$2:$B$11,2,FALSE)</f>
        <v>SM2</v>
      </c>
    </row>
    <row r="1907" spans="1:7" ht="14.5" x14ac:dyDescent="0.35">
      <c r="A1907" t="s">
        <v>112</v>
      </c>
      <c r="B1907">
        <v>33310</v>
      </c>
      <c r="C1907" t="s">
        <v>224</v>
      </c>
      <c r="D1907" t="s">
        <v>1847</v>
      </c>
      <c r="E1907" t="s">
        <v>381</v>
      </c>
      <c r="F1907" s="27" t="str">
        <f t="shared" si="29"/>
        <v>SM2: Krieger, Gerhard</v>
      </c>
      <c r="G1907" s="27" t="str">
        <f>VLOOKUP(A1907,bangolf_kategorien!$A$2:$B$11,2,FALSE)</f>
        <v>SM2</v>
      </c>
    </row>
    <row r="1908" spans="1:7" ht="14.5" x14ac:dyDescent="0.35">
      <c r="A1908" t="s">
        <v>197</v>
      </c>
      <c r="B1908">
        <v>67089</v>
      </c>
      <c r="C1908" t="s">
        <v>3115</v>
      </c>
      <c r="D1908" t="s">
        <v>1847</v>
      </c>
      <c r="E1908" t="s">
        <v>163</v>
      </c>
      <c r="F1908" s="27" t="str">
        <f t="shared" si="29"/>
        <v>JM: Krieger, Leon</v>
      </c>
      <c r="G1908" s="27" t="str">
        <f>VLOOKUP(A1908,bangolf_kategorien!$A$2:$B$11,2,FALSE)</f>
        <v>JM</v>
      </c>
    </row>
    <row r="1909" spans="1:7" ht="14.5" x14ac:dyDescent="0.35">
      <c r="A1909" t="s">
        <v>138</v>
      </c>
      <c r="B1909">
        <v>3175186</v>
      </c>
      <c r="C1909" t="s">
        <v>1463</v>
      </c>
      <c r="D1909" t="s">
        <v>1847</v>
      </c>
      <c r="E1909" t="s">
        <v>4</v>
      </c>
      <c r="F1909" s="27" t="str">
        <f t="shared" si="29"/>
        <v>D: Krieger, Simone</v>
      </c>
      <c r="G1909" s="27" t="str">
        <f>VLOOKUP(A1909,bangolf_kategorien!$A$2:$B$11,2,FALSE)</f>
        <v>D</v>
      </c>
    </row>
    <row r="1910" spans="1:7" ht="14.5" x14ac:dyDescent="0.35">
      <c r="A1910" t="s">
        <v>138</v>
      </c>
      <c r="B1910">
        <v>67353</v>
      </c>
      <c r="C1910" t="s">
        <v>1463</v>
      </c>
      <c r="D1910" t="s">
        <v>1847</v>
      </c>
      <c r="E1910" t="s">
        <v>163</v>
      </c>
      <c r="F1910" s="27" t="str">
        <f t="shared" si="29"/>
        <v>D: Krieger, Simone</v>
      </c>
      <c r="G1910" s="27" t="str">
        <f>VLOOKUP(A1910,bangolf_kategorien!$A$2:$B$11,2,FALSE)</f>
        <v>D</v>
      </c>
    </row>
    <row r="1911" spans="1:7" ht="14.5" x14ac:dyDescent="0.35">
      <c r="A1911" t="s">
        <v>127</v>
      </c>
      <c r="B1911">
        <v>38453</v>
      </c>
      <c r="C1911" t="s">
        <v>124</v>
      </c>
      <c r="D1911" t="s">
        <v>1847</v>
      </c>
      <c r="E1911" t="s">
        <v>381</v>
      </c>
      <c r="F1911" s="27" t="str">
        <f t="shared" si="29"/>
        <v>H: Krieger, Thomas</v>
      </c>
      <c r="G1911" s="27" t="str">
        <f>VLOOKUP(A1911,bangolf_kategorien!$A$2:$B$11,2,FALSE)</f>
        <v>H</v>
      </c>
    </row>
    <row r="1912" spans="1:7" ht="14.5" x14ac:dyDescent="0.35">
      <c r="A1912" t="s">
        <v>112</v>
      </c>
      <c r="B1912">
        <v>66265</v>
      </c>
      <c r="C1912" t="s">
        <v>182</v>
      </c>
      <c r="D1912" t="s">
        <v>1847</v>
      </c>
      <c r="E1912" t="s">
        <v>1154</v>
      </c>
      <c r="F1912" s="27" t="str">
        <f t="shared" si="29"/>
        <v>SM2: Krieger, Wolfgang</v>
      </c>
      <c r="G1912" s="27" t="str">
        <f>VLOOKUP(A1912,bangolf_kategorien!$A$2:$B$11,2,FALSE)</f>
        <v>SM2</v>
      </c>
    </row>
    <row r="1913" spans="1:7" ht="14.5" x14ac:dyDescent="0.35">
      <c r="A1913" t="s">
        <v>134</v>
      </c>
      <c r="B1913">
        <v>40965</v>
      </c>
      <c r="C1913" t="s">
        <v>350</v>
      </c>
      <c r="D1913" t="s">
        <v>1848</v>
      </c>
      <c r="E1913" t="s">
        <v>122</v>
      </c>
      <c r="F1913" s="27" t="str">
        <f t="shared" si="29"/>
        <v>SW1: Kritsch, Susanne</v>
      </c>
      <c r="G1913" s="27" t="str">
        <f>VLOOKUP(A1913,bangolf_kategorien!$A$2:$B$11,2,FALSE)</f>
        <v>SW1</v>
      </c>
    </row>
    <row r="1914" spans="1:7" ht="14.5" x14ac:dyDescent="0.35">
      <c r="A1914" t="s">
        <v>127</v>
      </c>
      <c r="B1914">
        <v>34432</v>
      </c>
      <c r="C1914" t="s">
        <v>1849</v>
      </c>
      <c r="D1914" t="s">
        <v>1850</v>
      </c>
      <c r="E1914" t="s">
        <v>449</v>
      </c>
      <c r="F1914" s="27" t="str">
        <f t="shared" si="29"/>
        <v>H: Kröger, David-Alexander</v>
      </c>
      <c r="G1914" s="27" t="str">
        <f>VLOOKUP(A1914,bangolf_kategorien!$A$2:$B$11,2,FALSE)</f>
        <v>H</v>
      </c>
    </row>
    <row r="1915" spans="1:7" ht="14.5" x14ac:dyDescent="0.35">
      <c r="A1915" t="s">
        <v>112</v>
      </c>
      <c r="B1915">
        <v>3168</v>
      </c>
      <c r="C1915" t="s">
        <v>410</v>
      </c>
      <c r="D1915" t="s">
        <v>1850</v>
      </c>
      <c r="E1915" t="s">
        <v>246</v>
      </c>
      <c r="F1915" s="27" t="str">
        <f t="shared" si="29"/>
        <v>SM2: Kröger, Erich</v>
      </c>
      <c r="G1915" s="27" t="str">
        <f>VLOOKUP(A1915,bangolf_kategorien!$A$2:$B$11,2,FALSE)</f>
        <v>SM2</v>
      </c>
    </row>
    <row r="1916" spans="1:7" ht="14.5" x14ac:dyDescent="0.35">
      <c r="A1916" t="s">
        <v>116</v>
      </c>
      <c r="B1916">
        <v>3116</v>
      </c>
      <c r="C1916" t="s">
        <v>875</v>
      </c>
      <c r="D1916" t="s">
        <v>1850</v>
      </c>
      <c r="E1916" t="s">
        <v>246</v>
      </c>
      <c r="F1916" s="27" t="str">
        <f t="shared" si="29"/>
        <v>SW2: Kröger, Maren</v>
      </c>
      <c r="G1916" s="27" t="str">
        <f>VLOOKUP(A1916,bangolf_kategorien!$A$2:$B$11,2,FALSE)</f>
        <v>SW2</v>
      </c>
    </row>
    <row r="1917" spans="1:7" ht="14.5" x14ac:dyDescent="0.35">
      <c r="A1917" t="s">
        <v>112</v>
      </c>
      <c r="B1917">
        <v>36528</v>
      </c>
      <c r="C1917" t="s">
        <v>182</v>
      </c>
      <c r="D1917" t="s">
        <v>1850</v>
      </c>
      <c r="E1917" t="s">
        <v>1558</v>
      </c>
      <c r="F1917" s="27" t="str">
        <f t="shared" si="29"/>
        <v>SM2: Kröger, Wolfgang</v>
      </c>
      <c r="G1917" s="27" t="str">
        <f>VLOOKUP(A1917,bangolf_kategorien!$A$2:$B$11,2,FALSE)</f>
        <v>SM2</v>
      </c>
    </row>
    <row r="1918" spans="1:7" ht="14.5" x14ac:dyDescent="0.35">
      <c r="A1918" t="s">
        <v>123</v>
      </c>
      <c r="B1918">
        <v>45122</v>
      </c>
      <c r="C1918" t="s">
        <v>427</v>
      </c>
      <c r="D1918" t="s">
        <v>1851</v>
      </c>
      <c r="E1918" t="s">
        <v>1852</v>
      </c>
      <c r="F1918" s="27" t="str">
        <f t="shared" si="29"/>
        <v>SM1: Krohmer, Gerd</v>
      </c>
      <c r="G1918" s="27" t="str">
        <f>VLOOKUP(A1918,bangolf_kategorien!$A$2:$B$11,2,FALSE)</f>
        <v>SM1</v>
      </c>
    </row>
    <row r="1919" spans="1:7" ht="14.5" x14ac:dyDescent="0.35">
      <c r="A1919" t="s">
        <v>116</v>
      </c>
      <c r="B1919">
        <v>40017</v>
      </c>
      <c r="C1919" t="s">
        <v>1853</v>
      </c>
      <c r="D1919" t="s">
        <v>1854</v>
      </c>
      <c r="E1919" t="s">
        <v>319</v>
      </c>
      <c r="F1919" s="27" t="str">
        <f t="shared" si="29"/>
        <v>SW2: Kröll, Helene</v>
      </c>
      <c r="G1919" s="27" t="str">
        <f>VLOOKUP(A1919,bangolf_kategorien!$A$2:$B$11,2,FALSE)</f>
        <v>SW2</v>
      </c>
    </row>
    <row r="1920" spans="1:7" ht="14.5" x14ac:dyDescent="0.35">
      <c r="A1920" t="s">
        <v>112</v>
      </c>
      <c r="B1920">
        <v>3365</v>
      </c>
      <c r="C1920" t="s">
        <v>1359</v>
      </c>
      <c r="D1920" t="s">
        <v>1854</v>
      </c>
      <c r="E1920" t="s">
        <v>319</v>
      </c>
      <c r="F1920" s="27" t="str">
        <f t="shared" si="29"/>
        <v>SM2: Kröll, Johann</v>
      </c>
      <c r="G1920" s="27" t="str">
        <f>VLOOKUP(A1920,bangolf_kategorien!$A$2:$B$11,2,FALSE)</f>
        <v>SM2</v>
      </c>
    </row>
    <row r="1921" spans="1:7" ht="14.5" x14ac:dyDescent="0.35">
      <c r="A1921" t="s">
        <v>123</v>
      </c>
      <c r="B1921">
        <v>35332</v>
      </c>
      <c r="C1921" t="s">
        <v>202</v>
      </c>
      <c r="D1921" t="s">
        <v>1855</v>
      </c>
      <c r="E1921" t="s">
        <v>488</v>
      </c>
      <c r="F1921" s="27" t="str">
        <f t="shared" si="29"/>
        <v>SM1: Kronenberg, Manfred</v>
      </c>
      <c r="G1921" s="27" t="str">
        <f>VLOOKUP(A1921,bangolf_kategorien!$A$2:$B$11,2,FALSE)</f>
        <v>SM1</v>
      </c>
    </row>
    <row r="1922" spans="1:7" ht="14.5" x14ac:dyDescent="0.35">
      <c r="A1922" t="s">
        <v>152</v>
      </c>
      <c r="B1922">
        <v>64901</v>
      </c>
      <c r="C1922" t="s">
        <v>198</v>
      </c>
      <c r="D1922" t="s">
        <v>1856</v>
      </c>
      <c r="E1922" t="s">
        <v>371</v>
      </c>
      <c r="F1922" s="27" t="str">
        <f t="shared" si="29"/>
        <v>SCHM: Kronschnabl, Florian</v>
      </c>
      <c r="G1922" s="27" t="str">
        <f>VLOOKUP(A1922,bangolf_kategorien!$A$2:$B$11,2,FALSE)</f>
        <v>SCHM</v>
      </c>
    </row>
    <row r="1923" spans="1:7" ht="14.5" x14ac:dyDescent="0.35">
      <c r="A1923" t="s">
        <v>123</v>
      </c>
      <c r="B1923">
        <v>36647</v>
      </c>
      <c r="C1923" t="s">
        <v>202</v>
      </c>
      <c r="D1923" t="s">
        <v>1856</v>
      </c>
      <c r="E1923" t="s">
        <v>371</v>
      </c>
      <c r="F1923" s="27" t="str">
        <f t="shared" ref="F1923:F1986" si="30">CONCATENATE(G1923,": ",D1923,", ",C1923)</f>
        <v>SM1: Kronschnabl, Manfred</v>
      </c>
      <c r="G1923" s="27" t="str">
        <f>VLOOKUP(A1923,bangolf_kategorien!$A$2:$B$11,2,FALSE)</f>
        <v>SM1</v>
      </c>
    </row>
    <row r="1924" spans="1:7" ht="14.5" x14ac:dyDescent="0.35">
      <c r="A1924" t="s">
        <v>138</v>
      </c>
      <c r="B1924">
        <v>66824</v>
      </c>
      <c r="C1924" t="s">
        <v>1857</v>
      </c>
      <c r="D1924" t="s">
        <v>1856</v>
      </c>
      <c r="E1924" t="s">
        <v>371</v>
      </c>
      <c r="F1924" s="27" t="str">
        <f t="shared" si="30"/>
        <v>D: Kronschnabl, Susann</v>
      </c>
      <c r="G1924" s="27" t="str">
        <f>VLOOKUP(A1924,bangolf_kategorien!$A$2:$B$11,2,FALSE)</f>
        <v>D</v>
      </c>
    </row>
    <row r="1925" spans="1:7" ht="14.5" x14ac:dyDescent="0.35">
      <c r="A1925" t="s">
        <v>123</v>
      </c>
      <c r="B1925">
        <v>67078</v>
      </c>
      <c r="C1925" t="s">
        <v>1062</v>
      </c>
      <c r="D1925" t="s">
        <v>1856</v>
      </c>
      <c r="E1925" t="s">
        <v>397</v>
      </c>
      <c r="F1925" s="27" t="str">
        <f t="shared" si="30"/>
        <v>SM1: Kronschnabl, Theo</v>
      </c>
      <c r="G1925" s="27" t="str">
        <f>VLOOKUP(A1925,bangolf_kategorien!$A$2:$B$11,2,FALSE)</f>
        <v>SM1</v>
      </c>
    </row>
    <row r="1926" spans="1:7" ht="14.5" x14ac:dyDescent="0.35">
      <c r="A1926" t="s">
        <v>112</v>
      </c>
      <c r="B1926">
        <v>17833</v>
      </c>
      <c r="C1926" t="s">
        <v>787</v>
      </c>
      <c r="D1926" t="s">
        <v>1858</v>
      </c>
      <c r="E1926" t="s">
        <v>3307</v>
      </c>
      <c r="F1926" s="27" t="str">
        <f t="shared" si="30"/>
        <v>SM2: Kroßa, Erwin</v>
      </c>
      <c r="G1926" s="27" t="str">
        <f>VLOOKUP(A1926,bangolf_kategorien!$A$2:$B$11,2,FALSE)</f>
        <v>SM2</v>
      </c>
    </row>
    <row r="1927" spans="1:7" ht="14.5" x14ac:dyDescent="0.35">
      <c r="A1927" t="s">
        <v>112</v>
      </c>
      <c r="B1927">
        <v>17986</v>
      </c>
      <c r="C1927" t="s">
        <v>1859</v>
      </c>
      <c r="D1927" t="s">
        <v>1860</v>
      </c>
      <c r="E1927" t="s">
        <v>438</v>
      </c>
      <c r="F1927" s="27" t="str">
        <f t="shared" si="30"/>
        <v>SM2: Krost, Dietger</v>
      </c>
      <c r="G1927" s="27" t="str">
        <f>VLOOKUP(A1927,bangolf_kategorien!$A$2:$B$11,2,FALSE)</f>
        <v>SM2</v>
      </c>
    </row>
    <row r="1928" spans="1:7" ht="14.5" x14ac:dyDescent="0.35">
      <c r="A1928" t="s">
        <v>123</v>
      </c>
      <c r="B1928">
        <v>66558</v>
      </c>
      <c r="C1928" t="s">
        <v>418</v>
      </c>
      <c r="D1928" t="s">
        <v>1861</v>
      </c>
      <c r="E1928" t="s">
        <v>408</v>
      </c>
      <c r="F1928" s="27" t="str">
        <f t="shared" si="30"/>
        <v>SM1: Krug, Bernhard</v>
      </c>
      <c r="G1928" s="27" t="str">
        <f>VLOOKUP(A1928,bangolf_kategorien!$A$2:$B$11,2,FALSE)</f>
        <v>SM1</v>
      </c>
    </row>
    <row r="1929" spans="1:7" ht="14.5" x14ac:dyDescent="0.35">
      <c r="A1929" t="s">
        <v>112</v>
      </c>
      <c r="B1929">
        <v>17741</v>
      </c>
      <c r="C1929" t="s">
        <v>1141</v>
      </c>
      <c r="D1929" t="s">
        <v>1862</v>
      </c>
      <c r="E1929" t="s">
        <v>1433</v>
      </c>
      <c r="F1929" s="27" t="str">
        <f t="shared" si="30"/>
        <v>SM2: Krüger, Reinhard</v>
      </c>
      <c r="G1929" s="27" t="str">
        <f>VLOOKUP(A1929,bangolf_kategorien!$A$2:$B$11,2,FALSE)</f>
        <v>SM2</v>
      </c>
    </row>
    <row r="1930" spans="1:7" ht="14.5" x14ac:dyDescent="0.35">
      <c r="A1930" t="s">
        <v>127</v>
      </c>
      <c r="B1930">
        <v>3112589</v>
      </c>
      <c r="C1930" t="s">
        <v>791</v>
      </c>
      <c r="D1930" t="s">
        <v>1862</v>
      </c>
      <c r="E1930" t="s">
        <v>4</v>
      </c>
      <c r="F1930" s="27" t="str">
        <f t="shared" si="30"/>
        <v>H: Krüger, Sebastian</v>
      </c>
      <c r="G1930" s="27" t="str">
        <f>VLOOKUP(A1930,bangolf_kategorien!$A$2:$B$11,2,FALSE)</f>
        <v>H</v>
      </c>
    </row>
    <row r="1931" spans="1:7" ht="14.5" x14ac:dyDescent="0.35">
      <c r="A1931" t="s">
        <v>112</v>
      </c>
      <c r="B1931">
        <v>35890</v>
      </c>
      <c r="C1931" t="s">
        <v>538</v>
      </c>
      <c r="D1931" t="s">
        <v>1862</v>
      </c>
      <c r="E1931" t="s">
        <v>491</v>
      </c>
      <c r="F1931" s="27" t="str">
        <f t="shared" si="30"/>
        <v>SM2: Krüger, Siegfried</v>
      </c>
      <c r="G1931" s="27" t="str">
        <f>VLOOKUP(A1931,bangolf_kategorien!$A$2:$B$11,2,FALSE)</f>
        <v>SM2</v>
      </c>
    </row>
    <row r="1932" spans="1:7" ht="14.5" x14ac:dyDescent="0.35">
      <c r="A1932" t="s">
        <v>112</v>
      </c>
      <c r="B1932">
        <v>66657</v>
      </c>
      <c r="C1932" t="s">
        <v>296</v>
      </c>
      <c r="D1932" t="s">
        <v>1863</v>
      </c>
      <c r="E1932" t="s">
        <v>172</v>
      </c>
      <c r="F1932" s="27" t="str">
        <f t="shared" si="30"/>
        <v>SM2: Krull, Karl-Heinz</v>
      </c>
      <c r="G1932" s="27" t="str">
        <f>VLOOKUP(A1932,bangolf_kategorien!$A$2:$B$11,2,FALSE)</f>
        <v>SM2</v>
      </c>
    </row>
    <row r="1933" spans="1:7" ht="14.5" x14ac:dyDescent="0.35">
      <c r="A1933" t="s">
        <v>127</v>
      </c>
      <c r="B1933">
        <v>958</v>
      </c>
      <c r="C1933" t="s">
        <v>140</v>
      </c>
      <c r="D1933" t="s">
        <v>1863</v>
      </c>
      <c r="E1933" t="s">
        <v>172</v>
      </c>
      <c r="F1933" s="27" t="str">
        <f t="shared" si="30"/>
        <v>H: Krull, Michael</v>
      </c>
      <c r="G1933" s="27" t="str">
        <f>VLOOKUP(A1933,bangolf_kategorien!$A$2:$B$11,2,FALSE)</f>
        <v>H</v>
      </c>
    </row>
    <row r="1934" spans="1:7" ht="14.5" x14ac:dyDescent="0.35">
      <c r="A1934" t="s">
        <v>134</v>
      </c>
      <c r="B1934">
        <v>42429</v>
      </c>
      <c r="C1934" t="s">
        <v>1099</v>
      </c>
      <c r="D1934" t="s">
        <v>1864</v>
      </c>
      <c r="E1934" t="s">
        <v>153</v>
      </c>
      <c r="F1934" s="27" t="str">
        <f t="shared" si="30"/>
        <v>SW1: Krumay, Patricia</v>
      </c>
      <c r="G1934" s="27" t="str">
        <f>VLOOKUP(A1934,bangolf_kategorien!$A$2:$B$11,2,FALSE)</f>
        <v>SW1</v>
      </c>
    </row>
    <row r="1935" spans="1:7" ht="14.5" x14ac:dyDescent="0.35">
      <c r="A1935" t="s">
        <v>123</v>
      </c>
      <c r="B1935">
        <v>36856</v>
      </c>
      <c r="C1935" t="s">
        <v>923</v>
      </c>
      <c r="D1935" t="s">
        <v>1865</v>
      </c>
      <c r="E1935" t="s">
        <v>163</v>
      </c>
      <c r="F1935" s="27" t="str">
        <f t="shared" si="30"/>
        <v>SM1: Krumm, Kai</v>
      </c>
      <c r="G1935" s="27" t="str">
        <f>VLOOKUP(A1935,bangolf_kategorien!$A$2:$B$11,2,FALSE)</f>
        <v>SM1</v>
      </c>
    </row>
    <row r="1936" spans="1:7" ht="14.5" x14ac:dyDescent="0.35">
      <c r="A1936" t="s">
        <v>134</v>
      </c>
      <c r="B1936">
        <v>65839</v>
      </c>
      <c r="C1936" t="s">
        <v>1350</v>
      </c>
      <c r="D1936" t="s">
        <v>1865</v>
      </c>
      <c r="E1936" t="s">
        <v>163</v>
      </c>
      <c r="F1936" s="27" t="str">
        <f t="shared" si="30"/>
        <v>SW1: Krumm, Melanie</v>
      </c>
      <c r="G1936" s="27" t="str">
        <f>VLOOKUP(A1936,bangolf_kategorien!$A$2:$B$11,2,FALSE)</f>
        <v>SW1</v>
      </c>
    </row>
    <row r="1937" spans="1:7" ht="14.5" x14ac:dyDescent="0.35">
      <c r="A1937" t="s">
        <v>123</v>
      </c>
      <c r="B1937">
        <v>47258</v>
      </c>
      <c r="C1937" t="s">
        <v>209</v>
      </c>
      <c r="D1937" t="s">
        <v>1866</v>
      </c>
      <c r="E1937" t="s">
        <v>403</v>
      </c>
      <c r="F1937" s="27" t="str">
        <f t="shared" si="30"/>
        <v>SM1: Kruse, André</v>
      </c>
      <c r="G1937" s="27" t="str">
        <f>VLOOKUP(A1937,bangolf_kategorien!$A$2:$B$11,2,FALSE)</f>
        <v>SM1</v>
      </c>
    </row>
    <row r="1938" spans="1:7" ht="14.5" x14ac:dyDescent="0.35">
      <c r="A1938" t="s">
        <v>123</v>
      </c>
      <c r="B1938">
        <v>67169</v>
      </c>
      <c r="C1938" t="s">
        <v>3571</v>
      </c>
      <c r="D1938" t="s">
        <v>1866</v>
      </c>
      <c r="E1938" t="s">
        <v>501</v>
      </c>
      <c r="F1938" s="27" t="str">
        <f t="shared" si="30"/>
        <v>SM1: Kruse, Klaus-Bernd</v>
      </c>
      <c r="G1938" s="27" t="str">
        <f>VLOOKUP(A1938,bangolf_kategorien!$A$2:$B$11,2,FALSE)</f>
        <v>SM1</v>
      </c>
    </row>
    <row r="1939" spans="1:7" ht="14.5" x14ac:dyDescent="0.35">
      <c r="A1939" t="s">
        <v>123</v>
      </c>
      <c r="B1939">
        <v>46951</v>
      </c>
      <c r="C1939" t="s">
        <v>887</v>
      </c>
      <c r="D1939" t="s">
        <v>1866</v>
      </c>
      <c r="E1939" t="s">
        <v>595</v>
      </c>
      <c r="F1939" s="27" t="str">
        <f t="shared" si="30"/>
        <v>SM1: Kruse, Manuel</v>
      </c>
      <c r="G1939" s="27" t="str">
        <f>VLOOKUP(A1939,bangolf_kategorien!$A$2:$B$11,2,FALSE)</f>
        <v>SM1</v>
      </c>
    </row>
    <row r="1940" spans="1:7" ht="14.5" x14ac:dyDescent="0.35">
      <c r="A1940" t="s">
        <v>112</v>
      </c>
      <c r="B1940">
        <v>40300</v>
      </c>
      <c r="C1940" t="s">
        <v>202</v>
      </c>
      <c r="D1940" t="s">
        <v>1867</v>
      </c>
      <c r="E1940" t="s">
        <v>211</v>
      </c>
      <c r="F1940" s="27" t="str">
        <f t="shared" si="30"/>
        <v>SM2: Krusenbaum, Manfred</v>
      </c>
      <c r="G1940" s="27" t="str">
        <f>VLOOKUP(A1940,bangolf_kategorien!$A$2:$B$11,2,FALSE)</f>
        <v>SM2</v>
      </c>
    </row>
    <row r="1941" spans="1:7" ht="14.5" x14ac:dyDescent="0.35">
      <c r="A1941" t="s">
        <v>134</v>
      </c>
      <c r="B1941">
        <v>50855</v>
      </c>
      <c r="C1941" t="s">
        <v>310</v>
      </c>
      <c r="D1941" t="s">
        <v>1868</v>
      </c>
      <c r="E1941" t="s">
        <v>319</v>
      </c>
      <c r="F1941" s="27" t="str">
        <f t="shared" si="30"/>
        <v>SW1: Krux, Nicole</v>
      </c>
      <c r="G1941" s="27" t="str">
        <f>VLOOKUP(A1941,bangolf_kategorien!$A$2:$B$11,2,FALSE)</f>
        <v>SW1</v>
      </c>
    </row>
    <row r="1942" spans="1:7" ht="14.5" x14ac:dyDescent="0.35">
      <c r="A1942" t="s">
        <v>127</v>
      </c>
      <c r="B1942">
        <v>67017</v>
      </c>
      <c r="C1942" t="s">
        <v>1129</v>
      </c>
      <c r="D1942" t="s">
        <v>3381</v>
      </c>
      <c r="E1942" t="s">
        <v>491</v>
      </c>
      <c r="F1942" s="27" t="str">
        <f t="shared" si="30"/>
        <v>H: Krzyza, Maurice</v>
      </c>
      <c r="G1942" s="27" t="str">
        <f>VLOOKUP(A1942,bangolf_kategorien!$A$2:$B$11,2,FALSE)</f>
        <v>H</v>
      </c>
    </row>
    <row r="1943" spans="1:7" ht="14.5" x14ac:dyDescent="0.35">
      <c r="A1943" t="s">
        <v>127</v>
      </c>
      <c r="B1943">
        <v>35655</v>
      </c>
      <c r="C1943" t="s">
        <v>791</v>
      </c>
      <c r="D1943" t="s">
        <v>1869</v>
      </c>
      <c r="E1943" t="s">
        <v>471</v>
      </c>
      <c r="F1943" s="27" t="str">
        <f t="shared" si="30"/>
        <v>H: Kube, Sebastian</v>
      </c>
      <c r="G1943" s="27" t="str">
        <f>VLOOKUP(A1943,bangolf_kategorien!$A$2:$B$11,2,FALSE)</f>
        <v>H</v>
      </c>
    </row>
    <row r="1944" spans="1:7" ht="14.5" x14ac:dyDescent="0.35">
      <c r="A1944" t="s">
        <v>127</v>
      </c>
      <c r="B1944">
        <v>65952</v>
      </c>
      <c r="C1944" t="s">
        <v>923</v>
      </c>
      <c r="D1944" t="s">
        <v>1870</v>
      </c>
      <c r="E1944" t="s">
        <v>288</v>
      </c>
      <c r="F1944" s="27" t="str">
        <f t="shared" si="30"/>
        <v>H: Kübler, Kai</v>
      </c>
      <c r="G1944" s="27" t="str">
        <f>VLOOKUP(A1944,bangolf_kategorien!$A$2:$B$11,2,FALSE)</f>
        <v>H</v>
      </c>
    </row>
    <row r="1945" spans="1:7" ht="14.5" x14ac:dyDescent="0.35">
      <c r="A1945" t="s">
        <v>116</v>
      </c>
      <c r="B1945">
        <v>3194191</v>
      </c>
      <c r="C1945" t="s">
        <v>640</v>
      </c>
      <c r="D1945" t="s">
        <v>1871</v>
      </c>
      <c r="E1945" t="s">
        <v>4</v>
      </c>
      <c r="F1945" s="27" t="str">
        <f t="shared" si="30"/>
        <v>SW2: Kubzda, Elke</v>
      </c>
      <c r="G1945" s="27" t="str">
        <f>VLOOKUP(A1945,bangolf_kategorien!$A$2:$B$11,2,FALSE)</f>
        <v>SW2</v>
      </c>
    </row>
    <row r="1946" spans="1:7" ht="14.5" x14ac:dyDescent="0.35">
      <c r="A1946" t="s">
        <v>116</v>
      </c>
      <c r="B1946">
        <v>66836</v>
      </c>
      <c r="C1946" t="s">
        <v>640</v>
      </c>
      <c r="D1946" t="s">
        <v>1871</v>
      </c>
      <c r="E1946" t="s">
        <v>1041</v>
      </c>
      <c r="F1946" s="27" t="str">
        <f t="shared" si="30"/>
        <v>SW2: Kubzda, Elke</v>
      </c>
      <c r="G1946" s="27" t="str">
        <f>VLOOKUP(A1946,bangolf_kategorien!$A$2:$B$11,2,FALSE)</f>
        <v>SW2</v>
      </c>
    </row>
    <row r="1947" spans="1:7" ht="14.5" x14ac:dyDescent="0.35">
      <c r="A1947" t="s">
        <v>112</v>
      </c>
      <c r="B1947">
        <v>66045</v>
      </c>
      <c r="C1947" t="s">
        <v>202</v>
      </c>
      <c r="D1947" t="s">
        <v>1871</v>
      </c>
      <c r="E1947" t="s">
        <v>1041</v>
      </c>
      <c r="F1947" s="27" t="str">
        <f t="shared" si="30"/>
        <v>SM2: Kubzda, Manfred</v>
      </c>
      <c r="G1947" s="27" t="str">
        <f>VLOOKUP(A1947,bangolf_kategorien!$A$2:$B$11,2,FALSE)</f>
        <v>SM2</v>
      </c>
    </row>
    <row r="1948" spans="1:7" ht="14.5" x14ac:dyDescent="0.35">
      <c r="A1948" t="s">
        <v>127</v>
      </c>
      <c r="B1948">
        <v>37790</v>
      </c>
      <c r="C1948" t="s">
        <v>1872</v>
      </c>
      <c r="D1948" t="s">
        <v>1873</v>
      </c>
      <c r="E1948" t="s">
        <v>327</v>
      </c>
      <c r="F1948" s="27" t="str">
        <f t="shared" si="30"/>
        <v>H: Kuchenbuch, Jannik</v>
      </c>
      <c r="G1948" s="27" t="str">
        <f>VLOOKUP(A1948,bangolf_kategorien!$A$2:$B$11,2,FALSE)</f>
        <v>H</v>
      </c>
    </row>
    <row r="1949" spans="1:7" ht="14.5" x14ac:dyDescent="0.35">
      <c r="A1949" t="s">
        <v>127</v>
      </c>
      <c r="B1949">
        <v>66228</v>
      </c>
      <c r="C1949" t="s">
        <v>1131</v>
      </c>
      <c r="D1949" t="s">
        <v>1874</v>
      </c>
      <c r="E1949" t="s">
        <v>820</v>
      </c>
      <c r="F1949" s="27" t="str">
        <f t="shared" si="30"/>
        <v>H: Kücükalemdar, Nico</v>
      </c>
      <c r="G1949" s="27" t="str">
        <f>VLOOKUP(A1949,bangolf_kategorien!$A$2:$B$11,2,FALSE)</f>
        <v>H</v>
      </c>
    </row>
    <row r="1950" spans="1:7" ht="14.5" x14ac:dyDescent="0.35">
      <c r="A1950" t="s">
        <v>112</v>
      </c>
      <c r="B1950">
        <v>37693</v>
      </c>
      <c r="C1950" t="s">
        <v>221</v>
      </c>
      <c r="D1950" t="s">
        <v>1875</v>
      </c>
      <c r="E1950" t="s">
        <v>115</v>
      </c>
      <c r="F1950" s="27" t="str">
        <f t="shared" si="30"/>
        <v>SM2: Kühbauch, Helmut</v>
      </c>
      <c r="G1950" s="27" t="str">
        <f>VLOOKUP(A1950,bangolf_kategorien!$A$2:$B$11,2,FALSE)</f>
        <v>SM2</v>
      </c>
    </row>
    <row r="1951" spans="1:7" ht="14.5" x14ac:dyDescent="0.35">
      <c r="A1951" t="s">
        <v>112</v>
      </c>
      <c r="B1951">
        <v>17549</v>
      </c>
      <c r="C1951" t="s">
        <v>207</v>
      </c>
      <c r="D1951" t="s">
        <v>1876</v>
      </c>
      <c r="E1951" t="s">
        <v>688</v>
      </c>
      <c r="F1951" s="27" t="str">
        <f t="shared" si="30"/>
        <v>SM2: Kuhl, Dieter</v>
      </c>
      <c r="G1951" s="27" t="str">
        <f>VLOOKUP(A1951,bangolf_kategorien!$A$2:$B$11,2,FALSE)</f>
        <v>SM2</v>
      </c>
    </row>
    <row r="1952" spans="1:7" ht="14.5" x14ac:dyDescent="0.35">
      <c r="A1952" t="s">
        <v>116</v>
      </c>
      <c r="B1952">
        <v>62879</v>
      </c>
      <c r="C1952" t="s">
        <v>1877</v>
      </c>
      <c r="D1952" t="s">
        <v>1876</v>
      </c>
      <c r="E1952" t="s">
        <v>688</v>
      </c>
      <c r="F1952" s="27" t="str">
        <f t="shared" si="30"/>
        <v>SW2: Kuhl, Magdalena</v>
      </c>
      <c r="G1952" s="27" t="str">
        <f>VLOOKUP(A1952,bangolf_kategorien!$A$2:$B$11,2,FALSE)</f>
        <v>SW2</v>
      </c>
    </row>
    <row r="1953" spans="1:7" ht="14.5" x14ac:dyDescent="0.35">
      <c r="A1953" t="s">
        <v>123</v>
      </c>
      <c r="B1953">
        <v>29326</v>
      </c>
      <c r="C1953" t="s">
        <v>180</v>
      </c>
      <c r="D1953" t="s">
        <v>1878</v>
      </c>
      <c r="E1953" t="s">
        <v>646</v>
      </c>
      <c r="F1953" s="27" t="str">
        <f t="shared" si="30"/>
        <v>SM1: Kuhlenberg, Peter</v>
      </c>
      <c r="G1953" s="27" t="str">
        <f>VLOOKUP(A1953,bangolf_kategorien!$A$2:$B$11,2,FALSE)</f>
        <v>SM1</v>
      </c>
    </row>
    <row r="1954" spans="1:7" ht="14.5" x14ac:dyDescent="0.35">
      <c r="A1954" t="s">
        <v>127</v>
      </c>
      <c r="B1954">
        <v>66350</v>
      </c>
      <c r="C1954" t="s">
        <v>1879</v>
      </c>
      <c r="D1954" t="s">
        <v>1880</v>
      </c>
      <c r="E1954" t="s">
        <v>249</v>
      </c>
      <c r="F1954" s="27" t="str">
        <f t="shared" si="30"/>
        <v>H: Kühmstädt, Giuseppe</v>
      </c>
      <c r="G1954" s="27" t="str">
        <f>VLOOKUP(A1954,bangolf_kategorien!$A$2:$B$11,2,FALSE)</f>
        <v>H</v>
      </c>
    </row>
    <row r="1955" spans="1:7" ht="14.5" x14ac:dyDescent="0.35">
      <c r="A1955" t="s">
        <v>123</v>
      </c>
      <c r="B1955">
        <v>44146</v>
      </c>
      <c r="C1955" t="s">
        <v>209</v>
      </c>
      <c r="D1955" t="s">
        <v>1881</v>
      </c>
      <c r="E1955" t="s">
        <v>172</v>
      </c>
      <c r="F1955" s="27" t="str">
        <f t="shared" si="30"/>
        <v>SM1: Kuhn, André</v>
      </c>
      <c r="G1955" s="27" t="str">
        <f>VLOOKUP(A1955,bangolf_kategorien!$A$2:$B$11,2,FALSE)</f>
        <v>SM1</v>
      </c>
    </row>
    <row r="1956" spans="1:7" ht="14.5" x14ac:dyDescent="0.35">
      <c r="A1956" t="s">
        <v>127</v>
      </c>
      <c r="B1956">
        <v>65929</v>
      </c>
      <c r="C1956" t="s">
        <v>1882</v>
      </c>
      <c r="D1956" t="s">
        <v>1881</v>
      </c>
      <c r="E1956" t="s">
        <v>361</v>
      </c>
      <c r="F1956" s="27" t="str">
        <f t="shared" si="30"/>
        <v>H: Kuhn, Dustin</v>
      </c>
      <c r="G1956" s="27" t="str">
        <f>VLOOKUP(A1956,bangolf_kategorien!$A$2:$B$11,2,FALSE)</f>
        <v>H</v>
      </c>
    </row>
    <row r="1957" spans="1:7" ht="14.5" x14ac:dyDescent="0.35">
      <c r="A1957" t="s">
        <v>123</v>
      </c>
      <c r="B1957">
        <v>66860</v>
      </c>
      <c r="C1957" t="s">
        <v>238</v>
      </c>
      <c r="D1957" t="s">
        <v>3382</v>
      </c>
      <c r="E1957" t="s">
        <v>145</v>
      </c>
      <c r="F1957" s="27" t="str">
        <f t="shared" si="30"/>
        <v>SM1: Kühn, Marco</v>
      </c>
      <c r="G1957" s="27" t="str">
        <f>VLOOKUP(A1957,bangolf_kategorien!$A$2:$B$11,2,FALSE)</f>
        <v>SM1</v>
      </c>
    </row>
    <row r="1958" spans="1:7" ht="14.5" x14ac:dyDescent="0.35">
      <c r="A1958" t="s">
        <v>127</v>
      </c>
      <c r="B1958">
        <v>3216893</v>
      </c>
      <c r="C1958" t="s">
        <v>3839</v>
      </c>
      <c r="D1958" t="s">
        <v>3840</v>
      </c>
      <c r="E1958" t="s">
        <v>4</v>
      </c>
      <c r="F1958" s="27" t="str">
        <f t="shared" si="30"/>
        <v>H: Kühne, Kjell</v>
      </c>
      <c r="G1958" s="27" t="str">
        <f>VLOOKUP(A1958,bangolf_kategorien!$A$2:$B$11,2,FALSE)</f>
        <v>H</v>
      </c>
    </row>
    <row r="1959" spans="1:7" ht="14.5" x14ac:dyDescent="0.35">
      <c r="A1959" t="s">
        <v>112</v>
      </c>
      <c r="B1959">
        <v>40132</v>
      </c>
      <c r="C1959" t="s">
        <v>212</v>
      </c>
      <c r="D1959" t="s">
        <v>1883</v>
      </c>
      <c r="E1959" t="s">
        <v>237</v>
      </c>
      <c r="F1959" s="27" t="str">
        <f t="shared" si="30"/>
        <v>SM2: Kuhnert, Ingo</v>
      </c>
      <c r="G1959" s="27" t="str">
        <f>VLOOKUP(A1959,bangolf_kategorien!$A$2:$B$11,2,FALSE)</f>
        <v>SM2</v>
      </c>
    </row>
    <row r="1960" spans="1:7" ht="14.5" x14ac:dyDescent="0.35">
      <c r="A1960" t="s">
        <v>127</v>
      </c>
      <c r="B1960">
        <v>45671</v>
      </c>
      <c r="C1960" t="s">
        <v>241</v>
      </c>
      <c r="D1960" t="s">
        <v>1884</v>
      </c>
      <c r="E1960" t="s">
        <v>403</v>
      </c>
      <c r="F1960" s="27" t="str">
        <f t="shared" si="30"/>
        <v>H: Küll, Stefan</v>
      </c>
      <c r="G1960" s="27" t="str">
        <f>VLOOKUP(A1960,bangolf_kategorien!$A$2:$B$11,2,FALSE)</f>
        <v>H</v>
      </c>
    </row>
    <row r="1961" spans="1:7" ht="14.5" x14ac:dyDescent="0.35">
      <c r="A1961" t="s">
        <v>127</v>
      </c>
      <c r="B1961">
        <v>40126</v>
      </c>
      <c r="C1961" t="s">
        <v>269</v>
      </c>
      <c r="D1961" t="s">
        <v>1885</v>
      </c>
      <c r="E1961" t="s">
        <v>828</v>
      </c>
      <c r="F1961" s="27" t="str">
        <f t="shared" si="30"/>
        <v>H: Kullick, Christian</v>
      </c>
      <c r="G1961" s="27" t="str">
        <f>VLOOKUP(A1961,bangolf_kategorien!$A$2:$B$11,2,FALSE)</f>
        <v>H</v>
      </c>
    </row>
    <row r="1962" spans="1:7" ht="14.5" x14ac:dyDescent="0.35">
      <c r="A1962" t="s">
        <v>112</v>
      </c>
      <c r="B1962">
        <v>20595</v>
      </c>
      <c r="C1962" t="s">
        <v>274</v>
      </c>
      <c r="D1962" t="s">
        <v>1885</v>
      </c>
      <c r="E1962" t="s">
        <v>828</v>
      </c>
      <c r="F1962" s="27" t="str">
        <f t="shared" si="30"/>
        <v>SM2: Kullick, Robert</v>
      </c>
      <c r="G1962" s="27" t="str">
        <f>VLOOKUP(A1962,bangolf_kategorien!$A$2:$B$11,2,FALSE)</f>
        <v>SM2</v>
      </c>
    </row>
    <row r="1963" spans="1:7" ht="14.5" x14ac:dyDescent="0.35">
      <c r="A1963" t="s">
        <v>127</v>
      </c>
      <c r="B1963">
        <v>66042</v>
      </c>
      <c r="C1963" t="s">
        <v>212</v>
      </c>
      <c r="D1963" t="s">
        <v>1886</v>
      </c>
      <c r="E1963" t="s">
        <v>770</v>
      </c>
      <c r="F1963" s="27" t="str">
        <f t="shared" si="30"/>
        <v>H: Kullmann, Ingo</v>
      </c>
      <c r="G1963" s="27" t="str">
        <f>VLOOKUP(A1963,bangolf_kategorien!$A$2:$B$11,2,FALSE)</f>
        <v>H</v>
      </c>
    </row>
    <row r="1964" spans="1:7" ht="14.5" x14ac:dyDescent="0.35">
      <c r="A1964" t="s">
        <v>112</v>
      </c>
      <c r="B1964">
        <v>44774</v>
      </c>
      <c r="C1964" t="s">
        <v>180</v>
      </c>
      <c r="D1964" t="s">
        <v>1887</v>
      </c>
      <c r="E1964" t="s">
        <v>263</v>
      </c>
      <c r="F1964" s="27" t="str">
        <f t="shared" si="30"/>
        <v>SM2: Kulse, Peter</v>
      </c>
      <c r="G1964" s="27" t="str">
        <f>VLOOKUP(A1964,bangolf_kategorien!$A$2:$B$11,2,FALSE)</f>
        <v>SM2</v>
      </c>
    </row>
    <row r="1965" spans="1:7" ht="14.5" x14ac:dyDescent="0.35">
      <c r="A1965" t="s">
        <v>123</v>
      </c>
      <c r="B1965">
        <v>21411</v>
      </c>
      <c r="C1965" t="s">
        <v>182</v>
      </c>
      <c r="D1965" t="s">
        <v>1888</v>
      </c>
      <c r="E1965" t="s">
        <v>308</v>
      </c>
      <c r="F1965" s="27" t="str">
        <f t="shared" si="30"/>
        <v>SM1: Kunert, Wolfgang</v>
      </c>
      <c r="G1965" s="27" t="str">
        <f>VLOOKUP(A1965,bangolf_kategorien!$A$2:$B$11,2,FALSE)</f>
        <v>SM1</v>
      </c>
    </row>
    <row r="1966" spans="1:7" ht="14.5" x14ac:dyDescent="0.35">
      <c r="A1966" t="s">
        <v>112</v>
      </c>
      <c r="B1966">
        <v>38351</v>
      </c>
      <c r="C1966" t="s">
        <v>133</v>
      </c>
      <c r="D1966" t="s">
        <v>1889</v>
      </c>
      <c r="E1966" t="s">
        <v>447</v>
      </c>
      <c r="F1966" s="27" t="str">
        <f t="shared" si="30"/>
        <v>SM2: Kunimünch, Herbert</v>
      </c>
      <c r="G1966" s="27" t="str">
        <f>VLOOKUP(A1966,bangolf_kategorien!$A$2:$B$11,2,FALSE)</f>
        <v>SM2</v>
      </c>
    </row>
    <row r="1967" spans="1:7" ht="14.5" x14ac:dyDescent="0.35">
      <c r="A1967" t="s">
        <v>116</v>
      </c>
      <c r="B1967">
        <v>38352</v>
      </c>
      <c r="C1967" t="s">
        <v>277</v>
      </c>
      <c r="D1967" t="s">
        <v>1889</v>
      </c>
      <c r="E1967" t="s">
        <v>447</v>
      </c>
      <c r="F1967" s="27" t="str">
        <f t="shared" si="30"/>
        <v>SW2: Kunimünch, Monika</v>
      </c>
      <c r="G1967" s="27" t="str">
        <f>VLOOKUP(A1967,bangolf_kategorien!$A$2:$B$11,2,FALSE)</f>
        <v>SW2</v>
      </c>
    </row>
    <row r="1968" spans="1:7" ht="14.5" x14ac:dyDescent="0.35">
      <c r="A1968" t="s">
        <v>138</v>
      </c>
      <c r="B1968">
        <v>67316</v>
      </c>
      <c r="C1968" t="s">
        <v>750</v>
      </c>
      <c r="D1968" t="s">
        <v>3841</v>
      </c>
      <c r="E1968" t="s">
        <v>288</v>
      </c>
      <c r="F1968" s="27" t="str">
        <f t="shared" si="30"/>
        <v>D: Kunisch, Jennifer</v>
      </c>
      <c r="G1968" s="27" t="str">
        <f>VLOOKUP(A1968,bangolf_kategorien!$A$2:$B$11,2,FALSE)</f>
        <v>D</v>
      </c>
    </row>
    <row r="1969" spans="1:7" ht="14.5" x14ac:dyDescent="0.35">
      <c r="A1969" t="s">
        <v>123</v>
      </c>
      <c r="B1969">
        <v>30336</v>
      </c>
      <c r="C1969" t="s">
        <v>1890</v>
      </c>
      <c r="D1969" t="s">
        <v>1891</v>
      </c>
      <c r="E1969" t="s">
        <v>595</v>
      </c>
      <c r="F1969" s="27" t="str">
        <f t="shared" si="30"/>
        <v>SM1: Künnecke, Jens-Michael</v>
      </c>
      <c r="G1969" s="27" t="str">
        <f>VLOOKUP(A1969,bangolf_kategorien!$A$2:$B$11,2,FALSE)</f>
        <v>SM1</v>
      </c>
    </row>
    <row r="1970" spans="1:7" ht="14.5" x14ac:dyDescent="0.35">
      <c r="A1970" t="s">
        <v>123</v>
      </c>
      <c r="B1970">
        <v>33427</v>
      </c>
      <c r="C1970" t="s">
        <v>315</v>
      </c>
      <c r="D1970" t="s">
        <v>1892</v>
      </c>
      <c r="E1970" t="s">
        <v>922</v>
      </c>
      <c r="F1970" s="27" t="str">
        <f t="shared" si="30"/>
        <v>SM1: Kunstmann, Andreas</v>
      </c>
      <c r="G1970" s="27" t="str">
        <f>VLOOKUP(A1970,bangolf_kategorien!$A$2:$B$11,2,FALSE)</f>
        <v>SM1</v>
      </c>
    </row>
    <row r="1971" spans="1:7" ht="14.5" x14ac:dyDescent="0.35">
      <c r="A1971" t="s">
        <v>127</v>
      </c>
      <c r="B1971">
        <v>33425</v>
      </c>
      <c r="C1971" t="s">
        <v>642</v>
      </c>
      <c r="D1971" t="s">
        <v>1892</v>
      </c>
      <c r="E1971" t="s">
        <v>922</v>
      </c>
      <c r="F1971" s="27" t="str">
        <f t="shared" si="30"/>
        <v>H: Kunstmann, Marcel</v>
      </c>
      <c r="G1971" s="27" t="str">
        <f>VLOOKUP(A1971,bangolf_kategorien!$A$2:$B$11,2,FALSE)</f>
        <v>H</v>
      </c>
    </row>
    <row r="1972" spans="1:7" ht="14.5" x14ac:dyDescent="0.35">
      <c r="A1972" t="s">
        <v>123</v>
      </c>
      <c r="B1972">
        <v>30521</v>
      </c>
      <c r="C1972" t="s">
        <v>149</v>
      </c>
      <c r="D1972" t="s">
        <v>1893</v>
      </c>
      <c r="E1972" t="s">
        <v>580</v>
      </c>
      <c r="F1972" s="27" t="str">
        <f t="shared" si="30"/>
        <v>SM1: Kuntermann, Markus</v>
      </c>
      <c r="G1972" s="27" t="str">
        <f>VLOOKUP(A1972,bangolf_kategorien!$A$2:$B$11,2,FALSE)</f>
        <v>SM1</v>
      </c>
    </row>
    <row r="1973" spans="1:7" ht="14.5" x14ac:dyDescent="0.35">
      <c r="A1973" t="s">
        <v>123</v>
      </c>
      <c r="B1973">
        <v>38162</v>
      </c>
      <c r="C1973" t="s">
        <v>481</v>
      </c>
      <c r="D1973" t="s">
        <v>1894</v>
      </c>
      <c r="E1973" t="s">
        <v>326</v>
      </c>
      <c r="F1973" s="27" t="str">
        <f t="shared" si="30"/>
        <v>SM1: Kuntz, Holger</v>
      </c>
      <c r="G1973" s="27" t="str">
        <f>VLOOKUP(A1973,bangolf_kategorien!$A$2:$B$11,2,FALSE)</f>
        <v>SM1</v>
      </c>
    </row>
    <row r="1974" spans="1:7" ht="14.5" x14ac:dyDescent="0.35">
      <c r="A1974" t="s">
        <v>123</v>
      </c>
      <c r="B1974">
        <v>66428</v>
      </c>
      <c r="C1974" t="s">
        <v>146</v>
      </c>
      <c r="D1974" t="s">
        <v>1895</v>
      </c>
      <c r="E1974" t="s">
        <v>153</v>
      </c>
      <c r="F1974" s="27" t="str">
        <f t="shared" si="30"/>
        <v>SM1: Kuntze, Jürgen</v>
      </c>
      <c r="G1974" s="27" t="str">
        <f>VLOOKUP(A1974,bangolf_kategorien!$A$2:$B$11,2,FALSE)</f>
        <v>SM1</v>
      </c>
    </row>
    <row r="1975" spans="1:7" ht="14.5" x14ac:dyDescent="0.35">
      <c r="A1975" t="s">
        <v>138</v>
      </c>
      <c r="B1975">
        <v>66139</v>
      </c>
      <c r="C1975" t="s">
        <v>1896</v>
      </c>
      <c r="D1975" t="s">
        <v>1895</v>
      </c>
      <c r="E1975" t="s">
        <v>153</v>
      </c>
      <c r="F1975" s="27" t="str">
        <f t="shared" si="30"/>
        <v>D: Kuntze, Lisa</v>
      </c>
      <c r="G1975" s="27" t="str">
        <f>VLOOKUP(A1975,bangolf_kategorien!$A$2:$B$11,2,FALSE)</f>
        <v>D</v>
      </c>
    </row>
    <row r="1976" spans="1:7" ht="14.5" x14ac:dyDescent="0.35">
      <c r="A1976" t="s">
        <v>112</v>
      </c>
      <c r="B1976">
        <v>5225</v>
      </c>
      <c r="C1976" t="s">
        <v>143</v>
      </c>
      <c r="D1976" t="s">
        <v>1897</v>
      </c>
      <c r="E1976" t="s">
        <v>263</v>
      </c>
      <c r="F1976" s="27" t="str">
        <f t="shared" si="30"/>
        <v>SM2: Kunz, Bernd</v>
      </c>
      <c r="G1976" s="27" t="str">
        <f>VLOOKUP(A1976,bangolf_kategorien!$A$2:$B$11,2,FALSE)</f>
        <v>SM2</v>
      </c>
    </row>
    <row r="1977" spans="1:7" ht="14.5" x14ac:dyDescent="0.35">
      <c r="A1977" t="s">
        <v>116</v>
      </c>
      <c r="B1977">
        <v>25024</v>
      </c>
      <c r="C1977" t="s">
        <v>649</v>
      </c>
      <c r="D1977" t="s">
        <v>1897</v>
      </c>
      <c r="E1977" t="s">
        <v>263</v>
      </c>
      <c r="F1977" s="27" t="str">
        <f t="shared" si="30"/>
        <v>SW2: Kunz, Helga</v>
      </c>
      <c r="G1977" s="27" t="str">
        <f>VLOOKUP(A1977,bangolf_kategorien!$A$2:$B$11,2,FALSE)</f>
        <v>SW2</v>
      </c>
    </row>
    <row r="1978" spans="1:7" ht="14.5" x14ac:dyDescent="0.35">
      <c r="A1978" t="s">
        <v>123</v>
      </c>
      <c r="B1978">
        <v>66519</v>
      </c>
      <c r="C1978" t="s">
        <v>180</v>
      </c>
      <c r="D1978" t="s">
        <v>1897</v>
      </c>
      <c r="E1978" t="s">
        <v>354</v>
      </c>
      <c r="F1978" s="27" t="str">
        <f t="shared" si="30"/>
        <v>SM1: Kunz, Peter</v>
      </c>
      <c r="G1978" s="27" t="str">
        <f>VLOOKUP(A1978,bangolf_kategorien!$A$2:$B$11,2,FALSE)</f>
        <v>SM1</v>
      </c>
    </row>
    <row r="1979" spans="1:7" ht="14.5" x14ac:dyDescent="0.35">
      <c r="A1979" t="s">
        <v>138</v>
      </c>
      <c r="B1979">
        <v>66977</v>
      </c>
      <c r="C1979" t="s">
        <v>1463</v>
      </c>
      <c r="D1979" t="s">
        <v>1897</v>
      </c>
      <c r="E1979" t="s">
        <v>354</v>
      </c>
      <c r="F1979" s="27" t="str">
        <f t="shared" si="30"/>
        <v>D: Kunz, Simone</v>
      </c>
      <c r="G1979" s="27" t="str">
        <f>VLOOKUP(A1979,bangolf_kategorien!$A$2:$B$11,2,FALSE)</f>
        <v>D</v>
      </c>
    </row>
    <row r="1980" spans="1:7" ht="14.5" x14ac:dyDescent="0.35">
      <c r="A1980" t="s">
        <v>112</v>
      </c>
      <c r="B1980">
        <v>6538</v>
      </c>
      <c r="C1980" t="s">
        <v>1142</v>
      </c>
      <c r="D1980" t="s">
        <v>1898</v>
      </c>
      <c r="E1980" t="s">
        <v>446</v>
      </c>
      <c r="F1980" s="27" t="str">
        <f t="shared" si="30"/>
        <v>SM2: Künzel, Hans-Peter</v>
      </c>
      <c r="G1980" s="27" t="str">
        <f>VLOOKUP(A1980,bangolf_kategorien!$A$2:$B$11,2,FALSE)</f>
        <v>SM2</v>
      </c>
    </row>
    <row r="1981" spans="1:7" ht="14.5" x14ac:dyDescent="0.35">
      <c r="A1981" t="s">
        <v>127</v>
      </c>
      <c r="B1981">
        <v>66855</v>
      </c>
      <c r="C1981" t="s">
        <v>685</v>
      </c>
      <c r="D1981" t="s">
        <v>3383</v>
      </c>
      <c r="E1981" t="s">
        <v>192</v>
      </c>
      <c r="F1981" s="27" t="str">
        <f t="shared" si="30"/>
        <v>H: Kurkowski, Thorsten</v>
      </c>
      <c r="G1981" s="27" t="str">
        <f>VLOOKUP(A1981,bangolf_kategorien!$A$2:$B$11,2,FALSE)</f>
        <v>H</v>
      </c>
    </row>
    <row r="1982" spans="1:7" ht="14.5" x14ac:dyDescent="0.35">
      <c r="A1982" t="s">
        <v>112</v>
      </c>
      <c r="B1982">
        <v>3209181</v>
      </c>
      <c r="C1982" t="s">
        <v>140</v>
      </c>
      <c r="D1982" t="s">
        <v>3842</v>
      </c>
      <c r="E1982" t="s">
        <v>4</v>
      </c>
      <c r="F1982" s="27" t="str">
        <f t="shared" si="30"/>
        <v>SM2: Kurland, Michael</v>
      </c>
      <c r="G1982" s="27" t="str">
        <f>VLOOKUP(A1982,bangolf_kategorien!$A$2:$B$11,2,FALSE)</f>
        <v>SM2</v>
      </c>
    </row>
    <row r="1983" spans="1:7" ht="14.5" x14ac:dyDescent="0.35">
      <c r="A1983" t="s">
        <v>127</v>
      </c>
      <c r="B1983">
        <v>37998</v>
      </c>
      <c r="C1983" t="s">
        <v>352</v>
      </c>
      <c r="D1983" t="s">
        <v>1899</v>
      </c>
      <c r="E1983" t="s">
        <v>491</v>
      </c>
      <c r="F1983" s="27" t="str">
        <f t="shared" si="30"/>
        <v>H: Kurtz, Patrick</v>
      </c>
      <c r="G1983" s="27" t="str">
        <f>VLOOKUP(A1983,bangolf_kategorien!$A$2:$B$11,2,FALSE)</f>
        <v>H</v>
      </c>
    </row>
    <row r="1984" spans="1:7" ht="14.5" x14ac:dyDescent="0.35">
      <c r="A1984" t="s">
        <v>112</v>
      </c>
      <c r="B1984">
        <v>38084</v>
      </c>
      <c r="C1984" t="s">
        <v>168</v>
      </c>
      <c r="D1984" t="s">
        <v>1899</v>
      </c>
      <c r="E1984" t="s">
        <v>491</v>
      </c>
      <c r="F1984" s="27" t="str">
        <f t="shared" si="30"/>
        <v>SM2: Kurtz, Rainer</v>
      </c>
      <c r="G1984" s="27" t="str">
        <f>VLOOKUP(A1984,bangolf_kategorien!$A$2:$B$11,2,FALSE)</f>
        <v>SM2</v>
      </c>
    </row>
    <row r="1985" spans="1:7" ht="14.5" x14ac:dyDescent="0.35">
      <c r="A1985" t="s">
        <v>127</v>
      </c>
      <c r="B1985">
        <v>34665</v>
      </c>
      <c r="C1985" t="s">
        <v>854</v>
      </c>
      <c r="D1985" t="s">
        <v>1900</v>
      </c>
      <c r="E1985" t="s">
        <v>115</v>
      </c>
      <c r="F1985" s="27" t="str">
        <f t="shared" si="30"/>
        <v>H: Kurz, Jochen</v>
      </c>
      <c r="G1985" s="27" t="str">
        <f>VLOOKUP(A1985,bangolf_kategorien!$A$2:$B$11,2,FALSE)</f>
        <v>H</v>
      </c>
    </row>
    <row r="1986" spans="1:7" ht="14.5" x14ac:dyDescent="0.35">
      <c r="A1986" t="s">
        <v>127</v>
      </c>
      <c r="B1986">
        <v>41007</v>
      </c>
      <c r="C1986" t="s">
        <v>3843</v>
      </c>
      <c r="D1986" t="s">
        <v>3844</v>
      </c>
      <c r="E1986" t="s">
        <v>343</v>
      </c>
      <c r="F1986" s="27" t="str">
        <f t="shared" si="30"/>
        <v>H: Kurzweg, Mikael</v>
      </c>
      <c r="G1986" s="27" t="str">
        <f>VLOOKUP(A1986,bangolf_kategorien!$A$2:$B$11,2,FALSE)</f>
        <v>H</v>
      </c>
    </row>
    <row r="1987" spans="1:7" ht="14.5" x14ac:dyDescent="0.35">
      <c r="A1987" t="s">
        <v>127</v>
      </c>
      <c r="B1987">
        <v>66103</v>
      </c>
      <c r="C1987" t="s">
        <v>1518</v>
      </c>
      <c r="D1987" t="s">
        <v>1901</v>
      </c>
      <c r="E1987" t="s">
        <v>471</v>
      </c>
      <c r="F1987" s="27" t="str">
        <f t="shared" ref="F1987:F2050" si="31">CONCATENATE(G1987,": ",D1987,", ",C1987)</f>
        <v>H: Kuschel, Raphael</v>
      </c>
      <c r="G1987" s="27" t="str">
        <f>VLOOKUP(A1987,bangolf_kategorien!$A$2:$B$11,2,FALSE)</f>
        <v>H</v>
      </c>
    </row>
    <row r="1988" spans="1:7" ht="14.5" x14ac:dyDescent="0.35">
      <c r="A1988" t="s">
        <v>123</v>
      </c>
      <c r="B1988">
        <v>3202770</v>
      </c>
      <c r="C1988" t="s">
        <v>236</v>
      </c>
      <c r="D1988" t="s">
        <v>3572</v>
      </c>
      <c r="E1988" t="s">
        <v>4</v>
      </c>
      <c r="F1988" s="27" t="str">
        <f t="shared" si="31"/>
        <v>SM1: Kuschmann, Sven</v>
      </c>
      <c r="G1988" s="27" t="str">
        <f>VLOOKUP(A1988,bangolf_kategorien!$A$2:$B$11,2,FALSE)</f>
        <v>SM1</v>
      </c>
    </row>
    <row r="1989" spans="1:7" ht="14.5" x14ac:dyDescent="0.35">
      <c r="A1989" t="s">
        <v>112</v>
      </c>
      <c r="B1989">
        <v>23321</v>
      </c>
      <c r="C1989" t="s">
        <v>146</v>
      </c>
      <c r="D1989" t="s">
        <v>1902</v>
      </c>
      <c r="E1989" t="s">
        <v>444</v>
      </c>
      <c r="F1989" s="27" t="str">
        <f t="shared" si="31"/>
        <v>SM2: Kuß, Jürgen</v>
      </c>
      <c r="G1989" s="27" t="str">
        <f>VLOOKUP(A1989,bangolf_kategorien!$A$2:$B$11,2,FALSE)</f>
        <v>SM2</v>
      </c>
    </row>
    <row r="1990" spans="1:7" ht="14.5" x14ac:dyDescent="0.35">
      <c r="A1990" t="s">
        <v>112</v>
      </c>
      <c r="B1990">
        <v>46027</v>
      </c>
      <c r="C1990" t="s">
        <v>143</v>
      </c>
      <c r="D1990" t="s">
        <v>1903</v>
      </c>
      <c r="E1990" t="s">
        <v>3787</v>
      </c>
      <c r="F1990" s="27" t="str">
        <f t="shared" si="31"/>
        <v>SM2: Kussnereit, Bernd</v>
      </c>
      <c r="G1990" s="27" t="str">
        <f>VLOOKUP(A1990,bangolf_kategorien!$A$2:$B$11,2,FALSE)</f>
        <v>SM2</v>
      </c>
    </row>
    <row r="1991" spans="1:7" ht="14.5" x14ac:dyDescent="0.35">
      <c r="A1991" t="s">
        <v>112</v>
      </c>
      <c r="B1991">
        <v>5956</v>
      </c>
      <c r="C1991" t="s">
        <v>221</v>
      </c>
      <c r="D1991" t="s">
        <v>1904</v>
      </c>
      <c r="E1991" t="s">
        <v>688</v>
      </c>
      <c r="F1991" s="27" t="str">
        <f t="shared" si="31"/>
        <v>SM2: Kuttig, Helmut</v>
      </c>
      <c r="G1991" s="27" t="str">
        <f>VLOOKUP(A1991,bangolf_kategorien!$A$2:$B$11,2,FALSE)</f>
        <v>SM2</v>
      </c>
    </row>
    <row r="1992" spans="1:7" ht="14.5" x14ac:dyDescent="0.35">
      <c r="A1992" t="s">
        <v>116</v>
      </c>
      <c r="B1992">
        <v>25371</v>
      </c>
      <c r="C1992" t="s">
        <v>290</v>
      </c>
      <c r="D1992" t="s">
        <v>1905</v>
      </c>
      <c r="E1992" t="s">
        <v>266</v>
      </c>
      <c r="F1992" s="27" t="str">
        <f t="shared" si="31"/>
        <v>SW2: Laber, Andrea</v>
      </c>
      <c r="G1992" s="27" t="str">
        <f>VLOOKUP(A1992,bangolf_kategorien!$A$2:$B$11,2,FALSE)</f>
        <v>SW2</v>
      </c>
    </row>
    <row r="1993" spans="1:7" ht="14.5" x14ac:dyDescent="0.35">
      <c r="A1993" t="s">
        <v>112</v>
      </c>
      <c r="B1993">
        <v>25372</v>
      </c>
      <c r="C1993" t="s">
        <v>1283</v>
      </c>
      <c r="D1993" t="s">
        <v>1905</v>
      </c>
      <c r="E1993" t="s">
        <v>266</v>
      </c>
      <c r="F1993" s="27" t="str">
        <f t="shared" si="31"/>
        <v>SM2: Laber, Emil</v>
      </c>
      <c r="G1993" s="27" t="str">
        <f>VLOOKUP(A1993,bangolf_kategorien!$A$2:$B$11,2,FALSE)</f>
        <v>SM2</v>
      </c>
    </row>
    <row r="1994" spans="1:7" ht="14.5" x14ac:dyDescent="0.35">
      <c r="A1994" t="s">
        <v>152</v>
      </c>
      <c r="B1994">
        <v>67363</v>
      </c>
      <c r="C1994" t="s">
        <v>3845</v>
      </c>
      <c r="D1994" t="s">
        <v>3846</v>
      </c>
      <c r="E1994" t="s">
        <v>500</v>
      </c>
      <c r="F1994" s="27" t="str">
        <f t="shared" si="31"/>
        <v>SCHM: Labita, Daniele</v>
      </c>
      <c r="G1994" s="27" t="str">
        <f>VLOOKUP(A1994,bangolf_kategorien!$A$2:$B$11,2,FALSE)</f>
        <v>SCHM</v>
      </c>
    </row>
    <row r="1995" spans="1:7" ht="14.5" x14ac:dyDescent="0.35">
      <c r="A1995" t="s">
        <v>127</v>
      </c>
      <c r="B1995">
        <v>3093542</v>
      </c>
      <c r="C1995" t="s">
        <v>2245</v>
      </c>
      <c r="D1995" t="s">
        <v>3573</v>
      </c>
      <c r="E1995" t="s">
        <v>4</v>
      </c>
      <c r="F1995" s="27" t="str">
        <f t="shared" si="31"/>
        <v>H: Labitzke, Arne</v>
      </c>
      <c r="G1995" s="27" t="str">
        <f>VLOOKUP(A1995,bangolf_kategorien!$A$2:$B$11,2,FALSE)</f>
        <v>H</v>
      </c>
    </row>
    <row r="1996" spans="1:7" ht="14.5" x14ac:dyDescent="0.35">
      <c r="A1996" t="s">
        <v>123</v>
      </c>
      <c r="B1996">
        <v>35816</v>
      </c>
      <c r="C1996" t="s">
        <v>1025</v>
      </c>
      <c r="D1996" t="s">
        <v>1906</v>
      </c>
      <c r="E1996" t="s">
        <v>702</v>
      </c>
      <c r="F1996" s="27" t="str">
        <f t="shared" si="31"/>
        <v>SM1: Lachmayer, Gerald</v>
      </c>
      <c r="G1996" s="27" t="str">
        <f>VLOOKUP(A1996,bangolf_kategorien!$A$2:$B$11,2,FALSE)</f>
        <v>SM1</v>
      </c>
    </row>
    <row r="1997" spans="1:7" ht="14.5" x14ac:dyDescent="0.35">
      <c r="A1997" t="s">
        <v>134</v>
      </c>
      <c r="B1997">
        <v>49742</v>
      </c>
      <c r="C1997" t="s">
        <v>905</v>
      </c>
      <c r="D1997" t="s">
        <v>1909</v>
      </c>
      <c r="E1997" t="s">
        <v>263</v>
      </c>
      <c r="F1997" s="27" t="str">
        <f t="shared" si="31"/>
        <v>SW1: Lagerquist, Britta</v>
      </c>
      <c r="G1997" s="27" t="str">
        <f>VLOOKUP(A1997,bangolf_kategorien!$A$2:$B$11,2,FALSE)</f>
        <v>SW1</v>
      </c>
    </row>
    <row r="1998" spans="1:7" ht="14.5" x14ac:dyDescent="0.35">
      <c r="A1998" t="s">
        <v>127</v>
      </c>
      <c r="B1998">
        <v>29677</v>
      </c>
      <c r="C1998" t="s">
        <v>341</v>
      </c>
      <c r="D1998" t="s">
        <v>1909</v>
      </c>
      <c r="E1998" t="s">
        <v>263</v>
      </c>
      <c r="F1998" s="27" t="str">
        <f t="shared" si="31"/>
        <v>H: Lagerquist, René</v>
      </c>
      <c r="G1998" s="27" t="str">
        <f>VLOOKUP(A1998,bangolf_kategorien!$A$2:$B$11,2,FALSE)</f>
        <v>H</v>
      </c>
    </row>
    <row r="1999" spans="1:7" ht="14.5" x14ac:dyDescent="0.35">
      <c r="A1999" t="s">
        <v>123</v>
      </c>
      <c r="B1999">
        <v>41848</v>
      </c>
      <c r="C1999" t="s">
        <v>241</v>
      </c>
      <c r="D1999" t="s">
        <v>1910</v>
      </c>
      <c r="E1999" t="s">
        <v>1433</v>
      </c>
      <c r="F1999" s="27" t="str">
        <f t="shared" si="31"/>
        <v>SM1: Lahann, Stefan</v>
      </c>
      <c r="G1999" s="27" t="str">
        <f>VLOOKUP(A1999,bangolf_kategorien!$A$2:$B$11,2,FALSE)</f>
        <v>SM1</v>
      </c>
    </row>
    <row r="2000" spans="1:7" ht="14.5" x14ac:dyDescent="0.35">
      <c r="A2000" t="s">
        <v>116</v>
      </c>
      <c r="B2000">
        <v>65072</v>
      </c>
      <c r="C2000" t="s">
        <v>568</v>
      </c>
      <c r="D2000" t="s">
        <v>1911</v>
      </c>
      <c r="E2000" t="s">
        <v>371</v>
      </c>
      <c r="F2000" s="27" t="str">
        <f t="shared" si="31"/>
        <v>SW2: Lais, Cornelia</v>
      </c>
      <c r="G2000" s="27" t="str">
        <f>VLOOKUP(A2000,bangolf_kategorien!$A$2:$B$11,2,FALSE)</f>
        <v>SW2</v>
      </c>
    </row>
    <row r="2001" spans="1:7" ht="14.5" x14ac:dyDescent="0.35">
      <c r="A2001" t="s">
        <v>112</v>
      </c>
      <c r="B2001">
        <v>5260</v>
      </c>
      <c r="C2001" t="s">
        <v>180</v>
      </c>
      <c r="D2001" t="s">
        <v>1911</v>
      </c>
      <c r="E2001" t="s">
        <v>371</v>
      </c>
      <c r="F2001" s="27" t="str">
        <f t="shared" si="31"/>
        <v>SM2: Lais, Peter</v>
      </c>
      <c r="G2001" s="27" t="str">
        <f>VLOOKUP(A2001,bangolf_kategorien!$A$2:$B$11,2,FALSE)</f>
        <v>SM2</v>
      </c>
    </row>
    <row r="2002" spans="1:7" ht="14.5" x14ac:dyDescent="0.35">
      <c r="A2002" t="s">
        <v>123</v>
      </c>
      <c r="B2002">
        <v>29247</v>
      </c>
      <c r="C2002" t="s">
        <v>315</v>
      </c>
      <c r="D2002" t="s">
        <v>1912</v>
      </c>
      <c r="E2002" t="s">
        <v>211</v>
      </c>
      <c r="F2002" s="27" t="str">
        <f t="shared" si="31"/>
        <v>SM1: Lammers, Andreas</v>
      </c>
      <c r="G2002" s="27" t="str">
        <f>VLOOKUP(A2002,bangolf_kategorien!$A$2:$B$11,2,FALSE)</f>
        <v>SM1</v>
      </c>
    </row>
    <row r="2003" spans="1:7" ht="14.5" x14ac:dyDescent="0.35">
      <c r="A2003" t="s">
        <v>127</v>
      </c>
      <c r="B2003">
        <v>30743</v>
      </c>
      <c r="C2003" t="s">
        <v>269</v>
      </c>
      <c r="D2003" t="s">
        <v>1913</v>
      </c>
      <c r="E2003" t="s">
        <v>282</v>
      </c>
      <c r="F2003" s="27" t="str">
        <f t="shared" si="31"/>
        <v>H: Lampert, Christian</v>
      </c>
      <c r="G2003" s="27" t="str">
        <f>VLOOKUP(A2003,bangolf_kategorien!$A$2:$B$11,2,FALSE)</f>
        <v>H</v>
      </c>
    </row>
    <row r="2004" spans="1:7" ht="14.5" x14ac:dyDescent="0.35">
      <c r="A2004" t="s">
        <v>112</v>
      </c>
      <c r="B2004">
        <v>60472</v>
      </c>
      <c r="C2004" t="s">
        <v>133</v>
      </c>
      <c r="D2004" t="s">
        <v>1914</v>
      </c>
      <c r="E2004" t="s">
        <v>1202</v>
      </c>
      <c r="F2004" s="27" t="str">
        <f t="shared" si="31"/>
        <v>SM2: Landefeld, Herbert</v>
      </c>
      <c r="G2004" s="27" t="str">
        <f>VLOOKUP(A2004,bangolf_kategorien!$A$2:$B$11,2,FALSE)</f>
        <v>SM2</v>
      </c>
    </row>
    <row r="2005" spans="1:7" ht="14.5" x14ac:dyDescent="0.35">
      <c r="A2005" t="s">
        <v>116</v>
      </c>
      <c r="B2005">
        <v>63347</v>
      </c>
      <c r="C2005" t="s">
        <v>1444</v>
      </c>
      <c r="D2005" t="s">
        <v>1914</v>
      </c>
      <c r="E2005" t="s">
        <v>1202</v>
      </c>
      <c r="F2005" s="27" t="str">
        <f t="shared" si="31"/>
        <v>SW2: Landefeld, Regina</v>
      </c>
      <c r="G2005" s="27" t="str">
        <f>VLOOKUP(A2005,bangolf_kategorien!$A$2:$B$11,2,FALSE)</f>
        <v>SW2</v>
      </c>
    </row>
    <row r="2006" spans="1:7" ht="14.5" x14ac:dyDescent="0.35">
      <c r="A2006" t="s">
        <v>138</v>
      </c>
      <c r="B2006">
        <v>3210819</v>
      </c>
      <c r="C2006" t="s">
        <v>607</v>
      </c>
      <c r="D2006" t="s">
        <v>3847</v>
      </c>
      <c r="E2006" t="s">
        <v>4</v>
      </c>
      <c r="F2006" s="27" t="str">
        <f t="shared" si="31"/>
        <v>D: Landgraf, Anne</v>
      </c>
      <c r="G2006" s="27" t="str">
        <f>VLOOKUP(A2006,bangolf_kategorien!$A$2:$B$11,2,FALSE)</f>
        <v>D</v>
      </c>
    </row>
    <row r="2007" spans="1:7" ht="14.5" x14ac:dyDescent="0.35">
      <c r="A2007" t="s">
        <v>116</v>
      </c>
      <c r="B2007">
        <v>31613</v>
      </c>
      <c r="C2007" t="s">
        <v>849</v>
      </c>
      <c r="D2007" t="s">
        <v>1915</v>
      </c>
      <c r="E2007" t="s">
        <v>500</v>
      </c>
      <c r="F2007" s="27" t="str">
        <f t="shared" si="31"/>
        <v>SW2: Landl, Christa</v>
      </c>
      <c r="G2007" s="27" t="str">
        <f>VLOOKUP(A2007,bangolf_kategorien!$A$2:$B$11,2,FALSE)</f>
        <v>SW2</v>
      </c>
    </row>
    <row r="2008" spans="1:7" ht="14.5" x14ac:dyDescent="0.35">
      <c r="A2008" t="s">
        <v>112</v>
      </c>
      <c r="B2008">
        <v>6879</v>
      </c>
      <c r="C2008" t="s">
        <v>221</v>
      </c>
      <c r="D2008" t="s">
        <v>1915</v>
      </c>
      <c r="E2008" t="s">
        <v>500</v>
      </c>
      <c r="F2008" s="27" t="str">
        <f t="shared" si="31"/>
        <v>SM2: Landl, Helmut</v>
      </c>
      <c r="G2008" s="27" t="str">
        <f>VLOOKUP(A2008,bangolf_kategorien!$A$2:$B$11,2,FALSE)</f>
        <v>SM2</v>
      </c>
    </row>
    <row r="2009" spans="1:7" ht="14.5" x14ac:dyDescent="0.35">
      <c r="A2009" t="s">
        <v>127</v>
      </c>
      <c r="B2009">
        <v>35806</v>
      </c>
      <c r="C2009" t="s">
        <v>382</v>
      </c>
      <c r="D2009" t="s">
        <v>1916</v>
      </c>
      <c r="E2009" t="s">
        <v>471</v>
      </c>
      <c r="F2009" s="27" t="str">
        <f t="shared" si="31"/>
        <v>H: Lanfer, Martin</v>
      </c>
      <c r="G2009" s="27" t="str">
        <f>VLOOKUP(A2009,bangolf_kategorien!$A$2:$B$11,2,FALSE)</f>
        <v>H</v>
      </c>
    </row>
    <row r="2010" spans="1:7" ht="14.5" x14ac:dyDescent="0.35">
      <c r="A2010" t="s">
        <v>123</v>
      </c>
      <c r="B2010">
        <v>46037</v>
      </c>
      <c r="C2010" t="s">
        <v>1063</v>
      </c>
      <c r="D2010" t="s">
        <v>1917</v>
      </c>
      <c r="E2010" t="s">
        <v>219</v>
      </c>
      <c r="F2010" s="27" t="str">
        <f t="shared" si="31"/>
        <v>SM1: Lang, Ewald</v>
      </c>
      <c r="G2010" s="27" t="str">
        <f>VLOOKUP(A2010,bangolf_kategorien!$A$2:$B$11,2,FALSE)</f>
        <v>SM1</v>
      </c>
    </row>
    <row r="2011" spans="1:7" ht="14.5" x14ac:dyDescent="0.35">
      <c r="A2011" t="s">
        <v>127</v>
      </c>
      <c r="B2011">
        <v>30907</v>
      </c>
      <c r="C2011" t="s">
        <v>146</v>
      </c>
      <c r="D2011" t="s">
        <v>1917</v>
      </c>
      <c r="E2011" t="s">
        <v>377</v>
      </c>
      <c r="F2011" s="27" t="str">
        <f t="shared" si="31"/>
        <v>H: Lang, Jürgen</v>
      </c>
      <c r="G2011" s="27" t="str">
        <f>VLOOKUP(A2011,bangolf_kategorien!$A$2:$B$11,2,FALSE)</f>
        <v>H</v>
      </c>
    </row>
    <row r="2012" spans="1:7" ht="14.5" x14ac:dyDescent="0.35">
      <c r="A2012" t="s">
        <v>123</v>
      </c>
      <c r="B2012">
        <v>34780</v>
      </c>
      <c r="C2012" t="s">
        <v>146</v>
      </c>
      <c r="D2012" t="s">
        <v>1917</v>
      </c>
      <c r="E2012" t="s">
        <v>1104</v>
      </c>
      <c r="F2012" s="27" t="str">
        <f t="shared" si="31"/>
        <v>SM1: Lang, Jürgen</v>
      </c>
      <c r="G2012" s="27" t="str">
        <f>VLOOKUP(A2012,bangolf_kategorien!$A$2:$B$11,2,FALSE)</f>
        <v>SM1</v>
      </c>
    </row>
    <row r="2013" spans="1:7" ht="14.5" x14ac:dyDescent="0.35">
      <c r="A2013" t="s">
        <v>112</v>
      </c>
      <c r="B2013">
        <v>37857</v>
      </c>
      <c r="C2013" t="s">
        <v>140</v>
      </c>
      <c r="D2013" t="s">
        <v>1917</v>
      </c>
      <c r="E2013" t="s">
        <v>364</v>
      </c>
      <c r="F2013" s="27" t="str">
        <f t="shared" si="31"/>
        <v>SM2: Lang, Michael</v>
      </c>
      <c r="G2013" s="27" t="str">
        <f>VLOOKUP(A2013,bangolf_kategorien!$A$2:$B$11,2,FALSE)</f>
        <v>SM2</v>
      </c>
    </row>
    <row r="2014" spans="1:7" ht="14.5" x14ac:dyDescent="0.35">
      <c r="A2014" t="s">
        <v>138</v>
      </c>
      <c r="B2014">
        <v>64182</v>
      </c>
      <c r="C2014" t="s">
        <v>804</v>
      </c>
      <c r="D2014" t="s">
        <v>1917</v>
      </c>
      <c r="E2014" t="s">
        <v>377</v>
      </c>
      <c r="F2014" s="27" t="str">
        <f t="shared" si="31"/>
        <v>D: Lang, Ramona</v>
      </c>
      <c r="G2014" s="27" t="str">
        <f>VLOOKUP(A2014,bangolf_kategorien!$A$2:$B$11,2,FALSE)</f>
        <v>D</v>
      </c>
    </row>
    <row r="2015" spans="1:7" ht="14.5" x14ac:dyDescent="0.35">
      <c r="A2015" t="s">
        <v>197</v>
      </c>
      <c r="B2015">
        <v>38064</v>
      </c>
      <c r="C2015" t="s">
        <v>441</v>
      </c>
      <c r="D2015" t="s">
        <v>1917</v>
      </c>
      <c r="E2015" t="s">
        <v>219</v>
      </c>
      <c r="F2015" s="27" t="str">
        <f t="shared" si="31"/>
        <v>JM: Lang, Timo</v>
      </c>
      <c r="G2015" s="27" t="str">
        <f>VLOOKUP(A2015,bangolf_kategorien!$A$2:$B$11,2,FALSE)</f>
        <v>JM</v>
      </c>
    </row>
    <row r="2016" spans="1:7" ht="14.5" x14ac:dyDescent="0.35">
      <c r="A2016" t="s">
        <v>112</v>
      </c>
      <c r="B2016">
        <v>12503</v>
      </c>
      <c r="C2016" t="s">
        <v>207</v>
      </c>
      <c r="D2016" t="s">
        <v>1918</v>
      </c>
      <c r="E2016" t="s">
        <v>375</v>
      </c>
      <c r="F2016" s="27" t="str">
        <f t="shared" si="31"/>
        <v>SM2: Lange, Dieter</v>
      </c>
      <c r="G2016" s="27" t="str">
        <f>VLOOKUP(A2016,bangolf_kategorien!$A$2:$B$11,2,FALSE)</f>
        <v>SM2</v>
      </c>
    </row>
    <row r="2017" spans="1:7" ht="14.5" x14ac:dyDescent="0.35">
      <c r="A2017" t="s">
        <v>112</v>
      </c>
      <c r="B2017">
        <v>17614</v>
      </c>
      <c r="C2017" t="s">
        <v>683</v>
      </c>
      <c r="D2017" t="s">
        <v>1918</v>
      </c>
      <c r="E2017" t="s">
        <v>148</v>
      </c>
      <c r="F2017" s="27" t="str">
        <f t="shared" si="31"/>
        <v>SM2: Lange, Friedrich</v>
      </c>
      <c r="G2017" s="27" t="str">
        <f>VLOOKUP(A2017,bangolf_kategorien!$A$2:$B$11,2,FALSE)</f>
        <v>SM2</v>
      </c>
    </row>
    <row r="2018" spans="1:7" ht="14.5" x14ac:dyDescent="0.35">
      <c r="A2018" t="s">
        <v>197</v>
      </c>
      <c r="B2018">
        <v>879</v>
      </c>
      <c r="C2018" t="s">
        <v>578</v>
      </c>
      <c r="D2018" t="s">
        <v>1918</v>
      </c>
      <c r="E2018" t="s">
        <v>119</v>
      </c>
      <c r="F2018" s="27" t="str">
        <f t="shared" si="31"/>
        <v>JM: Lange, Kevin</v>
      </c>
      <c r="G2018" s="27" t="str">
        <f>VLOOKUP(A2018,bangolf_kategorien!$A$2:$B$11,2,FALSE)</f>
        <v>JM</v>
      </c>
    </row>
    <row r="2019" spans="1:7" ht="14.5" x14ac:dyDescent="0.35">
      <c r="A2019" t="s">
        <v>116</v>
      </c>
      <c r="B2019">
        <v>17112</v>
      </c>
      <c r="C2019" t="s">
        <v>1919</v>
      </c>
      <c r="D2019" t="s">
        <v>1918</v>
      </c>
      <c r="E2019" t="s">
        <v>375</v>
      </c>
      <c r="F2019" s="27" t="str">
        <f t="shared" si="31"/>
        <v>SW2: Lange, Maria</v>
      </c>
      <c r="G2019" s="27" t="str">
        <f>VLOOKUP(A2019,bangolf_kategorien!$A$2:$B$11,2,FALSE)</f>
        <v>SW2</v>
      </c>
    </row>
    <row r="2020" spans="1:7" ht="14.5" x14ac:dyDescent="0.35">
      <c r="A2020" t="s">
        <v>116</v>
      </c>
      <c r="B2020">
        <v>17615</v>
      </c>
      <c r="C2020" t="s">
        <v>1920</v>
      </c>
      <c r="D2020" t="s">
        <v>1918</v>
      </c>
      <c r="E2020" t="s">
        <v>148</v>
      </c>
      <c r="F2020" s="27" t="str">
        <f t="shared" si="31"/>
        <v>SW2: Lange, Marlene</v>
      </c>
      <c r="G2020" s="27" t="str">
        <f>VLOOKUP(A2020,bangolf_kategorien!$A$2:$B$11,2,FALSE)</f>
        <v>SW2</v>
      </c>
    </row>
    <row r="2021" spans="1:7" ht="14.5" x14ac:dyDescent="0.35">
      <c r="A2021" t="s">
        <v>127</v>
      </c>
      <c r="B2021">
        <v>37204</v>
      </c>
      <c r="C2021" t="s">
        <v>1921</v>
      </c>
      <c r="D2021" t="s">
        <v>1918</v>
      </c>
      <c r="E2021" t="s">
        <v>249</v>
      </c>
      <c r="F2021" s="27" t="str">
        <f t="shared" si="31"/>
        <v>H: Lange, Phillipp</v>
      </c>
      <c r="G2021" s="27" t="str">
        <f>VLOOKUP(A2021,bangolf_kategorien!$A$2:$B$11,2,FALSE)</f>
        <v>H</v>
      </c>
    </row>
    <row r="2022" spans="1:7" ht="14.5" x14ac:dyDescent="0.35">
      <c r="A2022" t="s">
        <v>112</v>
      </c>
      <c r="B2022">
        <v>66415</v>
      </c>
      <c r="C2022" t="s">
        <v>472</v>
      </c>
      <c r="D2022" t="s">
        <v>1918</v>
      </c>
      <c r="E2022" t="s">
        <v>249</v>
      </c>
      <c r="F2022" s="27" t="str">
        <f t="shared" si="31"/>
        <v>SM2: Lange, Wilfried</v>
      </c>
      <c r="G2022" s="27" t="str">
        <f>VLOOKUP(A2022,bangolf_kategorien!$A$2:$B$11,2,FALSE)</f>
        <v>SM2</v>
      </c>
    </row>
    <row r="2023" spans="1:7" ht="14.5" x14ac:dyDescent="0.35">
      <c r="A2023" t="s">
        <v>112</v>
      </c>
      <c r="B2023">
        <v>66132</v>
      </c>
      <c r="C2023" t="s">
        <v>190</v>
      </c>
      <c r="D2023" t="s">
        <v>1922</v>
      </c>
      <c r="E2023" t="s">
        <v>223</v>
      </c>
      <c r="F2023" s="27" t="str">
        <f t="shared" si="31"/>
        <v>SM2: Langemann, Uwe</v>
      </c>
      <c r="G2023" s="27" t="str">
        <f>VLOOKUP(A2023,bangolf_kategorien!$A$2:$B$11,2,FALSE)</f>
        <v>SM2</v>
      </c>
    </row>
    <row r="2024" spans="1:7" ht="14.5" x14ac:dyDescent="0.35">
      <c r="A2024" t="s">
        <v>138</v>
      </c>
      <c r="B2024">
        <v>33485</v>
      </c>
      <c r="C2024" t="s">
        <v>176</v>
      </c>
      <c r="D2024" t="s">
        <v>1923</v>
      </c>
      <c r="E2024" t="s">
        <v>515</v>
      </c>
      <c r="F2024" s="27" t="str">
        <f t="shared" si="31"/>
        <v>D: Langenbacher, Bianca</v>
      </c>
      <c r="G2024" s="27" t="str">
        <f>VLOOKUP(A2024,bangolf_kategorien!$A$2:$B$11,2,FALSE)</f>
        <v>D</v>
      </c>
    </row>
    <row r="2025" spans="1:7" ht="14.5" x14ac:dyDescent="0.35">
      <c r="A2025" t="s">
        <v>152</v>
      </c>
      <c r="B2025">
        <v>67288</v>
      </c>
      <c r="C2025" t="s">
        <v>3848</v>
      </c>
      <c r="D2025" t="s">
        <v>1925</v>
      </c>
      <c r="E2025" t="s">
        <v>354</v>
      </c>
      <c r="F2025" s="27" t="str">
        <f t="shared" si="31"/>
        <v>SCHM: Langer, Nick</v>
      </c>
      <c r="G2025" s="27" t="str">
        <f>VLOOKUP(A2025,bangolf_kategorien!$A$2:$B$11,2,FALSE)</f>
        <v>SCHM</v>
      </c>
    </row>
    <row r="2026" spans="1:7" ht="14.5" x14ac:dyDescent="0.35">
      <c r="A2026" t="s">
        <v>123</v>
      </c>
      <c r="B2026">
        <v>66571</v>
      </c>
      <c r="C2026" t="s">
        <v>1924</v>
      </c>
      <c r="D2026" t="s">
        <v>1925</v>
      </c>
      <c r="E2026" t="s">
        <v>292</v>
      </c>
      <c r="F2026" s="27" t="str">
        <f t="shared" si="31"/>
        <v>SM1: Langer, Viktor</v>
      </c>
      <c r="G2026" s="27" t="str">
        <f>VLOOKUP(A2026,bangolf_kategorien!$A$2:$B$11,2,FALSE)</f>
        <v>SM1</v>
      </c>
    </row>
    <row r="2027" spans="1:7" ht="14.5" x14ac:dyDescent="0.35">
      <c r="A2027" t="s">
        <v>123</v>
      </c>
      <c r="B2027">
        <v>29043</v>
      </c>
      <c r="C2027" t="s">
        <v>1926</v>
      </c>
      <c r="D2027" t="s">
        <v>1925</v>
      </c>
      <c r="E2027" t="s">
        <v>408</v>
      </c>
      <c r="F2027" s="27" t="str">
        <f t="shared" si="31"/>
        <v>SM1: Langer, Waldemar</v>
      </c>
      <c r="G2027" s="27" t="str">
        <f>VLOOKUP(A2027,bangolf_kategorien!$A$2:$B$11,2,FALSE)</f>
        <v>SM1</v>
      </c>
    </row>
    <row r="2028" spans="1:7" ht="14.5" x14ac:dyDescent="0.35">
      <c r="A2028" t="s">
        <v>197</v>
      </c>
      <c r="B2028">
        <v>66570</v>
      </c>
      <c r="C2028" t="s">
        <v>759</v>
      </c>
      <c r="D2028" t="s">
        <v>1925</v>
      </c>
      <c r="E2028" t="s">
        <v>292</v>
      </c>
      <c r="F2028" s="27" t="str">
        <f t="shared" si="31"/>
        <v>JM: Langer, Yannick</v>
      </c>
      <c r="G2028" s="27" t="str">
        <f>VLOOKUP(A2028,bangolf_kategorien!$A$2:$B$11,2,FALSE)</f>
        <v>JM</v>
      </c>
    </row>
    <row r="2029" spans="1:7" ht="14.5" x14ac:dyDescent="0.35">
      <c r="A2029" t="s">
        <v>123</v>
      </c>
      <c r="B2029">
        <v>35700</v>
      </c>
      <c r="C2029" t="s">
        <v>382</v>
      </c>
      <c r="D2029" t="s">
        <v>1927</v>
      </c>
      <c r="E2029" t="s">
        <v>115</v>
      </c>
      <c r="F2029" s="27" t="str">
        <f t="shared" si="31"/>
        <v>SM1: Langfeld, Martin</v>
      </c>
      <c r="G2029" s="27" t="str">
        <f>VLOOKUP(A2029,bangolf_kategorien!$A$2:$B$11,2,FALSE)</f>
        <v>SM1</v>
      </c>
    </row>
    <row r="2030" spans="1:7" ht="14.5" x14ac:dyDescent="0.35">
      <c r="A2030" t="s">
        <v>112</v>
      </c>
      <c r="B2030">
        <v>34921</v>
      </c>
      <c r="C2030" t="s">
        <v>302</v>
      </c>
      <c r="D2030" t="s">
        <v>1928</v>
      </c>
      <c r="E2030" t="s">
        <v>1212</v>
      </c>
      <c r="F2030" s="27" t="str">
        <f t="shared" si="31"/>
        <v>SM2: Langner, Heinz</v>
      </c>
      <c r="G2030" s="27" t="str">
        <f>VLOOKUP(A2030,bangolf_kategorien!$A$2:$B$11,2,FALSE)</f>
        <v>SM2</v>
      </c>
    </row>
    <row r="2031" spans="1:7" ht="14.5" x14ac:dyDescent="0.35">
      <c r="A2031" t="s">
        <v>127</v>
      </c>
      <c r="B2031">
        <v>3214569</v>
      </c>
      <c r="C2031" t="s">
        <v>704</v>
      </c>
      <c r="D2031" t="s">
        <v>3574</v>
      </c>
      <c r="E2031" t="s">
        <v>4</v>
      </c>
      <c r="F2031" s="27" t="str">
        <f t="shared" si="31"/>
        <v>H: Lanwert, Luca</v>
      </c>
      <c r="G2031" s="27" t="str">
        <f>VLOOKUP(A2031,bangolf_kategorien!$A$2:$B$11,2,FALSE)</f>
        <v>H</v>
      </c>
    </row>
    <row r="2032" spans="1:7" ht="14.5" x14ac:dyDescent="0.35">
      <c r="A2032" t="s">
        <v>138</v>
      </c>
      <c r="B2032">
        <v>902</v>
      </c>
      <c r="C2032" t="s">
        <v>1929</v>
      </c>
      <c r="D2032" t="s">
        <v>1930</v>
      </c>
      <c r="E2032" t="s">
        <v>122</v>
      </c>
      <c r="F2032" s="27" t="str">
        <f t="shared" si="31"/>
        <v>D: Laskowski, Janina</v>
      </c>
      <c r="G2032" s="27" t="str">
        <f>VLOOKUP(A2032,bangolf_kategorien!$A$2:$B$11,2,FALSE)</f>
        <v>D</v>
      </c>
    </row>
    <row r="2033" spans="1:7" ht="14.5" x14ac:dyDescent="0.35">
      <c r="A2033" t="s">
        <v>112</v>
      </c>
      <c r="B2033">
        <v>44812</v>
      </c>
      <c r="C2033" t="s">
        <v>227</v>
      </c>
      <c r="D2033" t="s">
        <v>1931</v>
      </c>
      <c r="E2033" t="s">
        <v>151</v>
      </c>
      <c r="F2033" s="27" t="str">
        <f t="shared" si="31"/>
        <v>SM2: Lassen, Günter</v>
      </c>
      <c r="G2033" s="27" t="str">
        <f>VLOOKUP(A2033,bangolf_kategorien!$A$2:$B$11,2,FALSE)</f>
        <v>SM2</v>
      </c>
    </row>
    <row r="2034" spans="1:7" ht="14.5" x14ac:dyDescent="0.35">
      <c r="A2034" t="s">
        <v>138</v>
      </c>
      <c r="B2034">
        <v>50101</v>
      </c>
      <c r="C2034" t="s">
        <v>201</v>
      </c>
      <c r="D2034" t="s">
        <v>1932</v>
      </c>
      <c r="E2034" t="s">
        <v>401</v>
      </c>
      <c r="F2034" s="27" t="str">
        <f t="shared" si="31"/>
        <v>D: Lauber-Selka, Tanja</v>
      </c>
      <c r="G2034" s="27" t="str">
        <f>VLOOKUP(A2034,bangolf_kategorien!$A$2:$B$11,2,FALSE)</f>
        <v>D</v>
      </c>
    </row>
    <row r="2035" spans="1:7" ht="14.5" x14ac:dyDescent="0.35">
      <c r="A2035" t="s">
        <v>123</v>
      </c>
      <c r="B2035">
        <v>41392</v>
      </c>
      <c r="C2035" t="s">
        <v>481</v>
      </c>
      <c r="D2035" t="s">
        <v>1933</v>
      </c>
      <c r="E2035" t="s">
        <v>1204</v>
      </c>
      <c r="F2035" s="27" t="str">
        <f t="shared" si="31"/>
        <v>SM1: Lauble, Holger</v>
      </c>
      <c r="G2035" s="27" t="str">
        <f>VLOOKUP(A2035,bangolf_kategorien!$A$2:$B$11,2,FALSE)</f>
        <v>SM1</v>
      </c>
    </row>
    <row r="2036" spans="1:7" ht="14.5" x14ac:dyDescent="0.35">
      <c r="A2036" t="s">
        <v>112</v>
      </c>
      <c r="B2036">
        <v>6368</v>
      </c>
      <c r="C2036" t="s">
        <v>1934</v>
      </c>
      <c r="D2036" t="s">
        <v>1935</v>
      </c>
      <c r="E2036" t="s">
        <v>1011</v>
      </c>
      <c r="F2036" s="27" t="str">
        <f t="shared" si="31"/>
        <v>SM2: Lauer, Ekkehard</v>
      </c>
      <c r="G2036" s="27" t="str">
        <f>VLOOKUP(A2036,bangolf_kategorien!$A$2:$B$11,2,FALSE)</f>
        <v>SM2</v>
      </c>
    </row>
    <row r="2037" spans="1:7" ht="14.5" x14ac:dyDescent="0.35">
      <c r="A2037" t="s">
        <v>197</v>
      </c>
      <c r="B2037">
        <v>66996</v>
      </c>
      <c r="C2037" t="s">
        <v>1805</v>
      </c>
      <c r="D2037" t="s">
        <v>3384</v>
      </c>
      <c r="E2037" t="s">
        <v>767</v>
      </c>
      <c r="F2037" s="27" t="str">
        <f t="shared" si="31"/>
        <v>JM: Lauf, Magnus</v>
      </c>
      <c r="G2037" s="27" t="str">
        <f>VLOOKUP(A2037,bangolf_kategorien!$A$2:$B$11,2,FALSE)</f>
        <v>JM</v>
      </c>
    </row>
    <row r="2038" spans="1:7" ht="14.5" x14ac:dyDescent="0.35">
      <c r="A2038" t="s">
        <v>134</v>
      </c>
      <c r="B2038">
        <v>67321</v>
      </c>
      <c r="C2038" t="s">
        <v>1128</v>
      </c>
      <c r="D2038" t="s">
        <v>1936</v>
      </c>
      <c r="E2038" t="s">
        <v>1991</v>
      </c>
      <c r="F2038" s="27" t="str">
        <f t="shared" si="31"/>
        <v>SW1: Laurenz, Anja</v>
      </c>
      <c r="G2038" s="27" t="str">
        <f>VLOOKUP(A2038,bangolf_kategorien!$A$2:$B$11,2,FALSE)</f>
        <v>SW1</v>
      </c>
    </row>
    <row r="2039" spans="1:7" ht="14.5" x14ac:dyDescent="0.35">
      <c r="A2039" t="s">
        <v>123</v>
      </c>
      <c r="B2039">
        <v>67322</v>
      </c>
      <c r="C2039" t="s">
        <v>1783</v>
      </c>
      <c r="D2039" t="s">
        <v>1936</v>
      </c>
      <c r="E2039" t="s">
        <v>1991</v>
      </c>
      <c r="F2039" s="27" t="str">
        <f t="shared" si="31"/>
        <v>SM1: Laurenz, Gunter</v>
      </c>
      <c r="G2039" s="27" t="str">
        <f>VLOOKUP(A2039,bangolf_kategorien!$A$2:$B$11,2,FALSE)</f>
        <v>SM1</v>
      </c>
    </row>
    <row r="2040" spans="1:7" ht="14.5" x14ac:dyDescent="0.35">
      <c r="A2040" t="s">
        <v>112</v>
      </c>
      <c r="B2040">
        <v>66198</v>
      </c>
      <c r="C2040" t="s">
        <v>498</v>
      </c>
      <c r="D2040" t="s">
        <v>1936</v>
      </c>
      <c r="E2040" t="s">
        <v>534</v>
      </c>
      <c r="F2040" s="27" t="str">
        <f t="shared" si="31"/>
        <v>SM2: Laurenz, Horst</v>
      </c>
      <c r="G2040" s="27" t="str">
        <f>VLOOKUP(A2040,bangolf_kategorien!$A$2:$B$11,2,FALSE)</f>
        <v>SM2</v>
      </c>
    </row>
    <row r="2041" spans="1:7" ht="14.5" x14ac:dyDescent="0.35">
      <c r="A2041" t="s">
        <v>138</v>
      </c>
      <c r="B2041">
        <v>34469</v>
      </c>
      <c r="C2041" t="s">
        <v>815</v>
      </c>
      <c r="D2041" t="s">
        <v>3849</v>
      </c>
      <c r="E2041" t="s">
        <v>153</v>
      </c>
      <c r="F2041" s="27" t="str">
        <f t="shared" si="31"/>
        <v>D: Lauterfeld, Aylin</v>
      </c>
      <c r="G2041" s="27" t="str">
        <f>VLOOKUP(A2041,bangolf_kategorien!$A$2:$B$11,2,FALSE)</f>
        <v>D</v>
      </c>
    </row>
    <row r="2042" spans="1:7" ht="14.5" x14ac:dyDescent="0.35">
      <c r="A2042" t="s">
        <v>123</v>
      </c>
      <c r="B2042">
        <v>33131</v>
      </c>
      <c r="C2042" t="s">
        <v>186</v>
      </c>
      <c r="D2042" t="s">
        <v>1937</v>
      </c>
      <c r="E2042" t="s">
        <v>786</v>
      </c>
      <c r="F2042" s="27" t="str">
        <f t="shared" si="31"/>
        <v>SM1: Laux, Alexander</v>
      </c>
      <c r="G2042" s="27" t="str">
        <f>VLOOKUP(A2042,bangolf_kategorien!$A$2:$B$11,2,FALSE)</f>
        <v>SM1</v>
      </c>
    </row>
    <row r="2043" spans="1:7" ht="14.5" x14ac:dyDescent="0.35">
      <c r="A2043" t="s">
        <v>127</v>
      </c>
      <c r="B2043">
        <v>35659</v>
      </c>
      <c r="C2043" t="s">
        <v>642</v>
      </c>
      <c r="D2043" t="s">
        <v>1937</v>
      </c>
      <c r="E2043" t="s">
        <v>786</v>
      </c>
      <c r="F2043" s="27" t="str">
        <f t="shared" si="31"/>
        <v>H: Laux, Marcel</v>
      </c>
      <c r="G2043" s="27" t="str">
        <f>VLOOKUP(A2043,bangolf_kategorien!$A$2:$B$11,2,FALSE)</f>
        <v>H</v>
      </c>
    </row>
    <row r="2044" spans="1:7" ht="14.5" x14ac:dyDescent="0.35">
      <c r="A2044" t="s">
        <v>138</v>
      </c>
      <c r="B2044">
        <v>38368</v>
      </c>
      <c r="C2044" t="s">
        <v>1938</v>
      </c>
      <c r="D2044" t="s">
        <v>1939</v>
      </c>
      <c r="E2044" t="s">
        <v>329</v>
      </c>
      <c r="F2044" s="27" t="str">
        <f t="shared" si="31"/>
        <v>D: Lebedeva, Galina</v>
      </c>
      <c r="G2044" s="27" t="str">
        <f>VLOOKUP(A2044,bangolf_kategorien!$A$2:$B$11,2,FALSE)</f>
        <v>D</v>
      </c>
    </row>
    <row r="2045" spans="1:7" ht="14.5" x14ac:dyDescent="0.35">
      <c r="A2045" t="s">
        <v>134</v>
      </c>
      <c r="B2045">
        <v>47498</v>
      </c>
      <c r="C2045" t="s">
        <v>1940</v>
      </c>
      <c r="D2045" t="s">
        <v>1941</v>
      </c>
      <c r="E2045" t="s">
        <v>442</v>
      </c>
      <c r="F2045" s="27" t="str">
        <f t="shared" si="31"/>
        <v>SW1: Lechler, Ilona</v>
      </c>
      <c r="G2045" s="27" t="str">
        <f>VLOOKUP(A2045,bangolf_kategorien!$A$2:$B$11,2,FALSE)</f>
        <v>SW1</v>
      </c>
    </row>
    <row r="2046" spans="1:7" ht="14.5" x14ac:dyDescent="0.35">
      <c r="A2046" t="s">
        <v>152</v>
      </c>
      <c r="B2046">
        <v>67187</v>
      </c>
      <c r="C2046" t="s">
        <v>185</v>
      </c>
      <c r="D2046" t="s">
        <v>3575</v>
      </c>
      <c r="E2046" t="s">
        <v>145</v>
      </c>
      <c r="F2046" s="27" t="str">
        <f t="shared" si="31"/>
        <v>SCHM: Lechtenfeld, Justin</v>
      </c>
      <c r="G2046" s="27" t="str">
        <f>VLOOKUP(A2046,bangolf_kategorien!$A$2:$B$11,2,FALSE)</f>
        <v>SCHM</v>
      </c>
    </row>
    <row r="2047" spans="1:7" ht="14.5" x14ac:dyDescent="0.35">
      <c r="A2047" t="s">
        <v>127</v>
      </c>
      <c r="B2047">
        <v>64869</v>
      </c>
      <c r="C2047" t="s">
        <v>1942</v>
      </c>
      <c r="D2047" t="s">
        <v>1943</v>
      </c>
      <c r="E2047" t="s">
        <v>306</v>
      </c>
      <c r="F2047" s="27" t="str">
        <f t="shared" si="31"/>
        <v>H: Lefkes, Hans-Josef</v>
      </c>
      <c r="G2047" s="27" t="str">
        <f>VLOOKUP(A2047,bangolf_kategorien!$A$2:$B$11,2,FALSE)</f>
        <v>H</v>
      </c>
    </row>
    <row r="2048" spans="1:7" ht="14.5" x14ac:dyDescent="0.35">
      <c r="A2048" t="s">
        <v>123</v>
      </c>
      <c r="B2048">
        <v>48696</v>
      </c>
      <c r="C2048" t="s">
        <v>1944</v>
      </c>
      <c r="D2048" t="s">
        <v>1945</v>
      </c>
      <c r="E2048" t="s">
        <v>531</v>
      </c>
      <c r="F2048" s="27" t="str">
        <f t="shared" si="31"/>
        <v>SM1: Legisa, Valentino</v>
      </c>
      <c r="G2048" s="27" t="str">
        <f>VLOOKUP(A2048,bangolf_kategorien!$A$2:$B$11,2,FALSE)</f>
        <v>SM1</v>
      </c>
    </row>
    <row r="2049" spans="1:7" ht="14.5" x14ac:dyDescent="0.35">
      <c r="A2049" t="s">
        <v>112</v>
      </c>
      <c r="B2049">
        <v>23055</v>
      </c>
      <c r="C2049" t="s">
        <v>1692</v>
      </c>
      <c r="D2049" t="s">
        <v>1946</v>
      </c>
      <c r="E2049" t="s">
        <v>343</v>
      </c>
      <c r="F2049" s="27" t="str">
        <f t="shared" si="31"/>
        <v>SM2: Lehmann, Detlef</v>
      </c>
      <c r="G2049" s="27" t="str">
        <f>VLOOKUP(A2049,bangolf_kategorien!$A$2:$B$11,2,FALSE)</f>
        <v>SM2</v>
      </c>
    </row>
    <row r="2050" spans="1:7" ht="14.5" x14ac:dyDescent="0.35">
      <c r="A2050" t="s">
        <v>127</v>
      </c>
      <c r="B2050">
        <v>67372</v>
      </c>
      <c r="C2050" t="s">
        <v>3850</v>
      </c>
      <c r="D2050" t="s">
        <v>1946</v>
      </c>
      <c r="E2050" t="s">
        <v>846</v>
      </c>
      <c r="F2050" s="27" t="str">
        <f t="shared" si="31"/>
        <v>H: Lehmann, Niclas</v>
      </c>
      <c r="G2050" s="27" t="str">
        <f>VLOOKUP(A2050,bangolf_kategorien!$A$2:$B$11,2,FALSE)</f>
        <v>H</v>
      </c>
    </row>
    <row r="2051" spans="1:7" ht="14.5" x14ac:dyDescent="0.35">
      <c r="A2051" t="s">
        <v>112</v>
      </c>
      <c r="B2051">
        <v>66356</v>
      </c>
      <c r="C2051" t="s">
        <v>258</v>
      </c>
      <c r="D2051" t="s">
        <v>1946</v>
      </c>
      <c r="E2051" t="s">
        <v>990</v>
      </c>
      <c r="F2051" s="27" t="str">
        <f t="shared" ref="F2051:F2114" si="32">CONCATENATE(G2051,": ",D2051,", ",C2051)</f>
        <v>SM2: Lehmann, Reiner</v>
      </c>
      <c r="G2051" s="27" t="str">
        <f>VLOOKUP(A2051,bangolf_kategorien!$A$2:$B$11,2,FALSE)</f>
        <v>SM2</v>
      </c>
    </row>
    <row r="2052" spans="1:7" ht="14.5" x14ac:dyDescent="0.35">
      <c r="A2052" t="s">
        <v>134</v>
      </c>
      <c r="B2052">
        <v>3119658</v>
      </c>
      <c r="C2052" t="s">
        <v>3576</v>
      </c>
      <c r="D2052" t="s">
        <v>3577</v>
      </c>
      <c r="E2052" t="s">
        <v>4</v>
      </c>
      <c r="F2052" s="27" t="str">
        <f t="shared" si="32"/>
        <v>SW1: Leibiger, Annett</v>
      </c>
      <c r="G2052" s="27" t="str">
        <f>VLOOKUP(A2052,bangolf_kategorien!$A$2:$B$11,2,FALSE)</f>
        <v>SW1</v>
      </c>
    </row>
    <row r="2053" spans="1:7" ht="14.5" x14ac:dyDescent="0.35">
      <c r="A2053" t="s">
        <v>127</v>
      </c>
      <c r="B2053">
        <v>32627</v>
      </c>
      <c r="C2053" t="s">
        <v>578</v>
      </c>
      <c r="D2053" t="s">
        <v>1947</v>
      </c>
      <c r="E2053" t="s">
        <v>263</v>
      </c>
      <c r="F2053" s="27" t="str">
        <f t="shared" si="32"/>
        <v>H: Leickel, Kevin</v>
      </c>
      <c r="G2053" s="27" t="str">
        <f>VLOOKUP(A2053,bangolf_kategorien!$A$2:$B$11,2,FALSE)</f>
        <v>H</v>
      </c>
    </row>
    <row r="2054" spans="1:7" ht="14.5" x14ac:dyDescent="0.35">
      <c r="A2054" t="s">
        <v>123</v>
      </c>
      <c r="B2054">
        <v>35756</v>
      </c>
      <c r="C2054" t="s">
        <v>315</v>
      </c>
      <c r="D2054" t="s">
        <v>1948</v>
      </c>
      <c r="E2054" t="s">
        <v>192</v>
      </c>
      <c r="F2054" s="27" t="str">
        <f t="shared" si="32"/>
        <v>SM1: Leidlein, Andreas</v>
      </c>
      <c r="G2054" s="27" t="str">
        <f>VLOOKUP(A2054,bangolf_kategorien!$A$2:$B$11,2,FALSE)</f>
        <v>SM1</v>
      </c>
    </row>
    <row r="2055" spans="1:7" ht="14.5" x14ac:dyDescent="0.35">
      <c r="A2055" t="s">
        <v>127</v>
      </c>
      <c r="B2055">
        <v>3216764</v>
      </c>
      <c r="C2055" t="s">
        <v>209</v>
      </c>
      <c r="D2055" t="s">
        <v>3851</v>
      </c>
      <c r="E2055" t="s">
        <v>4</v>
      </c>
      <c r="F2055" s="27" t="str">
        <f t="shared" si="32"/>
        <v>H: Leipholz, André</v>
      </c>
      <c r="G2055" s="27" t="str">
        <f>VLOOKUP(A2055,bangolf_kategorien!$A$2:$B$11,2,FALSE)</f>
        <v>H</v>
      </c>
    </row>
    <row r="2056" spans="1:7" ht="14.5" x14ac:dyDescent="0.35">
      <c r="A2056" t="s">
        <v>112</v>
      </c>
      <c r="B2056">
        <v>66327</v>
      </c>
      <c r="C2056" t="s">
        <v>131</v>
      </c>
      <c r="D2056" t="s">
        <v>1949</v>
      </c>
      <c r="E2056" t="s">
        <v>1154</v>
      </c>
      <c r="F2056" s="27" t="str">
        <f t="shared" si="32"/>
        <v>SM2: Leist, Adam</v>
      </c>
      <c r="G2056" s="27" t="str">
        <f>VLOOKUP(A2056,bangolf_kategorien!$A$2:$B$11,2,FALSE)</f>
        <v>SM2</v>
      </c>
    </row>
    <row r="2057" spans="1:7" ht="14.5" x14ac:dyDescent="0.35">
      <c r="A2057" t="s">
        <v>112</v>
      </c>
      <c r="B2057">
        <v>62202</v>
      </c>
      <c r="C2057" t="s">
        <v>207</v>
      </c>
      <c r="D2057" t="s">
        <v>1950</v>
      </c>
      <c r="E2057" t="s">
        <v>1433</v>
      </c>
      <c r="F2057" s="27" t="str">
        <f t="shared" si="32"/>
        <v>SM2: Lemanczyk, Dieter</v>
      </c>
      <c r="G2057" s="27" t="str">
        <f>VLOOKUP(A2057,bangolf_kategorien!$A$2:$B$11,2,FALSE)</f>
        <v>SM2</v>
      </c>
    </row>
    <row r="2058" spans="1:7" ht="14.5" x14ac:dyDescent="0.35">
      <c r="A2058" t="s">
        <v>123</v>
      </c>
      <c r="B2058">
        <v>41235</v>
      </c>
      <c r="C2058" t="s">
        <v>286</v>
      </c>
      <c r="D2058" t="s">
        <v>1950</v>
      </c>
      <c r="E2058" t="s">
        <v>1433</v>
      </c>
      <c r="F2058" s="27" t="str">
        <f t="shared" si="32"/>
        <v>SM1: Lemanczyk, Hans</v>
      </c>
      <c r="G2058" s="27" t="str">
        <f>VLOOKUP(A2058,bangolf_kategorien!$A$2:$B$11,2,FALSE)</f>
        <v>SM1</v>
      </c>
    </row>
    <row r="2059" spans="1:7" ht="14.5" x14ac:dyDescent="0.35">
      <c r="A2059" t="s">
        <v>127</v>
      </c>
      <c r="B2059">
        <v>29671</v>
      </c>
      <c r="C2059" t="s">
        <v>209</v>
      </c>
      <c r="D2059" t="s">
        <v>1951</v>
      </c>
      <c r="E2059" t="s">
        <v>263</v>
      </c>
      <c r="F2059" s="27" t="str">
        <f t="shared" si="32"/>
        <v>H: Lemke, André</v>
      </c>
      <c r="G2059" s="27" t="str">
        <f>VLOOKUP(A2059,bangolf_kategorien!$A$2:$B$11,2,FALSE)</f>
        <v>H</v>
      </c>
    </row>
    <row r="2060" spans="1:7" ht="14.5" x14ac:dyDescent="0.35">
      <c r="A2060" t="s">
        <v>134</v>
      </c>
      <c r="B2060">
        <v>41266</v>
      </c>
      <c r="C2060" t="s">
        <v>568</v>
      </c>
      <c r="D2060" t="s">
        <v>1951</v>
      </c>
      <c r="E2060" t="s">
        <v>263</v>
      </c>
      <c r="F2060" s="27" t="str">
        <f t="shared" si="32"/>
        <v>SW1: Lemke, Cornelia</v>
      </c>
      <c r="G2060" s="27" t="str">
        <f>VLOOKUP(A2060,bangolf_kategorien!$A$2:$B$11,2,FALSE)</f>
        <v>SW1</v>
      </c>
    </row>
    <row r="2061" spans="1:7" ht="14.5" x14ac:dyDescent="0.35">
      <c r="A2061" t="s">
        <v>123</v>
      </c>
      <c r="B2061">
        <v>28673</v>
      </c>
      <c r="C2061" t="s">
        <v>923</v>
      </c>
      <c r="D2061" t="s">
        <v>1951</v>
      </c>
      <c r="E2061" t="s">
        <v>263</v>
      </c>
      <c r="F2061" s="27" t="str">
        <f t="shared" si="32"/>
        <v>SM1: Lemke, Kai</v>
      </c>
      <c r="G2061" s="27" t="str">
        <f>VLOOKUP(A2061,bangolf_kategorien!$A$2:$B$11,2,FALSE)</f>
        <v>SM1</v>
      </c>
    </row>
    <row r="2062" spans="1:7" ht="14.5" x14ac:dyDescent="0.35">
      <c r="A2062" t="s">
        <v>138</v>
      </c>
      <c r="B2062">
        <v>34585</v>
      </c>
      <c r="C2062" t="s">
        <v>289</v>
      </c>
      <c r="D2062" t="s">
        <v>1951</v>
      </c>
      <c r="E2062" t="s">
        <v>263</v>
      </c>
      <c r="F2062" s="27" t="str">
        <f t="shared" si="32"/>
        <v>D: Lemke, Sabrina</v>
      </c>
      <c r="G2062" s="27" t="str">
        <f>VLOOKUP(A2062,bangolf_kategorien!$A$2:$B$11,2,FALSE)</f>
        <v>D</v>
      </c>
    </row>
    <row r="2063" spans="1:7" ht="14.5" x14ac:dyDescent="0.35">
      <c r="A2063" t="s">
        <v>123</v>
      </c>
      <c r="B2063">
        <v>67207</v>
      </c>
      <c r="C2063" t="s">
        <v>124</v>
      </c>
      <c r="D2063" t="s">
        <v>1951</v>
      </c>
      <c r="E2063" t="s">
        <v>606</v>
      </c>
      <c r="F2063" s="27" t="str">
        <f t="shared" si="32"/>
        <v>SM1: Lemke, Thomas</v>
      </c>
      <c r="G2063" s="27" t="str">
        <f>VLOOKUP(A2063,bangolf_kategorien!$A$2:$B$11,2,FALSE)</f>
        <v>SM1</v>
      </c>
    </row>
    <row r="2064" spans="1:7" ht="14.5" x14ac:dyDescent="0.35">
      <c r="A2064" t="s">
        <v>123</v>
      </c>
      <c r="B2064">
        <v>44385</v>
      </c>
      <c r="C2064" t="s">
        <v>315</v>
      </c>
      <c r="D2064" t="s">
        <v>1952</v>
      </c>
      <c r="E2064" t="s">
        <v>188</v>
      </c>
      <c r="F2064" s="27" t="str">
        <f t="shared" si="32"/>
        <v>SM1: Lemm, Andreas</v>
      </c>
      <c r="G2064" s="27" t="str">
        <f>VLOOKUP(A2064,bangolf_kategorien!$A$2:$B$11,2,FALSE)</f>
        <v>SM1</v>
      </c>
    </row>
    <row r="2065" spans="1:7" ht="14.5" x14ac:dyDescent="0.35">
      <c r="A2065" t="s">
        <v>123</v>
      </c>
      <c r="B2065">
        <v>67390</v>
      </c>
      <c r="C2065" t="s">
        <v>888</v>
      </c>
      <c r="D2065" t="s">
        <v>1952</v>
      </c>
      <c r="E2065" t="s">
        <v>606</v>
      </c>
      <c r="F2065" s="27" t="str">
        <f t="shared" si="32"/>
        <v>SM1: Lemm, Georg</v>
      </c>
      <c r="G2065" s="27" t="str">
        <f>VLOOKUP(A2065,bangolf_kategorien!$A$2:$B$11,2,FALSE)</f>
        <v>SM1</v>
      </c>
    </row>
    <row r="2066" spans="1:7" ht="14.5" x14ac:dyDescent="0.35">
      <c r="A2066" t="s">
        <v>138</v>
      </c>
      <c r="B2066">
        <v>36891</v>
      </c>
      <c r="C2066" t="s">
        <v>1953</v>
      </c>
      <c r="D2066" t="s">
        <v>1954</v>
      </c>
      <c r="E2066" t="s">
        <v>3313</v>
      </c>
      <c r="F2066" s="27" t="str">
        <f t="shared" si="32"/>
        <v>D: Lempenauer, Anglique</v>
      </c>
      <c r="G2066" s="27" t="str">
        <f>VLOOKUP(A2066,bangolf_kategorien!$A$2:$B$11,2,FALSE)</f>
        <v>D</v>
      </c>
    </row>
    <row r="2067" spans="1:7" ht="14.5" x14ac:dyDescent="0.35">
      <c r="A2067" t="s">
        <v>134</v>
      </c>
      <c r="B2067">
        <v>3260602</v>
      </c>
      <c r="C2067" t="s">
        <v>679</v>
      </c>
      <c r="D2067" t="s">
        <v>1955</v>
      </c>
      <c r="E2067" t="s">
        <v>4</v>
      </c>
      <c r="F2067" s="27" t="str">
        <f t="shared" si="32"/>
        <v>SW1: Lendner, Ute</v>
      </c>
      <c r="G2067" s="27" t="str">
        <f>VLOOKUP(A2067,bangolf_kategorien!$A$2:$B$11,2,FALSE)</f>
        <v>SW1</v>
      </c>
    </row>
    <row r="2068" spans="1:7" ht="14.5" x14ac:dyDescent="0.35">
      <c r="A2068" t="s">
        <v>112</v>
      </c>
      <c r="B2068">
        <v>67220</v>
      </c>
      <c r="C2068" t="s">
        <v>888</v>
      </c>
      <c r="D2068" t="s">
        <v>3852</v>
      </c>
      <c r="E2068" t="s">
        <v>846</v>
      </c>
      <c r="F2068" s="27" t="str">
        <f t="shared" si="32"/>
        <v>SM2: Lendzian, Georg</v>
      </c>
      <c r="G2068" s="27" t="str">
        <f>VLOOKUP(A2068,bangolf_kategorien!$A$2:$B$11,2,FALSE)</f>
        <v>SM2</v>
      </c>
    </row>
    <row r="2069" spans="1:7" ht="14.5" x14ac:dyDescent="0.35">
      <c r="A2069" t="s">
        <v>138</v>
      </c>
      <c r="B2069">
        <v>29795</v>
      </c>
      <c r="C2069" t="s">
        <v>483</v>
      </c>
      <c r="D2069" t="s">
        <v>1956</v>
      </c>
      <c r="E2069" t="s">
        <v>151</v>
      </c>
      <c r="F2069" s="27" t="str">
        <f t="shared" si="32"/>
        <v>D: Lenertz, Katharina</v>
      </c>
      <c r="G2069" s="27" t="str">
        <f>VLOOKUP(A2069,bangolf_kategorien!$A$2:$B$11,2,FALSE)</f>
        <v>D</v>
      </c>
    </row>
    <row r="2070" spans="1:7" ht="14.5" x14ac:dyDescent="0.35">
      <c r="A2070" t="s">
        <v>127</v>
      </c>
      <c r="B2070">
        <v>66434</v>
      </c>
      <c r="C2070" t="s">
        <v>149</v>
      </c>
      <c r="D2070" t="s">
        <v>1956</v>
      </c>
      <c r="E2070" t="s">
        <v>151</v>
      </c>
      <c r="F2070" s="27" t="str">
        <f t="shared" si="32"/>
        <v>H: Lenertz, Markus</v>
      </c>
      <c r="G2070" s="27" t="str">
        <f>VLOOKUP(A2070,bangolf_kategorien!$A$2:$B$11,2,FALSE)</f>
        <v>H</v>
      </c>
    </row>
    <row r="2071" spans="1:7" ht="14.5" x14ac:dyDescent="0.35">
      <c r="A2071" t="s">
        <v>127</v>
      </c>
      <c r="B2071">
        <v>38613</v>
      </c>
      <c r="C2071" t="s">
        <v>193</v>
      </c>
      <c r="D2071" t="s">
        <v>3853</v>
      </c>
      <c r="E2071" t="s">
        <v>403</v>
      </c>
      <c r="F2071" s="27" t="str">
        <f t="shared" si="32"/>
        <v>H: Lenger, Andre</v>
      </c>
      <c r="G2071" s="27" t="str">
        <f>VLOOKUP(A2071,bangolf_kategorien!$A$2:$B$11,2,FALSE)</f>
        <v>H</v>
      </c>
    </row>
    <row r="2072" spans="1:7" ht="14.5" x14ac:dyDescent="0.35">
      <c r="A2072" t="s">
        <v>112</v>
      </c>
      <c r="B2072">
        <v>61716</v>
      </c>
      <c r="C2072" t="s">
        <v>440</v>
      </c>
      <c r="D2072" t="s">
        <v>1957</v>
      </c>
      <c r="E2072" t="s">
        <v>375</v>
      </c>
      <c r="F2072" s="27" t="str">
        <f t="shared" si="32"/>
        <v>SM2: Lenk, Rolf</v>
      </c>
      <c r="G2072" s="27" t="str">
        <f>VLOOKUP(A2072,bangolf_kategorien!$A$2:$B$11,2,FALSE)</f>
        <v>SM2</v>
      </c>
    </row>
    <row r="2073" spans="1:7" ht="14.5" x14ac:dyDescent="0.35">
      <c r="A2073" t="s">
        <v>123</v>
      </c>
      <c r="B2073">
        <v>26539</v>
      </c>
      <c r="C2073" t="s">
        <v>1958</v>
      </c>
      <c r="D2073" t="s">
        <v>1959</v>
      </c>
      <c r="E2073" t="s">
        <v>971</v>
      </c>
      <c r="F2073" s="27" t="str">
        <f t="shared" si="32"/>
        <v>SM1: Lenz, Axel</v>
      </c>
      <c r="G2073" s="27" t="str">
        <f>VLOOKUP(A2073,bangolf_kategorien!$A$2:$B$11,2,FALSE)</f>
        <v>SM1</v>
      </c>
    </row>
    <row r="2074" spans="1:7" ht="14.5" x14ac:dyDescent="0.35">
      <c r="A2074" t="s">
        <v>112</v>
      </c>
      <c r="B2074">
        <v>38115</v>
      </c>
      <c r="C2074" t="s">
        <v>146</v>
      </c>
      <c r="D2074" t="s">
        <v>1959</v>
      </c>
      <c r="E2074" t="s">
        <v>163</v>
      </c>
      <c r="F2074" s="27" t="str">
        <f t="shared" si="32"/>
        <v>SM2: Lenz, Jürgen</v>
      </c>
      <c r="G2074" s="27" t="str">
        <f>VLOOKUP(A2074,bangolf_kategorien!$A$2:$B$11,2,FALSE)</f>
        <v>SM2</v>
      </c>
    </row>
    <row r="2075" spans="1:7" ht="14.5" x14ac:dyDescent="0.35">
      <c r="A2075" t="s">
        <v>116</v>
      </c>
      <c r="B2075">
        <v>38038</v>
      </c>
      <c r="C2075" t="s">
        <v>350</v>
      </c>
      <c r="D2075" t="s">
        <v>1960</v>
      </c>
      <c r="E2075" t="s">
        <v>3527</v>
      </c>
      <c r="F2075" s="27" t="str">
        <f t="shared" si="32"/>
        <v>SW2: Lenz-Fregin, Susanne</v>
      </c>
      <c r="G2075" s="27" t="str">
        <f>VLOOKUP(A2075,bangolf_kategorien!$A$2:$B$11,2,FALSE)</f>
        <v>SW2</v>
      </c>
    </row>
    <row r="2076" spans="1:7" ht="14.5" x14ac:dyDescent="0.35">
      <c r="A2076" t="s">
        <v>112</v>
      </c>
      <c r="B2076">
        <v>67315</v>
      </c>
      <c r="C2076" t="s">
        <v>3854</v>
      </c>
      <c r="D2076" t="s">
        <v>3855</v>
      </c>
      <c r="E2076" t="s">
        <v>137</v>
      </c>
      <c r="F2076" s="27" t="str">
        <f t="shared" si="32"/>
        <v>SM2: Leonhardt, Heinz Peter</v>
      </c>
      <c r="G2076" s="27" t="str">
        <f>VLOOKUP(A2076,bangolf_kategorien!$A$2:$B$11,2,FALSE)</f>
        <v>SM2</v>
      </c>
    </row>
    <row r="2077" spans="1:7" ht="14.5" x14ac:dyDescent="0.35">
      <c r="A2077" t="s">
        <v>127</v>
      </c>
      <c r="B2077">
        <v>36564</v>
      </c>
      <c r="C2077" t="s">
        <v>615</v>
      </c>
      <c r="D2077" t="s">
        <v>1961</v>
      </c>
      <c r="E2077" t="s">
        <v>393</v>
      </c>
      <c r="F2077" s="27" t="str">
        <f t="shared" si="32"/>
        <v>H: Lepa, Björn</v>
      </c>
      <c r="G2077" s="27" t="str">
        <f>VLOOKUP(A2077,bangolf_kategorien!$A$2:$B$11,2,FALSE)</f>
        <v>H</v>
      </c>
    </row>
    <row r="2078" spans="1:7" ht="14.5" x14ac:dyDescent="0.35">
      <c r="A2078" t="s">
        <v>127</v>
      </c>
      <c r="B2078">
        <v>35504</v>
      </c>
      <c r="C2078" t="s">
        <v>468</v>
      </c>
      <c r="D2078" t="s">
        <v>1962</v>
      </c>
      <c r="E2078" t="s">
        <v>204</v>
      </c>
      <c r="F2078" s="27" t="str">
        <f t="shared" si="32"/>
        <v>H: Lerch, Gerrit</v>
      </c>
      <c r="G2078" s="27" t="str">
        <f>VLOOKUP(A2078,bangolf_kategorien!$A$2:$B$11,2,FALSE)</f>
        <v>H</v>
      </c>
    </row>
    <row r="2079" spans="1:7" ht="14.5" x14ac:dyDescent="0.35">
      <c r="A2079" t="s">
        <v>123</v>
      </c>
      <c r="B2079">
        <v>34317</v>
      </c>
      <c r="C2079" t="s">
        <v>391</v>
      </c>
      <c r="D2079" t="s">
        <v>1962</v>
      </c>
      <c r="E2079" t="s">
        <v>231</v>
      </c>
      <c r="F2079" s="27" t="str">
        <f t="shared" si="32"/>
        <v>SM1: Lerch, Oliver</v>
      </c>
      <c r="G2079" s="27" t="str">
        <f>VLOOKUP(A2079,bangolf_kategorien!$A$2:$B$11,2,FALSE)</f>
        <v>SM1</v>
      </c>
    </row>
    <row r="2080" spans="1:7" ht="14.5" x14ac:dyDescent="0.35">
      <c r="A2080" t="s">
        <v>123</v>
      </c>
      <c r="B2080">
        <v>66401</v>
      </c>
      <c r="C2080" t="s">
        <v>244</v>
      </c>
      <c r="D2080" t="s">
        <v>1963</v>
      </c>
      <c r="E2080" t="s">
        <v>828</v>
      </c>
      <c r="F2080" s="27" t="str">
        <f t="shared" si="32"/>
        <v>SM1: Leske, Jörg</v>
      </c>
      <c r="G2080" s="27" t="str">
        <f>VLOOKUP(A2080,bangolf_kategorien!$A$2:$B$11,2,FALSE)</f>
        <v>SM1</v>
      </c>
    </row>
    <row r="2081" spans="1:7" ht="14.5" x14ac:dyDescent="0.35">
      <c r="A2081" t="s">
        <v>116</v>
      </c>
      <c r="B2081">
        <v>5776</v>
      </c>
      <c r="C2081" t="s">
        <v>1964</v>
      </c>
      <c r="D2081" t="s">
        <v>1965</v>
      </c>
      <c r="E2081" t="s">
        <v>268</v>
      </c>
      <c r="F2081" s="27" t="str">
        <f t="shared" si="32"/>
        <v>SW2: Lesnik, Irena</v>
      </c>
      <c r="G2081" s="27" t="str">
        <f>VLOOKUP(A2081,bangolf_kategorien!$A$2:$B$11,2,FALSE)</f>
        <v>SW2</v>
      </c>
    </row>
    <row r="2082" spans="1:7" ht="14.5" x14ac:dyDescent="0.35">
      <c r="A2082" t="s">
        <v>112</v>
      </c>
      <c r="B2082">
        <v>33676</v>
      </c>
      <c r="C2082" t="s">
        <v>410</v>
      </c>
      <c r="D2082" t="s">
        <v>1966</v>
      </c>
      <c r="E2082" t="s">
        <v>547</v>
      </c>
      <c r="F2082" s="27" t="str">
        <f t="shared" si="32"/>
        <v>SM2: Less, Erich</v>
      </c>
      <c r="G2082" s="27" t="str">
        <f>VLOOKUP(A2082,bangolf_kategorien!$A$2:$B$11,2,FALSE)</f>
        <v>SM2</v>
      </c>
    </row>
    <row r="2083" spans="1:7" ht="14.5" x14ac:dyDescent="0.35">
      <c r="A2083" t="s">
        <v>123</v>
      </c>
      <c r="B2083">
        <v>40048</v>
      </c>
      <c r="C2083" t="s">
        <v>140</v>
      </c>
      <c r="D2083" t="s">
        <v>1967</v>
      </c>
      <c r="E2083" t="s">
        <v>343</v>
      </c>
      <c r="F2083" s="27" t="str">
        <f t="shared" si="32"/>
        <v>SM1: Leßner, Michael</v>
      </c>
      <c r="G2083" s="27" t="str">
        <f>VLOOKUP(A2083,bangolf_kategorien!$A$2:$B$11,2,FALSE)</f>
        <v>SM1</v>
      </c>
    </row>
    <row r="2084" spans="1:7" ht="14.5" x14ac:dyDescent="0.35">
      <c r="A2084" t="s">
        <v>123</v>
      </c>
      <c r="B2084">
        <v>30039</v>
      </c>
      <c r="C2084" t="s">
        <v>1141</v>
      </c>
      <c r="D2084" t="s">
        <v>1968</v>
      </c>
      <c r="E2084" t="s">
        <v>1047</v>
      </c>
      <c r="F2084" s="27" t="str">
        <f t="shared" si="32"/>
        <v>SM1: Letzel, Reinhard</v>
      </c>
      <c r="G2084" s="27" t="str">
        <f>VLOOKUP(A2084,bangolf_kategorien!$A$2:$B$11,2,FALSE)</f>
        <v>SM1</v>
      </c>
    </row>
    <row r="2085" spans="1:7" ht="14.5" x14ac:dyDescent="0.35">
      <c r="A2085" t="s">
        <v>112</v>
      </c>
      <c r="B2085">
        <v>3756</v>
      </c>
      <c r="C2085" t="s">
        <v>1970</v>
      </c>
      <c r="D2085" t="s">
        <v>1969</v>
      </c>
      <c r="E2085" t="s">
        <v>358</v>
      </c>
      <c r="F2085" s="27" t="str">
        <f t="shared" si="32"/>
        <v>SM2: Leuchtenberger, Hans-Winfried</v>
      </c>
      <c r="G2085" s="27" t="str">
        <f>VLOOKUP(A2085,bangolf_kategorien!$A$2:$B$11,2,FALSE)</f>
        <v>SM2</v>
      </c>
    </row>
    <row r="2086" spans="1:7" ht="14.5" x14ac:dyDescent="0.35">
      <c r="A2086" t="s">
        <v>116</v>
      </c>
      <c r="B2086">
        <v>4072</v>
      </c>
      <c r="C2086" t="s">
        <v>1005</v>
      </c>
      <c r="D2086" t="s">
        <v>1969</v>
      </c>
      <c r="E2086" t="s">
        <v>358</v>
      </c>
      <c r="F2086" s="27" t="str">
        <f t="shared" si="32"/>
        <v>SW2: Leuchtenberger, Sigrid</v>
      </c>
      <c r="G2086" s="27" t="str">
        <f>VLOOKUP(A2086,bangolf_kategorien!$A$2:$B$11,2,FALSE)</f>
        <v>SW2</v>
      </c>
    </row>
    <row r="2087" spans="1:7" ht="14.5" x14ac:dyDescent="0.35">
      <c r="A2087" t="s">
        <v>127</v>
      </c>
      <c r="B2087">
        <v>51324</v>
      </c>
      <c r="C2087" t="s">
        <v>388</v>
      </c>
      <c r="D2087" t="s">
        <v>1971</v>
      </c>
      <c r="E2087" t="s">
        <v>1041</v>
      </c>
      <c r="F2087" s="27" t="str">
        <f t="shared" si="32"/>
        <v>H: Leuthäußer, Marcus</v>
      </c>
      <c r="G2087" s="27" t="str">
        <f>VLOOKUP(A2087,bangolf_kategorien!$A$2:$B$11,2,FALSE)</f>
        <v>H</v>
      </c>
    </row>
    <row r="2088" spans="1:7" ht="14.5" x14ac:dyDescent="0.35">
      <c r="A2088" t="s">
        <v>127</v>
      </c>
      <c r="B2088">
        <v>36908</v>
      </c>
      <c r="C2088" t="s">
        <v>976</v>
      </c>
      <c r="D2088" t="s">
        <v>1972</v>
      </c>
      <c r="E2088" t="s">
        <v>401</v>
      </c>
      <c r="F2088" s="27" t="str">
        <f t="shared" si="32"/>
        <v>H: Lewin, Philipp</v>
      </c>
      <c r="G2088" s="27" t="str">
        <f>VLOOKUP(A2088,bangolf_kategorien!$A$2:$B$11,2,FALSE)</f>
        <v>H</v>
      </c>
    </row>
    <row r="2089" spans="1:7" ht="14.5" x14ac:dyDescent="0.35">
      <c r="A2089" t="s">
        <v>116</v>
      </c>
      <c r="B2089">
        <v>66907</v>
      </c>
      <c r="C2089" t="s">
        <v>430</v>
      </c>
      <c r="D2089" t="s">
        <v>3385</v>
      </c>
      <c r="E2089" t="s">
        <v>184</v>
      </c>
      <c r="F2089" s="27" t="str">
        <f t="shared" si="32"/>
        <v>SW2: Leyer, Karin</v>
      </c>
      <c r="G2089" s="27" t="str">
        <f>VLOOKUP(A2089,bangolf_kategorien!$A$2:$B$11,2,FALSE)</f>
        <v>SW2</v>
      </c>
    </row>
    <row r="2090" spans="1:7" ht="14.5" x14ac:dyDescent="0.35">
      <c r="A2090" t="s">
        <v>134</v>
      </c>
      <c r="B2090">
        <v>66351</v>
      </c>
      <c r="C2090" t="s">
        <v>954</v>
      </c>
      <c r="D2090" t="s">
        <v>1973</v>
      </c>
      <c r="E2090" t="s">
        <v>621</v>
      </c>
      <c r="F2090" s="27" t="str">
        <f t="shared" si="32"/>
        <v>SW1: Liberoudis, Heike</v>
      </c>
      <c r="G2090" s="27" t="str">
        <f>VLOOKUP(A2090,bangolf_kategorien!$A$2:$B$11,2,FALSE)</f>
        <v>SW1</v>
      </c>
    </row>
    <row r="2091" spans="1:7" ht="14.5" x14ac:dyDescent="0.35">
      <c r="A2091" t="s">
        <v>127</v>
      </c>
      <c r="B2091">
        <v>37633</v>
      </c>
      <c r="C2091" t="s">
        <v>1974</v>
      </c>
      <c r="D2091" t="s">
        <v>1975</v>
      </c>
      <c r="E2091" t="s">
        <v>383</v>
      </c>
      <c r="F2091" s="27" t="str">
        <f t="shared" si="32"/>
        <v>H: Lichtenberg, Jan Peter</v>
      </c>
      <c r="G2091" s="27" t="str">
        <f>VLOOKUP(A2091,bangolf_kategorien!$A$2:$B$11,2,FALSE)</f>
        <v>H</v>
      </c>
    </row>
    <row r="2092" spans="1:7" ht="14.5" x14ac:dyDescent="0.35">
      <c r="A2092" t="s">
        <v>112</v>
      </c>
      <c r="B2092">
        <v>23239</v>
      </c>
      <c r="C2092" t="s">
        <v>233</v>
      </c>
      <c r="D2092" t="s">
        <v>1975</v>
      </c>
      <c r="E2092" t="s">
        <v>259</v>
      </c>
      <c r="F2092" s="27" t="str">
        <f t="shared" si="32"/>
        <v>SM2: Lichtenberg, Kurt</v>
      </c>
      <c r="G2092" s="27" t="str">
        <f>VLOOKUP(A2092,bangolf_kategorien!$A$2:$B$11,2,FALSE)</f>
        <v>SM2</v>
      </c>
    </row>
    <row r="2093" spans="1:7" ht="14.5" x14ac:dyDescent="0.35">
      <c r="A2093" t="s">
        <v>112</v>
      </c>
      <c r="B2093">
        <v>65975</v>
      </c>
      <c r="C2093" t="s">
        <v>465</v>
      </c>
      <c r="D2093" t="s">
        <v>1976</v>
      </c>
      <c r="E2093" t="s">
        <v>700</v>
      </c>
      <c r="F2093" s="27" t="str">
        <f t="shared" si="32"/>
        <v>SM2: Lichterfeld, Hans-Jürgen</v>
      </c>
      <c r="G2093" s="27" t="str">
        <f>VLOOKUP(A2093,bangolf_kategorien!$A$2:$B$11,2,FALSE)</f>
        <v>SM2</v>
      </c>
    </row>
    <row r="2094" spans="1:7" ht="14.5" x14ac:dyDescent="0.35">
      <c r="A2094" t="s">
        <v>127</v>
      </c>
      <c r="B2094">
        <v>3106619</v>
      </c>
      <c r="C2094" t="s">
        <v>590</v>
      </c>
      <c r="D2094" t="s">
        <v>1977</v>
      </c>
      <c r="E2094" t="s">
        <v>4</v>
      </c>
      <c r="F2094" s="27" t="str">
        <f t="shared" si="32"/>
        <v>H: Lieb, Matthias</v>
      </c>
      <c r="G2094" s="27" t="str">
        <f>VLOOKUP(A2094,bangolf_kategorien!$A$2:$B$11,2,FALSE)</f>
        <v>H</v>
      </c>
    </row>
    <row r="2095" spans="1:7" ht="14.5" x14ac:dyDescent="0.35">
      <c r="A2095" t="s">
        <v>127</v>
      </c>
      <c r="B2095">
        <v>65873</v>
      </c>
      <c r="C2095" t="s">
        <v>901</v>
      </c>
      <c r="D2095" t="s">
        <v>1978</v>
      </c>
      <c r="E2095" t="s">
        <v>383</v>
      </c>
      <c r="F2095" s="27" t="str">
        <f t="shared" si="32"/>
        <v>H: Lieber, Johannes</v>
      </c>
      <c r="G2095" s="27" t="str">
        <f>VLOOKUP(A2095,bangolf_kategorien!$A$2:$B$11,2,FALSE)</f>
        <v>H</v>
      </c>
    </row>
    <row r="2096" spans="1:7" ht="14.5" x14ac:dyDescent="0.35">
      <c r="A2096" t="s">
        <v>112</v>
      </c>
      <c r="B2096">
        <v>23980</v>
      </c>
      <c r="C2096" t="s">
        <v>418</v>
      </c>
      <c r="D2096" t="s">
        <v>1979</v>
      </c>
      <c r="E2096" t="s">
        <v>175</v>
      </c>
      <c r="F2096" s="27" t="str">
        <f t="shared" si="32"/>
        <v>SM2: Liebetrau, Bernhard</v>
      </c>
      <c r="G2096" s="27" t="str">
        <f>VLOOKUP(A2096,bangolf_kategorien!$A$2:$B$11,2,FALSE)</f>
        <v>SM2</v>
      </c>
    </row>
    <row r="2097" spans="1:7" ht="14.5" x14ac:dyDescent="0.35">
      <c r="A2097" t="s">
        <v>123</v>
      </c>
      <c r="B2097">
        <v>30138</v>
      </c>
      <c r="C2097" t="s">
        <v>1958</v>
      </c>
      <c r="D2097" t="s">
        <v>1980</v>
      </c>
      <c r="E2097" t="s">
        <v>216</v>
      </c>
      <c r="F2097" s="27" t="str">
        <f t="shared" si="32"/>
        <v>SM1: Liebig, Axel</v>
      </c>
      <c r="G2097" s="27" t="str">
        <f>VLOOKUP(A2097,bangolf_kategorien!$A$2:$B$11,2,FALSE)</f>
        <v>SM1</v>
      </c>
    </row>
    <row r="2098" spans="1:7" ht="14.5" x14ac:dyDescent="0.35">
      <c r="A2098" t="s">
        <v>138</v>
      </c>
      <c r="B2098">
        <v>67157</v>
      </c>
      <c r="C2098" t="s">
        <v>677</v>
      </c>
      <c r="D2098" t="s">
        <v>1980</v>
      </c>
      <c r="E2098" t="s">
        <v>122</v>
      </c>
      <c r="F2098" s="27" t="str">
        <f t="shared" si="32"/>
        <v>D: Liebig, Diana</v>
      </c>
      <c r="G2098" s="27" t="str">
        <f>VLOOKUP(A2098,bangolf_kategorien!$A$2:$B$11,2,FALSE)</f>
        <v>D</v>
      </c>
    </row>
    <row r="2099" spans="1:7" ht="14.5" x14ac:dyDescent="0.35">
      <c r="A2099" t="s">
        <v>152</v>
      </c>
      <c r="B2099">
        <v>67158</v>
      </c>
      <c r="C2099" t="s">
        <v>429</v>
      </c>
      <c r="D2099" t="s">
        <v>1980</v>
      </c>
      <c r="E2099" t="s">
        <v>122</v>
      </c>
      <c r="F2099" s="27" t="str">
        <f t="shared" si="32"/>
        <v>SCHM: Liebig, Jan</v>
      </c>
      <c r="G2099" s="27" t="str">
        <f>VLOOKUP(A2099,bangolf_kategorien!$A$2:$B$11,2,FALSE)</f>
        <v>SCHM</v>
      </c>
    </row>
    <row r="2100" spans="1:7" ht="14.5" x14ac:dyDescent="0.35">
      <c r="A2100" t="s">
        <v>127</v>
      </c>
      <c r="B2100">
        <v>48671</v>
      </c>
      <c r="C2100" t="s">
        <v>236</v>
      </c>
      <c r="D2100" t="s">
        <v>1980</v>
      </c>
      <c r="E2100" t="s">
        <v>122</v>
      </c>
      <c r="F2100" s="27" t="str">
        <f t="shared" si="32"/>
        <v>H: Liebig, Sven</v>
      </c>
      <c r="G2100" s="27" t="str">
        <f>VLOOKUP(A2100,bangolf_kategorien!$A$2:$B$11,2,FALSE)</f>
        <v>H</v>
      </c>
    </row>
    <row r="2101" spans="1:7" ht="14.5" x14ac:dyDescent="0.35">
      <c r="A2101" t="s">
        <v>112</v>
      </c>
      <c r="B2101">
        <v>42408</v>
      </c>
      <c r="C2101" t="s">
        <v>202</v>
      </c>
      <c r="D2101" t="s">
        <v>3386</v>
      </c>
      <c r="E2101" t="s">
        <v>237</v>
      </c>
      <c r="F2101" s="27" t="str">
        <f t="shared" si="32"/>
        <v>SM2: Liebstückel, Manfred</v>
      </c>
      <c r="G2101" s="27" t="str">
        <f>VLOOKUP(A2101,bangolf_kategorien!$A$2:$B$11,2,FALSE)</f>
        <v>SM2</v>
      </c>
    </row>
    <row r="2102" spans="1:7" ht="14.5" x14ac:dyDescent="0.35">
      <c r="A2102" t="s">
        <v>116</v>
      </c>
      <c r="B2102">
        <v>42417</v>
      </c>
      <c r="C2102" t="s">
        <v>2381</v>
      </c>
      <c r="D2102" t="s">
        <v>3386</v>
      </c>
      <c r="E2102" t="s">
        <v>237</v>
      </c>
      <c r="F2102" s="27" t="str">
        <f t="shared" si="32"/>
        <v>SW2: Liebstückel, Ruth</v>
      </c>
      <c r="G2102" s="27" t="str">
        <f>VLOOKUP(A2102,bangolf_kategorien!$A$2:$B$11,2,FALSE)</f>
        <v>SW2</v>
      </c>
    </row>
    <row r="2103" spans="1:7" ht="14.5" x14ac:dyDescent="0.35">
      <c r="A2103" t="s">
        <v>112</v>
      </c>
      <c r="B2103">
        <v>27921</v>
      </c>
      <c r="C2103" t="s">
        <v>180</v>
      </c>
      <c r="D2103" t="s">
        <v>1981</v>
      </c>
      <c r="E2103" t="s">
        <v>401</v>
      </c>
      <c r="F2103" s="27" t="str">
        <f t="shared" si="32"/>
        <v>SM2: Liedhegener, Peter</v>
      </c>
      <c r="G2103" s="27" t="str">
        <f>VLOOKUP(A2103,bangolf_kategorien!$A$2:$B$11,2,FALSE)</f>
        <v>SM2</v>
      </c>
    </row>
    <row r="2104" spans="1:7" ht="14.5" x14ac:dyDescent="0.35">
      <c r="A2104" t="s">
        <v>127</v>
      </c>
      <c r="B2104">
        <v>65928</v>
      </c>
      <c r="C2104" t="s">
        <v>330</v>
      </c>
      <c r="D2104" t="s">
        <v>1982</v>
      </c>
      <c r="E2104" t="s">
        <v>958</v>
      </c>
      <c r="F2104" s="27" t="str">
        <f t="shared" si="32"/>
        <v>H: Limbacher, Tobias</v>
      </c>
      <c r="G2104" s="27" t="str">
        <f>VLOOKUP(A2104,bangolf_kategorien!$A$2:$B$11,2,FALSE)</f>
        <v>H</v>
      </c>
    </row>
    <row r="2105" spans="1:7" ht="14.5" x14ac:dyDescent="0.35">
      <c r="A2105" t="s">
        <v>134</v>
      </c>
      <c r="B2105">
        <v>42074</v>
      </c>
      <c r="C2105" t="s">
        <v>290</v>
      </c>
      <c r="D2105" t="s">
        <v>1983</v>
      </c>
      <c r="E2105" t="s">
        <v>728</v>
      </c>
      <c r="F2105" s="27" t="str">
        <f t="shared" si="32"/>
        <v>SW1: Limpius, Andrea</v>
      </c>
      <c r="G2105" s="27" t="str">
        <f>VLOOKUP(A2105,bangolf_kategorien!$A$2:$B$11,2,FALSE)</f>
        <v>SW1</v>
      </c>
    </row>
    <row r="2106" spans="1:7" ht="14.5" x14ac:dyDescent="0.35">
      <c r="A2106" t="s">
        <v>127</v>
      </c>
      <c r="B2106">
        <v>44172</v>
      </c>
      <c r="C2106" t="s">
        <v>590</v>
      </c>
      <c r="D2106" t="s">
        <v>1983</v>
      </c>
      <c r="E2106" t="s">
        <v>728</v>
      </c>
      <c r="F2106" s="27" t="str">
        <f t="shared" si="32"/>
        <v>H: Limpius, Matthias</v>
      </c>
      <c r="G2106" s="27" t="str">
        <f>VLOOKUP(A2106,bangolf_kategorien!$A$2:$B$11,2,FALSE)</f>
        <v>H</v>
      </c>
    </row>
    <row r="2107" spans="1:7" ht="14.5" x14ac:dyDescent="0.35">
      <c r="A2107" t="s">
        <v>138</v>
      </c>
      <c r="B2107">
        <v>66148</v>
      </c>
      <c r="C2107" t="s">
        <v>1463</v>
      </c>
      <c r="D2107" t="s">
        <v>1983</v>
      </c>
      <c r="E2107" t="s">
        <v>728</v>
      </c>
      <c r="F2107" s="27" t="str">
        <f t="shared" si="32"/>
        <v>D: Limpius, Simone</v>
      </c>
      <c r="G2107" s="27" t="str">
        <f>VLOOKUP(A2107,bangolf_kategorien!$A$2:$B$11,2,FALSE)</f>
        <v>D</v>
      </c>
    </row>
    <row r="2108" spans="1:7" ht="14.5" x14ac:dyDescent="0.35">
      <c r="A2108" t="s">
        <v>112</v>
      </c>
      <c r="B2108">
        <v>5966</v>
      </c>
      <c r="C2108" t="s">
        <v>328</v>
      </c>
      <c r="D2108" t="s">
        <v>1983</v>
      </c>
      <c r="E2108" t="s">
        <v>728</v>
      </c>
      <c r="F2108" s="27" t="str">
        <f t="shared" si="32"/>
        <v>SM2: Limpius, Werner</v>
      </c>
      <c r="G2108" s="27" t="str">
        <f>VLOOKUP(A2108,bangolf_kategorien!$A$2:$B$11,2,FALSE)</f>
        <v>SM2</v>
      </c>
    </row>
    <row r="2109" spans="1:7" ht="14.5" x14ac:dyDescent="0.35">
      <c r="A2109" t="s">
        <v>112</v>
      </c>
      <c r="B2109">
        <v>36091</v>
      </c>
      <c r="C2109" t="s">
        <v>967</v>
      </c>
      <c r="D2109" t="s">
        <v>1984</v>
      </c>
      <c r="E2109" t="s">
        <v>1011</v>
      </c>
      <c r="F2109" s="27" t="str">
        <f t="shared" si="32"/>
        <v>SM2: Lindauer, Alfred</v>
      </c>
      <c r="G2109" s="27" t="str">
        <f>VLOOKUP(A2109,bangolf_kategorien!$A$2:$B$11,2,FALSE)</f>
        <v>SM2</v>
      </c>
    </row>
    <row r="2110" spans="1:7" ht="14.5" x14ac:dyDescent="0.35">
      <c r="A2110" t="s">
        <v>112</v>
      </c>
      <c r="B2110">
        <v>25107</v>
      </c>
      <c r="C2110" t="s">
        <v>146</v>
      </c>
      <c r="D2110" t="s">
        <v>3578</v>
      </c>
      <c r="E2110" t="s">
        <v>216</v>
      </c>
      <c r="F2110" s="27" t="str">
        <f t="shared" si="32"/>
        <v>SM2: Linde, Jürgen</v>
      </c>
      <c r="G2110" s="27" t="str">
        <f>VLOOKUP(A2110,bangolf_kategorien!$A$2:$B$11,2,FALSE)</f>
        <v>SM2</v>
      </c>
    </row>
    <row r="2111" spans="1:7" ht="14.5" x14ac:dyDescent="0.35">
      <c r="A2111" t="s">
        <v>197</v>
      </c>
      <c r="B2111">
        <v>66253</v>
      </c>
      <c r="C2111" t="s">
        <v>1106</v>
      </c>
      <c r="D2111" t="s">
        <v>1985</v>
      </c>
      <c r="E2111" t="s">
        <v>231</v>
      </c>
      <c r="F2111" s="27" t="str">
        <f t="shared" si="32"/>
        <v>JM: Lindemann, Lukas</v>
      </c>
      <c r="G2111" s="27" t="str">
        <f>VLOOKUP(A2111,bangolf_kategorien!$A$2:$B$11,2,FALSE)</f>
        <v>JM</v>
      </c>
    </row>
    <row r="2112" spans="1:7" ht="14.5" x14ac:dyDescent="0.35">
      <c r="A2112" t="s">
        <v>123</v>
      </c>
      <c r="B2112">
        <v>66254</v>
      </c>
      <c r="C2112" t="s">
        <v>391</v>
      </c>
      <c r="D2112" t="s">
        <v>1985</v>
      </c>
      <c r="E2112" t="s">
        <v>231</v>
      </c>
      <c r="F2112" s="27" t="str">
        <f t="shared" si="32"/>
        <v>SM1: Lindemann, Oliver</v>
      </c>
      <c r="G2112" s="27" t="str">
        <f>VLOOKUP(A2112,bangolf_kategorien!$A$2:$B$11,2,FALSE)</f>
        <v>SM1</v>
      </c>
    </row>
    <row r="2113" spans="1:7" ht="14.5" x14ac:dyDescent="0.35">
      <c r="A2113" t="s">
        <v>138</v>
      </c>
      <c r="B2113">
        <v>40203</v>
      </c>
      <c r="C2113" t="s">
        <v>1986</v>
      </c>
      <c r="D2113" t="s">
        <v>1987</v>
      </c>
      <c r="E2113" t="s">
        <v>179</v>
      </c>
      <c r="F2113" s="27" t="str">
        <f t="shared" si="32"/>
        <v>D: Lindenberg, Mareike</v>
      </c>
      <c r="G2113" s="27" t="str">
        <f>VLOOKUP(A2113,bangolf_kategorien!$A$2:$B$11,2,FALSE)</f>
        <v>D</v>
      </c>
    </row>
    <row r="2114" spans="1:7" ht="14.5" x14ac:dyDescent="0.35">
      <c r="A2114" t="s">
        <v>127</v>
      </c>
      <c r="B2114">
        <v>3216891</v>
      </c>
      <c r="C2114" t="s">
        <v>901</v>
      </c>
      <c r="D2114" t="s">
        <v>3856</v>
      </c>
      <c r="E2114" t="s">
        <v>4</v>
      </c>
      <c r="F2114" s="27" t="str">
        <f t="shared" si="32"/>
        <v>H: Lindmeyer, Johannes</v>
      </c>
      <c r="G2114" s="27" t="str">
        <f>VLOOKUP(A2114,bangolf_kategorien!$A$2:$B$11,2,FALSE)</f>
        <v>H</v>
      </c>
    </row>
    <row r="2115" spans="1:7" ht="14.5" x14ac:dyDescent="0.35">
      <c r="A2115" t="s">
        <v>123</v>
      </c>
      <c r="B2115">
        <v>40475</v>
      </c>
      <c r="C2115" t="s">
        <v>418</v>
      </c>
      <c r="D2115" t="s">
        <v>1988</v>
      </c>
      <c r="E2115" t="s">
        <v>520</v>
      </c>
      <c r="F2115" s="27" t="str">
        <f t="shared" ref="F2115:F2178" si="33">CONCATENATE(G2115,": ",D2115,", ",C2115)</f>
        <v>SM1: Lindner, Bernhard</v>
      </c>
      <c r="G2115" s="27" t="str">
        <f>VLOOKUP(A2115,bangolf_kategorien!$A$2:$B$11,2,FALSE)</f>
        <v>SM1</v>
      </c>
    </row>
    <row r="2116" spans="1:7" ht="14.5" x14ac:dyDescent="0.35">
      <c r="A2116" t="s">
        <v>123</v>
      </c>
      <c r="B2116">
        <v>9959</v>
      </c>
      <c r="C2116" t="s">
        <v>1144</v>
      </c>
      <c r="D2116" t="s">
        <v>1988</v>
      </c>
      <c r="E2116" t="s">
        <v>1531</v>
      </c>
      <c r="F2116" s="27" t="str">
        <f t="shared" si="33"/>
        <v>SM1: Lindner, Fritz</v>
      </c>
      <c r="G2116" s="27" t="str">
        <f>VLOOKUP(A2116,bangolf_kategorien!$A$2:$B$11,2,FALSE)</f>
        <v>SM1</v>
      </c>
    </row>
    <row r="2117" spans="1:7" ht="14.5" x14ac:dyDescent="0.35">
      <c r="A2117" t="s">
        <v>112</v>
      </c>
      <c r="B2117">
        <v>41825</v>
      </c>
      <c r="C2117" t="s">
        <v>1989</v>
      </c>
      <c r="D2117" t="s">
        <v>1988</v>
      </c>
      <c r="E2117" t="s">
        <v>160</v>
      </c>
      <c r="F2117" s="27" t="str">
        <f t="shared" si="33"/>
        <v>SM2: Lindner, Gisbert</v>
      </c>
      <c r="G2117" s="27" t="str">
        <f>VLOOKUP(A2117,bangolf_kategorien!$A$2:$B$11,2,FALSE)</f>
        <v>SM2</v>
      </c>
    </row>
    <row r="2118" spans="1:7" ht="14.5" x14ac:dyDescent="0.35">
      <c r="A2118" t="s">
        <v>112</v>
      </c>
      <c r="B2118">
        <v>3229040</v>
      </c>
      <c r="C2118" t="s">
        <v>754</v>
      </c>
      <c r="D2118" t="s">
        <v>3857</v>
      </c>
      <c r="E2118" t="s">
        <v>4</v>
      </c>
      <c r="F2118" s="27" t="str">
        <f t="shared" si="33"/>
        <v>SM2: Lindow, Eberhard</v>
      </c>
      <c r="G2118" s="27" t="str">
        <f>VLOOKUP(A2118,bangolf_kategorien!$A$2:$B$11,2,FALSE)</f>
        <v>SM2</v>
      </c>
    </row>
    <row r="2119" spans="1:7" ht="14.5" x14ac:dyDescent="0.35">
      <c r="A2119" t="s">
        <v>215</v>
      </c>
      <c r="B2119">
        <v>66396</v>
      </c>
      <c r="C2119" t="s">
        <v>1415</v>
      </c>
      <c r="D2119" t="s">
        <v>1990</v>
      </c>
      <c r="E2119" t="s">
        <v>1991</v>
      </c>
      <c r="F2119" s="27" t="str">
        <f t="shared" si="33"/>
        <v>SCHW: Lingemann, Christin</v>
      </c>
      <c r="G2119" s="27" t="str">
        <f>VLOOKUP(A2119,bangolf_kategorien!$A$2:$B$11,2,FALSE)</f>
        <v>SCHW</v>
      </c>
    </row>
    <row r="2120" spans="1:7" ht="14.5" x14ac:dyDescent="0.35">
      <c r="A2120" t="s">
        <v>123</v>
      </c>
      <c r="B2120">
        <v>48947</v>
      </c>
      <c r="C2120" t="s">
        <v>1629</v>
      </c>
      <c r="D2120" t="s">
        <v>1990</v>
      </c>
      <c r="E2120" t="s">
        <v>1991</v>
      </c>
      <c r="F2120" s="27" t="str">
        <f t="shared" si="33"/>
        <v>SM1: Lingemann, Konrad</v>
      </c>
      <c r="G2120" s="27" t="str">
        <f>VLOOKUP(A2120,bangolf_kategorien!$A$2:$B$11,2,FALSE)</f>
        <v>SM1</v>
      </c>
    </row>
    <row r="2121" spans="1:7" ht="14.5" x14ac:dyDescent="0.35">
      <c r="A2121" t="s">
        <v>138</v>
      </c>
      <c r="B2121">
        <v>37136</v>
      </c>
      <c r="C2121" t="s">
        <v>644</v>
      </c>
      <c r="D2121" t="s">
        <v>1990</v>
      </c>
      <c r="E2121" t="s">
        <v>655</v>
      </c>
      <c r="F2121" s="27" t="str">
        <f t="shared" si="33"/>
        <v>D: Lingemann, Sarah</v>
      </c>
      <c r="G2121" s="27" t="str">
        <f>VLOOKUP(A2121,bangolf_kategorien!$A$2:$B$11,2,FALSE)</f>
        <v>D</v>
      </c>
    </row>
    <row r="2122" spans="1:7" ht="14.5" x14ac:dyDescent="0.35">
      <c r="A2122" t="s">
        <v>134</v>
      </c>
      <c r="B2122">
        <v>65182</v>
      </c>
      <c r="C2122" t="s">
        <v>1993</v>
      </c>
      <c r="D2122" t="s">
        <v>1994</v>
      </c>
      <c r="E2122" t="s">
        <v>300</v>
      </c>
      <c r="F2122" s="27" t="str">
        <f t="shared" si="33"/>
        <v>SW1: Linke, Betina</v>
      </c>
      <c r="G2122" s="27" t="str">
        <f>VLOOKUP(A2122,bangolf_kategorien!$A$2:$B$11,2,FALSE)</f>
        <v>SW1</v>
      </c>
    </row>
    <row r="2123" spans="1:7" ht="14.5" x14ac:dyDescent="0.35">
      <c r="A2123" t="s">
        <v>112</v>
      </c>
      <c r="B2123">
        <v>37973</v>
      </c>
      <c r="C2123" t="s">
        <v>498</v>
      </c>
      <c r="D2123" t="s">
        <v>1994</v>
      </c>
      <c r="E2123" t="s">
        <v>300</v>
      </c>
      <c r="F2123" s="27" t="str">
        <f t="shared" si="33"/>
        <v>SM2: Linke, Horst</v>
      </c>
      <c r="G2123" s="27" t="str">
        <f>VLOOKUP(A2123,bangolf_kategorien!$A$2:$B$11,2,FALSE)</f>
        <v>SM2</v>
      </c>
    </row>
    <row r="2124" spans="1:7" ht="14.5" x14ac:dyDescent="0.35">
      <c r="A2124" t="s">
        <v>138</v>
      </c>
      <c r="B2124">
        <v>37415</v>
      </c>
      <c r="C2124" t="s">
        <v>1037</v>
      </c>
      <c r="D2124" t="s">
        <v>3858</v>
      </c>
      <c r="E2124" t="s">
        <v>300</v>
      </c>
      <c r="F2124" s="27" t="str">
        <f t="shared" si="33"/>
        <v>D: Linke-König, Christina</v>
      </c>
      <c r="G2124" s="27" t="str">
        <f>VLOOKUP(A2124,bangolf_kategorien!$A$2:$B$11,2,FALSE)</f>
        <v>D</v>
      </c>
    </row>
    <row r="2125" spans="1:7" ht="14.5" x14ac:dyDescent="0.35">
      <c r="A2125" t="s">
        <v>197</v>
      </c>
      <c r="B2125">
        <v>66747</v>
      </c>
      <c r="C2125" t="s">
        <v>1995</v>
      </c>
      <c r="D2125" t="s">
        <v>1996</v>
      </c>
      <c r="E2125" t="s">
        <v>666</v>
      </c>
      <c r="F2125" s="27" t="str">
        <f t="shared" si="33"/>
        <v>JM: Linker, Matti</v>
      </c>
      <c r="G2125" s="27" t="str">
        <f>VLOOKUP(A2125,bangolf_kategorien!$A$2:$B$11,2,FALSE)</f>
        <v>JM</v>
      </c>
    </row>
    <row r="2126" spans="1:7" ht="14.5" x14ac:dyDescent="0.35">
      <c r="A2126" t="s">
        <v>112</v>
      </c>
      <c r="B2126">
        <v>63137</v>
      </c>
      <c r="C2126" t="s">
        <v>202</v>
      </c>
      <c r="D2126" t="s">
        <v>1997</v>
      </c>
      <c r="E2126" t="s">
        <v>770</v>
      </c>
      <c r="F2126" s="27" t="str">
        <f t="shared" si="33"/>
        <v>SM2: Lippert, Manfred</v>
      </c>
      <c r="G2126" s="27" t="str">
        <f>VLOOKUP(A2126,bangolf_kategorien!$A$2:$B$11,2,FALSE)</f>
        <v>SM2</v>
      </c>
    </row>
    <row r="2127" spans="1:7" ht="14.5" x14ac:dyDescent="0.35">
      <c r="A2127" t="s">
        <v>138</v>
      </c>
      <c r="B2127">
        <v>65442</v>
      </c>
      <c r="C2127" t="s">
        <v>680</v>
      </c>
      <c r="D2127" t="s">
        <v>1998</v>
      </c>
      <c r="E2127" t="s">
        <v>1011</v>
      </c>
      <c r="F2127" s="27" t="str">
        <f t="shared" si="33"/>
        <v>D: Lischke, Brigitte</v>
      </c>
      <c r="G2127" s="27" t="str">
        <f>VLOOKUP(A2127,bangolf_kategorien!$A$2:$B$11,2,FALSE)</f>
        <v>D</v>
      </c>
    </row>
    <row r="2128" spans="1:7" ht="14.5" x14ac:dyDescent="0.35">
      <c r="A2128" t="s">
        <v>127</v>
      </c>
      <c r="B2128">
        <v>33730</v>
      </c>
      <c r="C2128" t="s">
        <v>382</v>
      </c>
      <c r="D2128" t="s">
        <v>1998</v>
      </c>
      <c r="E2128" t="s">
        <v>1011</v>
      </c>
      <c r="F2128" s="27" t="str">
        <f t="shared" si="33"/>
        <v>H: Lischke, Martin</v>
      </c>
      <c r="G2128" s="27" t="str">
        <f>VLOOKUP(A2128,bangolf_kategorien!$A$2:$B$11,2,FALSE)</f>
        <v>H</v>
      </c>
    </row>
    <row r="2129" spans="1:7" ht="14.5" x14ac:dyDescent="0.35">
      <c r="A2129" t="s">
        <v>116</v>
      </c>
      <c r="B2129">
        <v>36053</v>
      </c>
      <c r="C2129" t="s">
        <v>1060</v>
      </c>
      <c r="D2129" t="s">
        <v>1999</v>
      </c>
      <c r="E2129" t="s">
        <v>2000</v>
      </c>
      <c r="F2129" s="27" t="str">
        <f t="shared" si="33"/>
        <v>SW2: Littmann, Ingeborg</v>
      </c>
      <c r="G2129" s="27" t="str">
        <f>VLOOKUP(A2129,bangolf_kategorien!$A$2:$B$11,2,FALSE)</f>
        <v>SW2</v>
      </c>
    </row>
    <row r="2130" spans="1:7" ht="14.5" x14ac:dyDescent="0.35">
      <c r="A2130" t="s">
        <v>112</v>
      </c>
      <c r="B2130">
        <v>29299</v>
      </c>
      <c r="C2130" t="s">
        <v>302</v>
      </c>
      <c r="D2130" t="s">
        <v>2001</v>
      </c>
      <c r="E2130" t="s">
        <v>1011</v>
      </c>
      <c r="F2130" s="27" t="str">
        <f t="shared" si="33"/>
        <v>SM2: Löbel, Heinz</v>
      </c>
      <c r="G2130" s="27" t="str">
        <f>VLOOKUP(A2130,bangolf_kategorien!$A$2:$B$11,2,FALSE)</f>
        <v>SM2</v>
      </c>
    </row>
    <row r="2131" spans="1:7" ht="14.5" x14ac:dyDescent="0.35">
      <c r="A2131" t="s">
        <v>112</v>
      </c>
      <c r="B2131">
        <v>36844</v>
      </c>
      <c r="C2131" t="s">
        <v>224</v>
      </c>
      <c r="D2131" t="s">
        <v>2003</v>
      </c>
      <c r="E2131" t="s">
        <v>823</v>
      </c>
      <c r="F2131" s="27" t="str">
        <f t="shared" si="33"/>
        <v>SM2: Lödige, Gerhard</v>
      </c>
      <c r="G2131" s="27" t="str">
        <f>VLOOKUP(A2131,bangolf_kategorien!$A$2:$B$11,2,FALSE)</f>
        <v>SM2</v>
      </c>
    </row>
    <row r="2132" spans="1:7" ht="14.5" x14ac:dyDescent="0.35">
      <c r="A2132" t="s">
        <v>116</v>
      </c>
      <c r="B2132">
        <v>36853</v>
      </c>
      <c r="C2132" t="s">
        <v>1919</v>
      </c>
      <c r="D2132" t="s">
        <v>2003</v>
      </c>
      <c r="E2132" t="s">
        <v>823</v>
      </c>
      <c r="F2132" s="27" t="str">
        <f t="shared" si="33"/>
        <v>SW2: Lödige, Maria</v>
      </c>
      <c r="G2132" s="27" t="str">
        <f>VLOOKUP(A2132,bangolf_kategorien!$A$2:$B$11,2,FALSE)</f>
        <v>SW2</v>
      </c>
    </row>
    <row r="2133" spans="1:7" ht="14.5" x14ac:dyDescent="0.35">
      <c r="A2133" t="s">
        <v>112</v>
      </c>
      <c r="B2133">
        <v>6464</v>
      </c>
      <c r="C2133" t="s">
        <v>202</v>
      </c>
      <c r="D2133" t="s">
        <v>2004</v>
      </c>
      <c r="E2133" t="s">
        <v>214</v>
      </c>
      <c r="F2133" s="27" t="str">
        <f t="shared" si="33"/>
        <v>SM2: Loewe, Manfred</v>
      </c>
      <c r="G2133" s="27" t="str">
        <f>VLOOKUP(A2133,bangolf_kategorien!$A$2:$B$11,2,FALSE)</f>
        <v>SM2</v>
      </c>
    </row>
    <row r="2134" spans="1:7" ht="14.5" x14ac:dyDescent="0.35">
      <c r="A2134" t="s">
        <v>123</v>
      </c>
      <c r="B2134">
        <v>41993</v>
      </c>
      <c r="C2134" t="s">
        <v>355</v>
      </c>
      <c r="D2134" t="s">
        <v>3859</v>
      </c>
      <c r="E2134" t="s">
        <v>415</v>
      </c>
      <c r="F2134" s="27" t="str">
        <f t="shared" si="33"/>
        <v>SM1: Loferski, Volker</v>
      </c>
      <c r="G2134" s="27" t="str">
        <f>VLOOKUP(A2134,bangolf_kategorien!$A$2:$B$11,2,FALSE)</f>
        <v>SM1</v>
      </c>
    </row>
    <row r="2135" spans="1:7" ht="14.5" x14ac:dyDescent="0.35">
      <c r="A2135" t="s">
        <v>112</v>
      </c>
      <c r="B2135">
        <v>66736</v>
      </c>
      <c r="C2135" t="s">
        <v>1022</v>
      </c>
      <c r="D2135" t="s">
        <v>2005</v>
      </c>
      <c r="E2135" t="s">
        <v>408</v>
      </c>
      <c r="F2135" s="27" t="str">
        <f t="shared" si="33"/>
        <v>SM2: Löffler, Harry</v>
      </c>
      <c r="G2135" s="27" t="str">
        <f>VLOOKUP(A2135,bangolf_kategorien!$A$2:$B$11,2,FALSE)</f>
        <v>SM2</v>
      </c>
    </row>
    <row r="2136" spans="1:7" ht="14.5" x14ac:dyDescent="0.35">
      <c r="A2136" t="s">
        <v>112</v>
      </c>
      <c r="B2136">
        <v>30914</v>
      </c>
      <c r="C2136" t="s">
        <v>967</v>
      </c>
      <c r="D2136" t="s">
        <v>2007</v>
      </c>
      <c r="E2136" t="s">
        <v>531</v>
      </c>
      <c r="F2136" s="27" t="str">
        <f t="shared" si="33"/>
        <v>SM2: Lohe, Alfred</v>
      </c>
      <c r="G2136" s="27" t="str">
        <f>VLOOKUP(A2136,bangolf_kategorien!$A$2:$B$11,2,FALSE)</f>
        <v>SM2</v>
      </c>
    </row>
    <row r="2137" spans="1:7" ht="14.5" x14ac:dyDescent="0.35">
      <c r="A2137" t="s">
        <v>116</v>
      </c>
      <c r="B2137">
        <v>36543</v>
      </c>
      <c r="C2137" t="s">
        <v>573</v>
      </c>
      <c r="D2137" t="s">
        <v>2007</v>
      </c>
      <c r="E2137" t="s">
        <v>531</v>
      </c>
      <c r="F2137" s="27" t="str">
        <f t="shared" si="33"/>
        <v>SW2: Lohe, Angelika</v>
      </c>
      <c r="G2137" s="27" t="str">
        <f>VLOOKUP(A2137,bangolf_kategorien!$A$2:$B$11,2,FALSE)</f>
        <v>SW2</v>
      </c>
    </row>
    <row r="2138" spans="1:7" ht="14.5" x14ac:dyDescent="0.35">
      <c r="A2138" t="s">
        <v>127</v>
      </c>
      <c r="B2138">
        <v>36001</v>
      </c>
      <c r="C2138" t="s">
        <v>269</v>
      </c>
      <c r="D2138" t="s">
        <v>2008</v>
      </c>
      <c r="E2138" t="s">
        <v>1202</v>
      </c>
      <c r="F2138" s="27" t="str">
        <f t="shared" si="33"/>
        <v>H: Lohmann, Christian</v>
      </c>
      <c r="G2138" s="27" t="str">
        <f>VLOOKUP(A2138,bangolf_kategorien!$A$2:$B$11,2,FALSE)</f>
        <v>H</v>
      </c>
    </row>
    <row r="2139" spans="1:7" ht="14.5" x14ac:dyDescent="0.35">
      <c r="A2139" t="s">
        <v>116</v>
      </c>
      <c r="B2139">
        <v>36678</v>
      </c>
      <c r="C2139" t="s">
        <v>649</v>
      </c>
      <c r="D2139" t="s">
        <v>2008</v>
      </c>
      <c r="E2139" t="s">
        <v>1202</v>
      </c>
      <c r="F2139" s="27" t="str">
        <f t="shared" si="33"/>
        <v>SW2: Lohmann, Helga</v>
      </c>
      <c r="G2139" s="27" t="str">
        <f>VLOOKUP(A2139,bangolf_kategorien!$A$2:$B$11,2,FALSE)</f>
        <v>SW2</v>
      </c>
    </row>
    <row r="2140" spans="1:7" ht="14.5" x14ac:dyDescent="0.35">
      <c r="A2140" t="s">
        <v>112</v>
      </c>
      <c r="B2140">
        <v>36000</v>
      </c>
      <c r="C2140" t="s">
        <v>678</v>
      </c>
      <c r="D2140" t="s">
        <v>2008</v>
      </c>
      <c r="E2140" t="s">
        <v>1202</v>
      </c>
      <c r="F2140" s="27" t="str">
        <f t="shared" si="33"/>
        <v>SM2: Lohmann, Udo</v>
      </c>
      <c r="G2140" s="27" t="str">
        <f>VLOOKUP(A2140,bangolf_kategorien!$A$2:$B$11,2,FALSE)</f>
        <v>SM2</v>
      </c>
    </row>
    <row r="2141" spans="1:7" ht="14.5" x14ac:dyDescent="0.35">
      <c r="A2141" t="s">
        <v>164</v>
      </c>
      <c r="B2141">
        <v>66289</v>
      </c>
      <c r="C2141" t="s">
        <v>2009</v>
      </c>
      <c r="D2141" t="s">
        <v>2010</v>
      </c>
      <c r="E2141" t="s">
        <v>540</v>
      </c>
      <c r="F2141" s="27" t="str">
        <f t="shared" si="33"/>
        <v>JW: Lohmeyer, Milene-Marie</v>
      </c>
      <c r="G2141" s="27" t="str">
        <f>VLOOKUP(A2141,bangolf_kategorien!$A$2:$B$11,2,FALSE)</f>
        <v>JW</v>
      </c>
    </row>
    <row r="2142" spans="1:7" ht="14.5" x14ac:dyDescent="0.35">
      <c r="A2142" t="s">
        <v>197</v>
      </c>
      <c r="B2142">
        <v>66688</v>
      </c>
      <c r="C2142" t="s">
        <v>405</v>
      </c>
      <c r="D2142" t="s">
        <v>2011</v>
      </c>
      <c r="E2142" t="s">
        <v>252</v>
      </c>
      <c r="F2142" s="27" t="str">
        <f t="shared" si="33"/>
        <v>JM: Lohn, Fabian</v>
      </c>
      <c r="G2142" s="27" t="str">
        <f>VLOOKUP(A2142,bangolf_kategorien!$A$2:$B$11,2,FALSE)</f>
        <v>JM</v>
      </c>
    </row>
    <row r="2143" spans="1:7" ht="14.5" x14ac:dyDescent="0.35">
      <c r="A2143" t="s">
        <v>138</v>
      </c>
      <c r="B2143">
        <v>66770</v>
      </c>
      <c r="C2143" t="s">
        <v>2012</v>
      </c>
      <c r="D2143" t="s">
        <v>2011</v>
      </c>
      <c r="E2143" t="s">
        <v>145</v>
      </c>
      <c r="F2143" s="27" t="str">
        <f t="shared" si="33"/>
        <v>D: Lohn, Liane</v>
      </c>
      <c r="G2143" s="27" t="str">
        <f>VLOOKUP(A2143,bangolf_kategorien!$A$2:$B$11,2,FALSE)</f>
        <v>D</v>
      </c>
    </row>
    <row r="2144" spans="1:7" ht="14.5" x14ac:dyDescent="0.35">
      <c r="A2144" t="s">
        <v>123</v>
      </c>
      <c r="B2144">
        <v>47063</v>
      </c>
      <c r="C2144" t="s">
        <v>124</v>
      </c>
      <c r="D2144" t="s">
        <v>2013</v>
      </c>
      <c r="E2144" t="s">
        <v>3307</v>
      </c>
      <c r="F2144" s="27" t="str">
        <f t="shared" si="33"/>
        <v>SM1: Lohöfener, Thomas</v>
      </c>
      <c r="G2144" s="27" t="str">
        <f>VLOOKUP(A2144,bangolf_kategorien!$A$2:$B$11,2,FALSE)</f>
        <v>SM1</v>
      </c>
    </row>
    <row r="2145" spans="1:7" ht="14.5" x14ac:dyDescent="0.35">
      <c r="A2145" t="s">
        <v>116</v>
      </c>
      <c r="B2145">
        <v>49463</v>
      </c>
      <c r="C2145" t="s">
        <v>640</v>
      </c>
      <c r="D2145" t="s">
        <v>2014</v>
      </c>
      <c r="E2145" t="s">
        <v>491</v>
      </c>
      <c r="F2145" s="27" t="str">
        <f t="shared" si="33"/>
        <v>SW2: Löhr, Elke</v>
      </c>
      <c r="G2145" s="27" t="str">
        <f>VLOOKUP(A2145,bangolf_kategorien!$A$2:$B$11,2,FALSE)</f>
        <v>SW2</v>
      </c>
    </row>
    <row r="2146" spans="1:7" ht="14.5" x14ac:dyDescent="0.35">
      <c r="A2146" t="s">
        <v>112</v>
      </c>
      <c r="B2146">
        <v>45633</v>
      </c>
      <c r="C2146" t="s">
        <v>140</v>
      </c>
      <c r="D2146" t="s">
        <v>2014</v>
      </c>
      <c r="E2146" t="s">
        <v>491</v>
      </c>
      <c r="F2146" s="27" t="str">
        <f t="shared" si="33"/>
        <v>SM2: Löhr, Michael</v>
      </c>
      <c r="G2146" s="27" t="str">
        <f>VLOOKUP(A2146,bangolf_kategorien!$A$2:$B$11,2,FALSE)</f>
        <v>SM2</v>
      </c>
    </row>
    <row r="2147" spans="1:7" ht="14.5" x14ac:dyDescent="0.35">
      <c r="A2147" t="s">
        <v>112</v>
      </c>
      <c r="B2147">
        <v>4788</v>
      </c>
      <c r="C2147" t="s">
        <v>518</v>
      </c>
      <c r="D2147" t="s">
        <v>2015</v>
      </c>
      <c r="E2147" t="s">
        <v>1031</v>
      </c>
      <c r="F2147" s="27" t="str">
        <f t="shared" si="33"/>
        <v>SM2: Löhrlein, Roland</v>
      </c>
      <c r="G2147" s="27" t="str">
        <f>VLOOKUP(A2147,bangolf_kategorien!$A$2:$B$11,2,FALSE)</f>
        <v>SM2</v>
      </c>
    </row>
    <row r="2148" spans="1:7" ht="14.5" x14ac:dyDescent="0.35">
      <c r="A2148" t="s">
        <v>127</v>
      </c>
      <c r="B2148">
        <v>66834</v>
      </c>
      <c r="C2148" t="s">
        <v>382</v>
      </c>
      <c r="D2148" t="s">
        <v>2016</v>
      </c>
      <c r="E2148" t="s">
        <v>1087</v>
      </c>
      <c r="F2148" s="27" t="str">
        <f t="shared" si="33"/>
        <v>H: Loibl, Martin</v>
      </c>
      <c r="G2148" s="27" t="str">
        <f>VLOOKUP(A2148,bangolf_kategorien!$A$2:$B$11,2,FALSE)</f>
        <v>H</v>
      </c>
    </row>
    <row r="2149" spans="1:7" ht="14.5" x14ac:dyDescent="0.35">
      <c r="A2149" t="s">
        <v>127</v>
      </c>
      <c r="B2149">
        <v>33631</v>
      </c>
      <c r="C2149" t="s">
        <v>124</v>
      </c>
      <c r="D2149" t="s">
        <v>2017</v>
      </c>
      <c r="E2149" t="s">
        <v>234</v>
      </c>
      <c r="F2149" s="27" t="str">
        <f t="shared" si="33"/>
        <v>H: Lojewski, Thomas</v>
      </c>
      <c r="G2149" s="27" t="str">
        <f>VLOOKUP(A2149,bangolf_kategorien!$A$2:$B$11,2,FALSE)</f>
        <v>H</v>
      </c>
    </row>
    <row r="2150" spans="1:7" ht="14.5" x14ac:dyDescent="0.35">
      <c r="A2150" t="s">
        <v>123</v>
      </c>
      <c r="B2150">
        <v>66958</v>
      </c>
      <c r="C2150" t="s">
        <v>180</v>
      </c>
      <c r="D2150" t="s">
        <v>2018</v>
      </c>
      <c r="E2150" t="s">
        <v>327</v>
      </c>
      <c r="F2150" s="27" t="str">
        <f t="shared" si="33"/>
        <v>SM1: Lorch, Peter</v>
      </c>
      <c r="G2150" s="27" t="str">
        <f>VLOOKUP(A2150,bangolf_kategorien!$A$2:$B$11,2,FALSE)</f>
        <v>SM1</v>
      </c>
    </row>
    <row r="2151" spans="1:7" ht="14.5" x14ac:dyDescent="0.35">
      <c r="A2151" t="s">
        <v>112</v>
      </c>
      <c r="B2151">
        <v>33781</v>
      </c>
      <c r="C2151" t="s">
        <v>344</v>
      </c>
      <c r="D2151" t="s">
        <v>2019</v>
      </c>
      <c r="E2151" t="s">
        <v>295</v>
      </c>
      <c r="F2151" s="27" t="str">
        <f t="shared" si="33"/>
        <v>SM2: Lorenz, Hermann</v>
      </c>
      <c r="G2151" s="27" t="str">
        <f>VLOOKUP(A2151,bangolf_kategorien!$A$2:$B$11,2,FALSE)</f>
        <v>SM2</v>
      </c>
    </row>
    <row r="2152" spans="1:7" ht="14.5" x14ac:dyDescent="0.35">
      <c r="A2152" t="s">
        <v>127</v>
      </c>
      <c r="B2152">
        <v>35306</v>
      </c>
      <c r="C2152" t="s">
        <v>352</v>
      </c>
      <c r="D2152" t="s">
        <v>2019</v>
      </c>
      <c r="E2152" t="s">
        <v>142</v>
      </c>
      <c r="F2152" s="27" t="str">
        <f t="shared" si="33"/>
        <v>H: Lorenz, Patrick</v>
      </c>
      <c r="G2152" s="27" t="str">
        <f>VLOOKUP(A2152,bangolf_kategorien!$A$2:$B$11,2,FALSE)</f>
        <v>H</v>
      </c>
    </row>
    <row r="2153" spans="1:7" ht="14.5" x14ac:dyDescent="0.35">
      <c r="A2153" t="s">
        <v>127</v>
      </c>
      <c r="B2153">
        <v>35306</v>
      </c>
      <c r="C2153" t="s">
        <v>352</v>
      </c>
      <c r="D2153" t="s">
        <v>2019</v>
      </c>
      <c r="E2153" t="s">
        <v>142</v>
      </c>
      <c r="F2153" s="27" t="str">
        <f t="shared" si="33"/>
        <v>H: Lorenz, Patrick</v>
      </c>
      <c r="G2153" s="27" t="str">
        <f>VLOOKUP(A2153,bangolf_kategorien!$A$2:$B$11,2,FALSE)</f>
        <v>H</v>
      </c>
    </row>
    <row r="2154" spans="1:7" ht="14.5" x14ac:dyDescent="0.35">
      <c r="A2154" t="s">
        <v>116</v>
      </c>
      <c r="B2154">
        <v>33862</v>
      </c>
      <c r="C2154" t="s">
        <v>2020</v>
      </c>
      <c r="D2154" t="s">
        <v>2019</v>
      </c>
      <c r="E2154" t="s">
        <v>295</v>
      </c>
      <c r="F2154" s="27" t="str">
        <f t="shared" si="33"/>
        <v>SW2: Lorenz, Sigrid Anni</v>
      </c>
      <c r="G2154" s="27" t="str">
        <f>VLOOKUP(A2154,bangolf_kategorien!$A$2:$B$11,2,FALSE)</f>
        <v>SW2</v>
      </c>
    </row>
    <row r="2155" spans="1:7" ht="14.5" x14ac:dyDescent="0.35">
      <c r="A2155" t="s">
        <v>112</v>
      </c>
      <c r="B2155">
        <v>33338</v>
      </c>
      <c r="C2155" t="s">
        <v>190</v>
      </c>
      <c r="D2155" t="s">
        <v>2019</v>
      </c>
      <c r="E2155" t="s">
        <v>459</v>
      </c>
      <c r="F2155" s="27" t="str">
        <f t="shared" si="33"/>
        <v>SM2: Lorenz, Uwe</v>
      </c>
      <c r="G2155" s="27" t="str">
        <f>VLOOKUP(A2155,bangolf_kategorien!$A$2:$B$11,2,FALSE)</f>
        <v>SM2</v>
      </c>
    </row>
    <row r="2156" spans="1:7" ht="14.5" x14ac:dyDescent="0.35">
      <c r="A2156" t="s">
        <v>112</v>
      </c>
      <c r="B2156">
        <v>5852</v>
      </c>
      <c r="C2156" t="s">
        <v>2021</v>
      </c>
      <c r="D2156" t="s">
        <v>2022</v>
      </c>
      <c r="E2156" t="s">
        <v>263</v>
      </c>
      <c r="F2156" s="27" t="str">
        <f t="shared" si="33"/>
        <v>SM2: Lorgie, Hans-Herbert</v>
      </c>
      <c r="G2156" s="27" t="str">
        <f>VLOOKUP(A2156,bangolf_kategorien!$A$2:$B$11,2,FALSE)</f>
        <v>SM2</v>
      </c>
    </row>
    <row r="2157" spans="1:7" ht="14.5" x14ac:dyDescent="0.35">
      <c r="A2157" t="s">
        <v>138</v>
      </c>
      <c r="B2157">
        <v>46048</v>
      </c>
      <c r="C2157" t="s">
        <v>1350</v>
      </c>
      <c r="D2157" t="s">
        <v>2022</v>
      </c>
      <c r="E2157" t="s">
        <v>263</v>
      </c>
      <c r="F2157" s="27" t="str">
        <f t="shared" si="33"/>
        <v>D: Lorgie, Melanie</v>
      </c>
      <c r="G2157" s="27" t="str">
        <f>VLOOKUP(A2157,bangolf_kategorien!$A$2:$B$11,2,FALSE)</f>
        <v>D</v>
      </c>
    </row>
    <row r="2158" spans="1:7" ht="14.5" x14ac:dyDescent="0.35">
      <c r="A2158" t="s">
        <v>116</v>
      </c>
      <c r="B2158">
        <v>41253</v>
      </c>
      <c r="C2158" t="s">
        <v>1444</v>
      </c>
      <c r="D2158" t="s">
        <v>2022</v>
      </c>
      <c r="E2158" t="s">
        <v>263</v>
      </c>
      <c r="F2158" s="27" t="str">
        <f t="shared" si="33"/>
        <v>SW2: Lorgie, Regina</v>
      </c>
      <c r="G2158" s="27" t="str">
        <f>VLOOKUP(A2158,bangolf_kategorien!$A$2:$B$11,2,FALSE)</f>
        <v>SW2</v>
      </c>
    </row>
    <row r="2159" spans="1:7" ht="14.5" x14ac:dyDescent="0.35">
      <c r="A2159" t="s">
        <v>123</v>
      </c>
      <c r="B2159">
        <v>27300</v>
      </c>
      <c r="C2159" t="s">
        <v>124</v>
      </c>
      <c r="D2159" t="s">
        <v>2023</v>
      </c>
      <c r="E2159" t="s">
        <v>122</v>
      </c>
      <c r="F2159" s="27" t="str">
        <f t="shared" si="33"/>
        <v>SM1: Losch, Thomas</v>
      </c>
      <c r="G2159" s="27" t="str">
        <f>VLOOKUP(A2159,bangolf_kategorien!$A$2:$B$11,2,FALSE)</f>
        <v>SM1</v>
      </c>
    </row>
    <row r="2160" spans="1:7" ht="14.5" x14ac:dyDescent="0.35">
      <c r="A2160" t="s">
        <v>127</v>
      </c>
      <c r="B2160">
        <v>36171</v>
      </c>
      <c r="C2160" t="s">
        <v>324</v>
      </c>
      <c r="D2160" t="s">
        <v>2024</v>
      </c>
      <c r="E2160" t="s">
        <v>828</v>
      </c>
      <c r="F2160" s="27" t="str">
        <f t="shared" si="33"/>
        <v>H: Löschmann, Dennis</v>
      </c>
      <c r="G2160" s="27" t="str">
        <f>VLOOKUP(A2160,bangolf_kategorien!$A$2:$B$11,2,FALSE)</f>
        <v>H</v>
      </c>
    </row>
    <row r="2161" spans="1:7" ht="14.5" x14ac:dyDescent="0.35">
      <c r="A2161" t="s">
        <v>123</v>
      </c>
      <c r="B2161">
        <v>34157</v>
      </c>
      <c r="C2161" t="s">
        <v>140</v>
      </c>
      <c r="D2161" t="s">
        <v>3387</v>
      </c>
      <c r="E2161" t="s">
        <v>428</v>
      </c>
      <c r="F2161" s="27" t="str">
        <f t="shared" si="33"/>
        <v>SM1: Lotz, Michael</v>
      </c>
      <c r="G2161" s="27" t="str">
        <f>VLOOKUP(A2161,bangolf_kategorien!$A$2:$B$11,2,FALSE)</f>
        <v>SM1</v>
      </c>
    </row>
    <row r="2162" spans="1:7" ht="14.5" x14ac:dyDescent="0.35">
      <c r="A2162" t="s">
        <v>123</v>
      </c>
      <c r="B2162">
        <v>66395</v>
      </c>
      <c r="C2162" t="s">
        <v>286</v>
      </c>
      <c r="D2162" t="s">
        <v>3388</v>
      </c>
      <c r="E2162" t="s">
        <v>3311</v>
      </c>
      <c r="F2162" s="27" t="str">
        <f t="shared" si="33"/>
        <v>SM1: Louven, Hans</v>
      </c>
      <c r="G2162" s="27" t="str">
        <f>VLOOKUP(A2162,bangolf_kategorien!$A$2:$B$11,2,FALSE)</f>
        <v>SM1</v>
      </c>
    </row>
    <row r="2163" spans="1:7" ht="14.5" x14ac:dyDescent="0.35">
      <c r="A2163" t="s">
        <v>116</v>
      </c>
      <c r="B2163">
        <v>60488</v>
      </c>
      <c r="C2163" t="s">
        <v>1189</v>
      </c>
      <c r="D2163" t="s">
        <v>2025</v>
      </c>
      <c r="E2163" t="s">
        <v>354</v>
      </c>
      <c r="F2163" s="27" t="str">
        <f t="shared" si="33"/>
        <v>SW2: Löwer, Eva</v>
      </c>
      <c r="G2163" s="27" t="str">
        <f>VLOOKUP(A2163,bangolf_kategorien!$A$2:$B$11,2,FALSE)</f>
        <v>SW2</v>
      </c>
    </row>
    <row r="2164" spans="1:7" ht="14.5" x14ac:dyDescent="0.35">
      <c r="A2164" t="s">
        <v>112</v>
      </c>
      <c r="B2164">
        <v>5594</v>
      </c>
      <c r="C2164" t="s">
        <v>133</v>
      </c>
      <c r="D2164" t="s">
        <v>2025</v>
      </c>
      <c r="E2164" t="s">
        <v>354</v>
      </c>
      <c r="F2164" s="27" t="str">
        <f t="shared" si="33"/>
        <v>SM2: Löwer, Herbert</v>
      </c>
      <c r="G2164" s="27" t="str">
        <f>VLOOKUP(A2164,bangolf_kategorien!$A$2:$B$11,2,FALSE)</f>
        <v>SM2</v>
      </c>
    </row>
    <row r="2165" spans="1:7" ht="14.5" x14ac:dyDescent="0.35">
      <c r="A2165" t="s">
        <v>116</v>
      </c>
      <c r="B2165">
        <v>3194738</v>
      </c>
      <c r="C2165" t="s">
        <v>1442</v>
      </c>
      <c r="D2165" t="s">
        <v>2026</v>
      </c>
      <c r="E2165" t="s">
        <v>4</v>
      </c>
      <c r="F2165" s="27" t="str">
        <f t="shared" si="33"/>
        <v>SW2: Lück, Anke</v>
      </c>
      <c r="G2165" s="27" t="str">
        <f>VLOOKUP(A2165,bangolf_kategorien!$A$2:$B$11,2,FALSE)</f>
        <v>SW2</v>
      </c>
    </row>
    <row r="2166" spans="1:7" ht="14.5" x14ac:dyDescent="0.35">
      <c r="A2166" t="s">
        <v>134</v>
      </c>
      <c r="B2166">
        <v>45994</v>
      </c>
      <c r="C2166" t="s">
        <v>724</v>
      </c>
      <c r="D2166" t="s">
        <v>2027</v>
      </c>
      <c r="E2166" t="s">
        <v>756</v>
      </c>
      <c r="F2166" s="27" t="str">
        <f t="shared" si="33"/>
        <v>SW1: Luckei, Bettina</v>
      </c>
      <c r="G2166" s="27" t="str">
        <f>VLOOKUP(A2166,bangolf_kategorien!$A$2:$B$11,2,FALSE)</f>
        <v>SW1</v>
      </c>
    </row>
    <row r="2167" spans="1:7" ht="14.5" x14ac:dyDescent="0.35">
      <c r="A2167" t="s">
        <v>112</v>
      </c>
      <c r="B2167">
        <v>45995</v>
      </c>
      <c r="C2167" t="s">
        <v>202</v>
      </c>
      <c r="D2167" t="s">
        <v>2027</v>
      </c>
      <c r="E2167" t="s">
        <v>756</v>
      </c>
      <c r="F2167" s="27" t="str">
        <f t="shared" si="33"/>
        <v>SM2: Luckei, Manfred</v>
      </c>
      <c r="G2167" s="27" t="str">
        <f>VLOOKUP(A2167,bangolf_kategorien!$A$2:$B$11,2,FALSE)</f>
        <v>SM2</v>
      </c>
    </row>
    <row r="2168" spans="1:7" ht="14.5" x14ac:dyDescent="0.35">
      <c r="A2168" t="s">
        <v>138</v>
      </c>
      <c r="B2168">
        <v>67406</v>
      </c>
      <c r="C2168" t="s">
        <v>3860</v>
      </c>
      <c r="D2168" t="s">
        <v>3861</v>
      </c>
      <c r="E2168" t="s">
        <v>3307</v>
      </c>
      <c r="F2168" s="27" t="str">
        <f t="shared" si="33"/>
        <v>D: Luczyk, Carmen Ariane</v>
      </c>
      <c r="G2168" s="27" t="str">
        <f>VLOOKUP(A2168,bangolf_kategorien!$A$2:$B$11,2,FALSE)</f>
        <v>D</v>
      </c>
    </row>
    <row r="2169" spans="1:7" ht="14.5" x14ac:dyDescent="0.35">
      <c r="A2169" t="s">
        <v>127</v>
      </c>
      <c r="B2169">
        <v>37293</v>
      </c>
      <c r="C2169" t="s">
        <v>494</v>
      </c>
      <c r="D2169" t="s">
        <v>1418</v>
      </c>
      <c r="E2169" t="s">
        <v>456</v>
      </c>
      <c r="F2169" s="27" t="str">
        <f t="shared" si="33"/>
        <v>H: Ludwig, Dominik</v>
      </c>
      <c r="G2169" s="27" t="str">
        <f>VLOOKUP(A2169,bangolf_kategorien!$A$2:$B$11,2,FALSE)</f>
        <v>H</v>
      </c>
    </row>
    <row r="2170" spans="1:7" ht="14.5" x14ac:dyDescent="0.35">
      <c r="A2170" t="s">
        <v>134</v>
      </c>
      <c r="B2170">
        <v>1501</v>
      </c>
      <c r="C2170" t="s">
        <v>610</v>
      </c>
      <c r="D2170" t="s">
        <v>1418</v>
      </c>
      <c r="E2170" t="s">
        <v>456</v>
      </c>
      <c r="F2170" s="27" t="str">
        <f t="shared" si="33"/>
        <v>SW1: Ludwig, Kornelia</v>
      </c>
      <c r="G2170" s="27" t="str">
        <f>VLOOKUP(A2170,bangolf_kategorien!$A$2:$B$11,2,FALSE)</f>
        <v>SW1</v>
      </c>
    </row>
    <row r="2171" spans="1:7" ht="14.5" x14ac:dyDescent="0.35">
      <c r="A2171" t="s">
        <v>127</v>
      </c>
      <c r="B2171">
        <v>37295</v>
      </c>
      <c r="C2171" t="s">
        <v>236</v>
      </c>
      <c r="D2171" t="s">
        <v>1418</v>
      </c>
      <c r="E2171" t="s">
        <v>456</v>
      </c>
      <c r="F2171" s="27" t="str">
        <f t="shared" si="33"/>
        <v>H: Ludwig, Sven</v>
      </c>
      <c r="G2171" s="27" t="str">
        <f>VLOOKUP(A2171,bangolf_kategorien!$A$2:$B$11,2,FALSE)</f>
        <v>H</v>
      </c>
    </row>
    <row r="2172" spans="1:7" ht="14.5" x14ac:dyDescent="0.35">
      <c r="A2172" t="s">
        <v>127</v>
      </c>
      <c r="B2172">
        <v>67373</v>
      </c>
      <c r="C2172" t="s">
        <v>2043</v>
      </c>
      <c r="D2172" t="s">
        <v>3862</v>
      </c>
      <c r="E2172" t="s">
        <v>846</v>
      </c>
      <c r="F2172" s="27" t="str">
        <f t="shared" si="33"/>
        <v>H: Ludzay, Niklas</v>
      </c>
      <c r="G2172" s="27" t="str">
        <f>VLOOKUP(A2172,bangolf_kategorien!$A$2:$B$11,2,FALSE)</f>
        <v>H</v>
      </c>
    </row>
    <row r="2173" spans="1:7" ht="14.5" x14ac:dyDescent="0.35">
      <c r="A2173" t="s">
        <v>123</v>
      </c>
      <c r="B2173">
        <v>41227</v>
      </c>
      <c r="C2173" t="s">
        <v>274</v>
      </c>
      <c r="D2173" t="s">
        <v>2028</v>
      </c>
      <c r="E2173" t="s">
        <v>292</v>
      </c>
      <c r="F2173" s="27" t="str">
        <f t="shared" si="33"/>
        <v>SM1: Lugauer, Robert</v>
      </c>
      <c r="G2173" s="27" t="str">
        <f>VLOOKUP(A2173,bangolf_kategorien!$A$2:$B$11,2,FALSE)</f>
        <v>SM1</v>
      </c>
    </row>
    <row r="2174" spans="1:7" ht="14.5" x14ac:dyDescent="0.35">
      <c r="A2174" t="s">
        <v>112</v>
      </c>
      <c r="B2174">
        <v>3261</v>
      </c>
      <c r="C2174" t="s">
        <v>328</v>
      </c>
      <c r="D2174" t="s">
        <v>2029</v>
      </c>
      <c r="E2174" t="s">
        <v>346</v>
      </c>
      <c r="F2174" s="27" t="str">
        <f t="shared" si="33"/>
        <v>SM2: Lührs, Werner</v>
      </c>
      <c r="G2174" s="27" t="str">
        <f>VLOOKUP(A2174,bangolf_kategorien!$A$2:$B$11,2,FALSE)</f>
        <v>SM2</v>
      </c>
    </row>
    <row r="2175" spans="1:7" ht="14.5" x14ac:dyDescent="0.35">
      <c r="A2175" t="s">
        <v>127</v>
      </c>
      <c r="B2175">
        <v>33613</v>
      </c>
      <c r="C2175" t="s">
        <v>642</v>
      </c>
      <c r="D2175" t="s">
        <v>2030</v>
      </c>
      <c r="E2175" t="s">
        <v>246</v>
      </c>
      <c r="F2175" s="27" t="str">
        <f t="shared" si="33"/>
        <v>H: Lukat, Marcel</v>
      </c>
      <c r="G2175" s="27" t="str">
        <f>VLOOKUP(A2175,bangolf_kategorien!$A$2:$B$11,2,FALSE)</f>
        <v>H</v>
      </c>
    </row>
    <row r="2176" spans="1:7" ht="14.5" x14ac:dyDescent="0.35">
      <c r="A2176" t="s">
        <v>138</v>
      </c>
      <c r="B2176">
        <v>3216789</v>
      </c>
      <c r="C2176" t="s">
        <v>3863</v>
      </c>
      <c r="D2176" t="s">
        <v>3864</v>
      </c>
      <c r="E2176" t="s">
        <v>4</v>
      </c>
      <c r="F2176" s="27" t="str">
        <f t="shared" si="33"/>
        <v>D: Lukowski, Sabina</v>
      </c>
      <c r="G2176" s="27" t="str">
        <f>VLOOKUP(A2176,bangolf_kategorien!$A$2:$B$11,2,FALSE)</f>
        <v>D</v>
      </c>
    </row>
    <row r="2177" spans="1:7" ht="14.5" x14ac:dyDescent="0.35">
      <c r="A2177" t="s">
        <v>123</v>
      </c>
      <c r="B2177">
        <v>40720</v>
      </c>
      <c r="C2177" t="s">
        <v>399</v>
      </c>
      <c r="D2177" t="s">
        <v>2031</v>
      </c>
      <c r="E2177" t="s">
        <v>163</v>
      </c>
      <c r="F2177" s="27" t="str">
        <f t="shared" si="33"/>
        <v>SM1: Lumma, Dirk</v>
      </c>
      <c r="G2177" s="27" t="str">
        <f>VLOOKUP(A2177,bangolf_kategorien!$A$2:$B$11,2,FALSE)</f>
        <v>SM1</v>
      </c>
    </row>
    <row r="2178" spans="1:7" ht="14.5" x14ac:dyDescent="0.35">
      <c r="A2178" t="s">
        <v>138</v>
      </c>
      <c r="B2178">
        <v>3216784</v>
      </c>
      <c r="C2178" t="s">
        <v>454</v>
      </c>
      <c r="D2178" t="s">
        <v>3865</v>
      </c>
      <c r="E2178" t="s">
        <v>4</v>
      </c>
      <c r="F2178" s="27" t="str">
        <f t="shared" si="33"/>
        <v>D: Lupitzki, Christiane</v>
      </c>
      <c r="G2178" s="27" t="str">
        <f>VLOOKUP(A2178,bangolf_kategorien!$A$2:$B$11,2,FALSE)</f>
        <v>D</v>
      </c>
    </row>
    <row r="2179" spans="1:7" ht="14.5" x14ac:dyDescent="0.35">
      <c r="A2179" t="s">
        <v>112</v>
      </c>
      <c r="B2179">
        <v>5586</v>
      </c>
      <c r="C2179" t="s">
        <v>498</v>
      </c>
      <c r="D2179" t="s">
        <v>2032</v>
      </c>
      <c r="E2179" t="s">
        <v>480</v>
      </c>
      <c r="F2179" s="27" t="str">
        <f t="shared" ref="F2179:F2242" si="34">CONCATENATE(G2179,": ",D2179,", ",C2179)</f>
        <v>SM2: Luther, Horst</v>
      </c>
      <c r="G2179" s="27" t="str">
        <f>VLOOKUP(A2179,bangolf_kategorien!$A$2:$B$11,2,FALSE)</f>
        <v>SM2</v>
      </c>
    </row>
    <row r="2180" spans="1:7" ht="14.5" x14ac:dyDescent="0.35">
      <c r="A2180" t="s">
        <v>112</v>
      </c>
      <c r="B2180">
        <v>21946</v>
      </c>
      <c r="C2180" t="s">
        <v>952</v>
      </c>
      <c r="D2180" t="s">
        <v>2033</v>
      </c>
      <c r="E2180" t="s">
        <v>340</v>
      </c>
      <c r="F2180" s="27" t="str">
        <f t="shared" si="34"/>
        <v>SM2: Lüttenberg, Winfried</v>
      </c>
      <c r="G2180" s="27" t="str">
        <f>VLOOKUP(A2180,bangolf_kategorien!$A$2:$B$11,2,FALSE)</f>
        <v>SM2</v>
      </c>
    </row>
    <row r="2181" spans="1:7" ht="14.5" x14ac:dyDescent="0.35">
      <c r="A2181" t="s">
        <v>112</v>
      </c>
      <c r="B2181">
        <v>38641</v>
      </c>
      <c r="C2181" t="s">
        <v>133</v>
      </c>
      <c r="D2181" t="s">
        <v>2034</v>
      </c>
      <c r="E2181" t="s">
        <v>655</v>
      </c>
      <c r="F2181" s="27" t="str">
        <f t="shared" si="34"/>
        <v>SM2: Luttmann, Herbert</v>
      </c>
      <c r="G2181" s="27" t="str">
        <f>VLOOKUP(A2181,bangolf_kategorien!$A$2:$B$11,2,FALSE)</f>
        <v>SM2</v>
      </c>
    </row>
    <row r="2182" spans="1:7" ht="14.5" x14ac:dyDescent="0.35">
      <c r="A2182" t="s">
        <v>112</v>
      </c>
      <c r="B2182">
        <v>40232</v>
      </c>
      <c r="C2182" t="s">
        <v>221</v>
      </c>
      <c r="D2182" t="s">
        <v>474</v>
      </c>
      <c r="E2182" t="s">
        <v>216</v>
      </c>
      <c r="F2182" s="27" t="str">
        <f t="shared" si="34"/>
        <v>SM2: Lutz, Helmut</v>
      </c>
      <c r="G2182" s="27" t="str">
        <f>VLOOKUP(A2182,bangolf_kategorien!$A$2:$B$11,2,FALSE)</f>
        <v>SM2</v>
      </c>
    </row>
    <row r="2183" spans="1:7" ht="14.5" x14ac:dyDescent="0.35">
      <c r="A2183" t="s">
        <v>123</v>
      </c>
      <c r="B2183">
        <v>22917</v>
      </c>
      <c r="C2183" t="s">
        <v>2035</v>
      </c>
      <c r="D2183" t="s">
        <v>474</v>
      </c>
      <c r="E2183" t="s">
        <v>300</v>
      </c>
      <c r="F2183" s="27" t="str">
        <f t="shared" si="34"/>
        <v>SM1: Lutz, Hugo</v>
      </c>
      <c r="G2183" s="27" t="str">
        <f>VLOOKUP(A2183,bangolf_kategorien!$A$2:$B$11,2,FALSE)</f>
        <v>SM1</v>
      </c>
    </row>
    <row r="2184" spans="1:7" ht="14.5" x14ac:dyDescent="0.35">
      <c r="A2184" t="s">
        <v>116</v>
      </c>
      <c r="B2184">
        <v>22913</v>
      </c>
      <c r="C2184" t="s">
        <v>467</v>
      </c>
      <c r="D2184" t="s">
        <v>474</v>
      </c>
      <c r="E2184" t="s">
        <v>300</v>
      </c>
      <c r="F2184" s="27" t="str">
        <f t="shared" si="34"/>
        <v>SW2: Lutz, Martina</v>
      </c>
      <c r="G2184" s="27" t="str">
        <f>VLOOKUP(A2184,bangolf_kategorien!$A$2:$B$11,2,FALSE)</f>
        <v>SW2</v>
      </c>
    </row>
    <row r="2185" spans="1:7" ht="14.5" x14ac:dyDescent="0.35">
      <c r="A2185" t="s">
        <v>116</v>
      </c>
      <c r="B2185">
        <v>45123</v>
      </c>
      <c r="C2185" t="s">
        <v>573</v>
      </c>
      <c r="D2185" t="s">
        <v>2036</v>
      </c>
      <c r="E2185" t="s">
        <v>115</v>
      </c>
      <c r="F2185" s="27" t="str">
        <f t="shared" si="34"/>
        <v>SW2: Luz, Angelika</v>
      </c>
      <c r="G2185" s="27" t="str">
        <f>VLOOKUP(A2185,bangolf_kategorien!$A$2:$B$11,2,FALSE)</f>
        <v>SW2</v>
      </c>
    </row>
    <row r="2186" spans="1:7" ht="14.5" x14ac:dyDescent="0.35">
      <c r="A2186" t="s">
        <v>127</v>
      </c>
      <c r="B2186">
        <v>34902</v>
      </c>
      <c r="C2186" t="s">
        <v>301</v>
      </c>
      <c r="D2186" t="s">
        <v>2037</v>
      </c>
      <c r="E2186" t="s">
        <v>249</v>
      </c>
      <c r="F2186" s="27" t="str">
        <f t="shared" si="34"/>
        <v>H: Maar, Daniel</v>
      </c>
      <c r="G2186" s="27" t="str">
        <f>VLOOKUP(A2186,bangolf_kategorien!$A$2:$B$11,2,FALSE)</f>
        <v>H</v>
      </c>
    </row>
    <row r="2187" spans="1:7" ht="14.5" x14ac:dyDescent="0.35">
      <c r="A2187" t="s">
        <v>134</v>
      </c>
      <c r="B2187">
        <v>43835</v>
      </c>
      <c r="C2187" t="s">
        <v>724</v>
      </c>
      <c r="D2187" t="s">
        <v>2038</v>
      </c>
      <c r="E2187" t="s">
        <v>246</v>
      </c>
      <c r="F2187" s="27" t="str">
        <f t="shared" si="34"/>
        <v>SW1: Maaß, Bettina</v>
      </c>
      <c r="G2187" s="27" t="str">
        <f>VLOOKUP(A2187,bangolf_kategorien!$A$2:$B$11,2,FALSE)</f>
        <v>SW1</v>
      </c>
    </row>
    <row r="2188" spans="1:7" ht="14.5" x14ac:dyDescent="0.35">
      <c r="A2188" t="s">
        <v>123</v>
      </c>
      <c r="B2188">
        <v>43837</v>
      </c>
      <c r="C2188" t="s">
        <v>133</v>
      </c>
      <c r="D2188" t="s">
        <v>2038</v>
      </c>
      <c r="E2188" t="s">
        <v>246</v>
      </c>
      <c r="F2188" s="27" t="str">
        <f t="shared" si="34"/>
        <v>SM1: Maaß, Herbert</v>
      </c>
      <c r="G2188" s="27" t="str">
        <f>VLOOKUP(A2188,bangolf_kategorien!$A$2:$B$11,2,FALSE)</f>
        <v>SM1</v>
      </c>
    </row>
    <row r="2189" spans="1:7" ht="14.5" x14ac:dyDescent="0.35">
      <c r="A2189" t="s">
        <v>138</v>
      </c>
      <c r="B2189">
        <v>66036</v>
      </c>
      <c r="C2189" t="s">
        <v>1122</v>
      </c>
      <c r="D2189" t="s">
        <v>2038</v>
      </c>
      <c r="E2189" t="s">
        <v>246</v>
      </c>
      <c r="F2189" s="27" t="str">
        <f t="shared" si="34"/>
        <v>D: Maaß, Vanessa</v>
      </c>
      <c r="G2189" s="27" t="str">
        <f>VLOOKUP(A2189,bangolf_kategorien!$A$2:$B$11,2,FALSE)</f>
        <v>D</v>
      </c>
    </row>
    <row r="2190" spans="1:7" ht="14.5" x14ac:dyDescent="0.35">
      <c r="A2190" t="s">
        <v>112</v>
      </c>
      <c r="B2190">
        <v>3216848</v>
      </c>
      <c r="C2190" t="s">
        <v>232</v>
      </c>
      <c r="D2190" t="s">
        <v>3866</v>
      </c>
      <c r="E2190" t="s">
        <v>4</v>
      </c>
      <c r="F2190" s="27" t="str">
        <f t="shared" si="34"/>
        <v>SM2: Madlinger, Klaus</v>
      </c>
      <c r="G2190" s="27" t="str">
        <f>VLOOKUP(A2190,bangolf_kategorien!$A$2:$B$11,2,FALSE)</f>
        <v>SM2</v>
      </c>
    </row>
    <row r="2191" spans="1:7" ht="14.5" x14ac:dyDescent="0.35">
      <c r="A2191" t="s">
        <v>123</v>
      </c>
      <c r="B2191">
        <v>67167</v>
      </c>
      <c r="C2191" t="s">
        <v>241</v>
      </c>
      <c r="D2191" t="s">
        <v>3579</v>
      </c>
      <c r="E2191" t="s">
        <v>432</v>
      </c>
      <c r="F2191" s="27" t="str">
        <f t="shared" si="34"/>
        <v>SM1: Maes, Stefan</v>
      </c>
      <c r="G2191" s="27" t="str">
        <f>VLOOKUP(A2191,bangolf_kategorien!$A$2:$B$11,2,FALSE)</f>
        <v>SM1</v>
      </c>
    </row>
    <row r="2192" spans="1:7" ht="14.5" x14ac:dyDescent="0.35">
      <c r="A2192" t="s">
        <v>112</v>
      </c>
      <c r="B2192">
        <v>38127</v>
      </c>
      <c r="C2192" t="s">
        <v>2039</v>
      </c>
      <c r="D2192" t="s">
        <v>2040</v>
      </c>
      <c r="E2192" t="s">
        <v>597</v>
      </c>
      <c r="F2192" s="27" t="str">
        <f t="shared" si="34"/>
        <v>SM2: Maesel, Friedel</v>
      </c>
      <c r="G2192" s="27" t="str">
        <f>VLOOKUP(A2192,bangolf_kategorien!$A$2:$B$11,2,FALSE)</f>
        <v>SM2</v>
      </c>
    </row>
    <row r="2193" spans="1:7" ht="14.5" x14ac:dyDescent="0.35">
      <c r="A2193" t="s">
        <v>127</v>
      </c>
      <c r="B2193">
        <v>66970</v>
      </c>
      <c r="C2193" t="s">
        <v>3389</v>
      </c>
      <c r="D2193" t="s">
        <v>3390</v>
      </c>
      <c r="E2193" t="s">
        <v>142</v>
      </c>
      <c r="F2193" s="27" t="str">
        <f t="shared" si="34"/>
        <v>H: Maggi, Omar</v>
      </c>
      <c r="G2193" s="27" t="str">
        <f>VLOOKUP(A2193,bangolf_kategorien!$A$2:$B$11,2,FALSE)</f>
        <v>H</v>
      </c>
    </row>
    <row r="2194" spans="1:7" ht="14.5" x14ac:dyDescent="0.35">
      <c r="A2194" t="s">
        <v>123</v>
      </c>
      <c r="B2194">
        <v>30185</v>
      </c>
      <c r="C2194" t="s">
        <v>124</v>
      </c>
      <c r="D2194" t="s">
        <v>2041</v>
      </c>
      <c r="E2194" t="s">
        <v>446</v>
      </c>
      <c r="F2194" s="27" t="str">
        <f t="shared" si="34"/>
        <v>SM1: Magin, Thomas</v>
      </c>
      <c r="G2194" s="27" t="str">
        <f>VLOOKUP(A2194,bangolf_kategorien!$A$2:$B$11,2,FALSE)</f>
        <v>SM1</v>
      </c>
    </row>
    <row r="2195" spans="1:7" ht="14.5" x14ac:dyDescent="0.35">
      <c r="A2195" t="s">
        <v>112</v>
      </c>
      <c r="B2195">
        <v>49672</v>
      </c>
      <c r="C2195" t="s">
        <v>722</v>
      </c>
      <c r="D2195" t="s">
        <v>3867</v>
      </c>
      <c r="E2195" t="s">
        <v>1198</v>
      </c>
      <c r="F2195" s="27" t="str">
        <f t="shared" si="34"/>
        <v>SM2: Mahl, Josef</v>
      </c>
      <c r="G2195" s="27" t="str">
        <f>VLOOKUP(A2195,bangolf_kategorien!$A$2:$B$11,2,FALSE)</f>
        <v>SM2</v>
      </c>
    </row>
    <row r="2196" spans="1:7" ht="14.5" x14ac:dyDescent="0.35">
      <c r="A2196" t="s">
        <v>127</v>
      </c>
      <c r="B2196">
        <v>67278</v>
      </c>
      <c r="C2196" t="s">
        <v>1156</v>
      </c>
      <c r="D2196" t="s">
        <v>3867</v>
      </c>
      <c r="E2196" t="s">
        <v>1198</v>
      </c>
      <c r="F2196" s="27" t="str">
        <f t="shared" si="34"/>
        <v>H: Mahl, Simon</v>
      </c>
      <c r="G2196" s="27" t="str">
        <f>VLOOKUP(A2196,bangolf_kategorien!$A$2:$B$11,2,FALSE)</f>
        <v>H</v>
      </c>
    </row>
    <row r="2197" spans="1:7" ht="14.5" x14ac:dyDescent="0.35">
      <c r="A2197" t="s">
        <v>215</v>
      </c>
      <c r="B2197">
        <v>67194</v>
      </c>
      <c r="C2197" t="s">
        <v>3415</v>
      </c>
      <c r="D2197" t="s">
        <v>3868</v>
      </c>
      <c r="E2197" t="s">
        <v>621</v>
      </c>
      <c r="F2197" s="27" t="str">
        <f t="shared" si="34"/>
        <v>SCHW: Mahnkopf, Lina</v>
      </c>
      <c r="G2197" s="27" t="str">
        <f>VLOOKUP(A2197,bangolf_kategorien!$A$2:$B$11,2,FALSE)</f>
        <v>SCHW</v>
      </c>
    </row>
    <row r="2198" spans="1:7" ht="14.5" x14ac:dyDescent="0.35">
      <c r="A2198" t="s">
        <v>134</v>
      </c>
      <c r="B2198">
        <v>66568</v>
      </c>
      <c r="C2198" t="s">
        <v>640</v>
      </c>
      <c r="D2198" t="s">
        <v>2042</v>
      </c>
      <c r="E2198" t="s">
        <v>371</v>
      </c>
      <c r="F2198" s="27" t="str">
        <f t="shared" si="34"/>
        <v>SW1: Maier, Elke</v>
      </c>
      <c r="G2198" s="27" t="str">
        <f>VLOOKUP(A2198,bangolf_kategorien!$A$2:$B$11,2,FALSE)</f>
        <v>SW1</v>
      </c>
    </row>
    <row r="2199" spans="1:7" ht="14.5" x14ac:dyDescent="0.35">
      <c r="A2199" t="s">
        <v>123</v>
      </c>
      <c r="B2199">
        <v>47032</v>
      </c>
      <c r="C2199" t="s">
        <v>722</v>
      </c>
      <c r="D2199" t="s">
        <v>2042</v>
      </c>
      <c r="E2199" t="s">
        <v>979</v>
      </c>
      <c r="F2199" s="27" t="str">
        <f t="shared" si="34"/>
        <v>SM1: Maier, Josef</v>
      </c>
      <c r="G2199" s="27" t="str">
        <f>VLOOKUP(A2199,bangolf_kategorien!$A$2:$B$11,2,FALSE)</f>
        <v>SM1</v>
      </c>
    </row>
    <row r="2200" spans="1:7" ht="14.5" x14ac:dyDescent="0.35">
      <c r="A2200" t="s">
        <v>123</v>
      </c>
      <c r="B2200">
        <v>36823</v>
      </c>
      <c r="C2200" t="s">
        <v>2043</v>
      </c>
      <c r="D2200" t="s">
        <v>2042</v>
      </c>
      <c r="E2200" t="s">
        <v>304</v>
      </c>
      <c r="F2200" s="27" t="str">
        <f t="shared" si="34"/>
        <v>SM1: Maier, Niklas</v>
      </c>
      <c r="G2200" s="27" t="str">
        <f>VLOOKUP(A2200,bangolf_kategorien!$A$2:$B$11,2,FALSE)</f>
        <v>SM1</v>
      </c>
    </row>
    <row r="2201" spans="1:7" ht="14.5" x14ac:dyDescent="0.35">
      <c r="A2201" t="s">
        <v>123</v>
      </c>
      <c r="B2201">
        <v>66822</v>
      </c>
      <c r="C2201" t="s">
        <v>355</v>
      </c>
      <c r="D2201" t="s">
        <v>2042</v>
      </c>
      <c r="E2201" t="s">
        <v>329</v>
      </c>
      <c r="F2201" s="27" t="str">
        <f t="shared" si="34"/>
        <v>SM1: Maier, Volker</v>
      </c>
      <c r="G2201" s="27" t="str">
        <f>VLOOKUP(A2201,bangolf_kategorien!$A$2:$B$11,2,FALSE)</f>
        <v>SM1</v>
      </c>
    </row>
    <row r="2202" spans="1:7" ht="14.5" x14ac:dyDescent="0.35">
      <c r="A2202" t="s">
        <v>127</v>
      </c>
      <c r="B2202">
        <v>66497</v>
      </c>
      <c r="C2202" t="s">
        <v>891</v>
      </c>
      <c r="D2202" t="s">
        <v>2044</v>
      </c>
      <c r="E2202" t="s">
        <v>329</v>
      </c>
      <c r="F2202" s="27" t="str">
        <f t="shared" si="34"/>
        <v>H: Maierhofer, Anton</v>
      </c>
      <c r="G2202" s="27" t="str">
        <f>VLOOKUP(A2202,bangolf_kategorien!$A$2:$B$11,2,FALSE)</f>
        <v>H</v>
      </c>
    </row>
    <row r="2203" spans="1:7" ht="14.5" x14ac:dyDescent="0.35">
      <c r="A2203" t="s">
        <v>138</v>
      </c>
      <c r="B2203">
        <v>66943</v>
      </c>
      <c r="C2203" t="s">
        <v>972</v>
      </c>
      <c r="D2203" t="s">
        <v>3391</v>
      </c>
      <c r="E2203" t="s">
        <v>354</v>
      </c>
      <c r="F2203" s="27" t="str">
        <f t="shared" si="34"/>
        <v>D: Mainka, Sandra</v>
      </c>
      <c r="G2203" s="27" t="str">
        <f>VLOOKUP(A2203,bangolf_kategorien!$A$2:$B$11,2,FALSE)</f>
        <v>D</v>
      </c>
    </row>
    <row r="2204" spans="1:7" ht="14.5" x14ac:dyDescent="0.35">
      <c r="A2204" t="s">
        <v>138</v>
      </c>
      <c r="B2204">
        <v>67043</v>
      </c>
      <c r="C2204" t="s">
        <v>804</v>
      </c>
      <c r="D2204" t="s">
        <v>3392</v>
      </c>
      <c r="E2204" t="s">
        <v>559</v>
      </c>
      <c r="F2204" s="27" t="str">
        <f t="shared" si="34"/>
        <v>D: Maisch, Ramona</v>
      </c>
      <c r="G2204" s="27" t="str">
        <f>VLOOKUP(A2204,bangolf_kategorien!$A$2:$B$11,2,FALSE)</f>
        <v>D</v>
      </c>
    </row>
    <row r="2205" spans="1:7" ht="14.5" x14ac:dyDescent="0.35">
      <c r="A2205" t="s">
        <v>127</v>
      </c>
      <c r="B2205">
        <v>67044</v>
      </c>
      <c r="C2205" t="s">
        <v>124</v>
      </c>
      <c r="D2205" t="s">
        <v>3392</v>
      </c>
      <c r="E2205" t="s">
        <v>559</v>
      </c>
      <c r="F2205" s="27" t="str">
        <f t="shared" si="34"/>
        <v>H: Maisch, Thomas</v>
      </c>
      <c r="G2205" s="27" t="str">
        <f>VLOOKUP(A2205,bangolf_kategorien!$A$2:$B$11,2,FALSE)</f>
        <v>H</v>
      </c>
    </row>
    <row r="2206" spans="1:7" ht="14.5" x14ac:dyDescent="0.35">
      <c r="A2206" t="s">
        <v>123</v>
      </c>
      <c r="B2206">
        <v>37360</v>
      </c>
      <c r="C2206" t="s">
        <v>513</v>
      </c>
      <c r="D2206" t="s">
        <v>2045</v>
      </c>
      <c r="E2206" t="s">
        <v>531</v>
      </c>
      <c r="F2206" s="27" t="str">
        <f t="shared" si="34"/>
        <v>SM1: Maldei, Frank</v>
      </c>
      <c r="G2206" s="27" t="str">
        <f>VLOOKUP(A2206,bangolf_kategorien!$A$2:$B$11,2,FALSE)</f>
        <v>SM1</v>
      </c>
    </row>
    <row r="2207" spans="1:7" ht="14.5" x14ac:dyDescent="0.35">
      <c r="A2207" t="s">
        <v>123</v>
      </c>
      <c r="B2207">
        <v>49850</v>
      </c>
      <c r="C2207" t="s">
        <v>359</v>
      </c>
      <c r="D2207" t="s">
        <v>2046</v>
      </c>
      <c r="E2207" t="s">
        <v>496</v>
      </c>
      <c r="F2207" s="27" t="str">
        <f t="shared" si="34"/>
        <v>SM1: Malirs, Ralf</v>
      </c>
      <c r="G2207" s="27" t="str">
        <f>VLOOKUP(A2207,bangolf_kategorien!$A$2:$B$11,2,FALSE)</f>
        <v>SM1</v>
      </c>
    </row>
    <row r="2208" spans="1:7" ht="14.5" x14ac:dyDescent="0.35">
      <c r="A2208" t="s">
        <v>123</v>
      </c>
      <c r="B2208">
        <v>37865</v>
      </c>
      <c r="C2208" t="s">
        <v>451</v>
      </c>
      <c r="D2208" t="s">
        <v>2047</v>
      </c>
      <c r="E2208" t="s">
        <v>184</v>
      </c>
      <c r="F2208" s="27" t="str">
        <f t="shared" si="34"/>
        <v>SM1: Mally, Joachim</v>
      </c>
      <c r="G2208" s="27" t="str">
        <f>VLOOKUP(A2208,bangolf_kategorien!$A$2:$B$11,2,FALSE)</f>
        <v>SM1</v>
      </c>
    </row>
    <row r="2209" spans="1:7" ht="14.5" x14ac:dyDescent="0.35">
      <c r="A2209" t="s">
        <v>123</v>
      </c>
      <c r="B2209">
        <v>25785</v>
      </c>
      <c r="C2209" t="s">
        <v>762</v>
      </c>
      <c r="D2209" t="s">
        <v>2048</v>
      </c>
      <c r="E2209" t="s">
        <v>163</v>
      </c>
      <c r="F2209" s="27" t="str">
        <f t="shared" si="34"/>
        <v>SM1: Mandel, Norman</v>
      </c>
      <c r="G2209" s="27" t="str">
        <f>VLOOKUP(A2209,bangolf_kategorien!$A$2:$B$11,2,FALSE)</f>
        <v>SM1</v>
      </c>
    </row>
    <row r="2210" spans="1:7" ht="14.5" x14ac:dyDescent="0.35">
      <c r="A2210" t="s">
        <v>123</v>
      </c>
      <c r="B2210">
        <v>50926</v>
      </c>
      <c r="C2210" t="s">
        <v>513</v>
      </c>
      <c r="D2210" t="s">
        <v>2049</v>
      </c>
      <c r="E2210" t="s">
        <v>446</v>
      </c>
      <c r="F2210" s="27" t="str">
        <f t="shared" si="34"/>
        <v>SM1: Manderscheid, Frank</v>
      </c>
      <c r="G2210" s="27" t="str">
        <f>VLOOKUP(A2210,bangolf_kategorien!$A$2:$B$11,2,FALSE)</f>
        <v>SM1</v>
      </c>
    </row>
    <row r="2211" spans="1:7" ht="14.5" x14ac:dyDescent="0.35">
      <c r="A2211" t="s">
        <v>112</v>
      </c>
      <c r="B2211">
        <v>6693</v>
      </c>
      <c r="C2211" t="s">
        <v>286</v>
      </c>
      <c r="D2211" t="s">
        <v>2049</v>
      </c>
      <c r="E2211" t="s">
        <v>243</v>
      </c>
      <c r="F2211" s="27" t="str">
        <f t="shared" si="34"/>
        <v>SM2: Manderscheid, Hans</v>
      </c>
      <c r="G2211" s="27" t="str">
        <f>VLOOKUP(A2211,bangolf_kategorien!$A$2:$B$11,2,FALSE)</f>
        <v>SM2</v>
      </c>
    </row>
    <row r="2212" spans="1:7" ht="14.5" x14ac:dyDescent="0.35">
      <c r="A2212" t="s">
        <v>138</v>
      </c>
      <c r="B2212">
        <v>35634</v>
      </c>
      <c r="C2212" t="s">
        <v>250</v>
      </c>
      <c r="D2212" t="s">
        <v>2049</v>
      </c>
      <c r="E2212" t="s">
        <v>1657</v>
      </c>
      <c r="F2212" s="27" t="str">
        <f t="shared" si="34"/>
        <v>D: Manderscheid, Manuela</v>
      </c>
      <c r="G2212" s="27" t="str">
        <f>VLOOKUP(A2212,bangolf_kategorien!$A$2:$B$11,2,FALSE)</f>
        <v>D</v>
      </c>
    </row>
    <row r="2213" spans="1:7" ht="14.5" x14ac:dyDescent="0.35">
      <c r="A2213" t="s">
        <v>116</v>
      </c>
      <c r="B2213">
        <v>4846</v>
      </c>
      <c r="C2213" t="s">
        <v>365</v>
      </c>
      <c r="D2213" t="s">
        <v>2049</v>
      </c>
      <c r="E2213" t="s">
        <v>1657</v>
      </c>
      <c r="F2213" s="27" t="str">
        <f t="shared" si="34"/>
        <v>SW2: Manderscheid, Marianne</v>
      </c>
      <c r="G2213" s="27" t="str">
        <f>VLOOKUP(A2213,bangolf_kategorien!$A$2:$B$11,2,FALSE)</f>
        <v>SW2</v>
      </c>
    </row>
    <row r="2214" spans="1:7" ht="14.5" x14ac:dyDescent="0.35">
      <c r="A2214" t="s">
        <v>112</v>
      </c>
      <c r="B2214">
        <v>3796</v>
      </c>
      <c r="C2214" t="s">
        <v>973</v>
      </c>
      <c r="D2214" t="s">
        <v>3869</v>
      </c>
      <c r="E2214" t="s">
        <v>234</v>
      </c>
      <c r="F2214" s="27" t="str">
        <f t="shared" si="34"/>
        <v>SM2: Mann, Hans-Joachim</v>
      </c>
      <c r="G2214" s="27" t="str">
        <f>VLOOKUP(A2214,bangolf_kategorien!$A$2:$B$11,2,FALSE)</f>
        <v>SM2</v>
      </c>
    </row>
    <row r="2215" spans="1:7" ht="14.5" x14ac:dyDescent="0.35">
      <c r="A2215" t="s">
        <v>123</v>
      </c>
      <c r="B2215">
        <v>38500</v>
      </c>
      <c r="C2215" t="s">
        <v>241</v>
      </c>
      <c r="D2215" t="s">
        <v>2050</v>
      </c>
      <c r="E2215" t="s">
        <v>219</v>
      </c>
      <c r="F2215" s="27" t="str">
        <f t="shared" si="34"/>
        <v>SM1: Manthey, Stefan</v>
      </c>
      <c r="G2215" s="27" t="str">
        <f>VLOOKUP(A2215,bangolf_kategorien!$A$2:$B$11,2,FALSE)</f>
        <v>SM1</v>
      </c>
    </row>
    <row r="2216" spans="1:7" ht="14.5" x14ac:dyDescent="0.35">
      <c r="A2216" t="s">
        <v>134</v>
      </c>
      <c r="B2216">
        <v>40944</v>
      </c>
      <c r="C2216" t="s">
        <v>350</v>
      </c>
      <c r="D2216" t="s">
        <v>2051</v>
      </c>
      <c r="E2216" t="s">
        <v>397</v>
      </c>
      <c r="F2216" s="27" t="str">
        <f t="shared" si="34"/>
        <v>SW1: Manz, Susanne</v>
      </c>
      <c r="G2216" s="27" t="str">
        <f>VLOOKUP(A2216,bangolf_kategorien!$A$2:$B$11,2,FALSE)</f>
        <v>SW1</v>
      </c>
    </row>
    <row r="2217" spans="1:7" ht="14.5" x14ac:dyDescent="0.35">
      <c r="A2217" t="s">
        <v>152</v>
      </c>
      <c r="B2217">
        <v>67046</v>
      </c>
      <c r="C2217" t="s">
        <v>141</v>
      </c>
      <c r="D2217" t="s">
        <v>2051</v>
      </c>
      <c r="E2217" t="s">
        <v>358</v>
      </c>
      <c r="F2217" s="27" t="str">
        <f t="shared" si="34"/>
        <v>SCHM: Manz, Tim</v>
      </c>
      <c r="G2217" s="27" t="str">
        <f>VLOOKUP(A2217,bangolf_kategorien!$A$2:$B$11,2,FALSE)</f>
        <v>SCHM</v>
      </c>
    </row>
    <row r="2218" spans="1:7" ht="14.5" x14ac:dyDescent="0.35">
      <c r="A2218" t="s">
        <v>112</v>
      </c>
      <c r="B2218">
        <v>4967</v>
      </c>
      <c r="C2218" t="s">
        <v>678</v>
      </c>
      <c r="D2218" t="s">
        <v>2051</v>
      </c>
      <c r="E2218" t="s">
        <v>444</v>
      </c>
      <c r="F2218" s="27" t="str">
        <f t="shared" si="34"/>
        <v>SM2: Manz, Udo</v>
      </c>
      <c r="G2218" s="27" t="str">
        <f>VLOOKUP(A2218,bangolf_kategorien!$A$2:$B$11,2,FALSE)</f>
        <v>SM2</v>
      </c>
    </row>
    <row r="2219" spans="1:7" ht="14.5" x14ac:dyDescent="0.35">
      <c r="A2219" t="s">
        <v>112</v>
      </c>
      <c r="B2219">
        <v>45029</v>
      </c>
      <c r="C2219" t="s">
        <v>182</v>
      </c>
      <c r="D2219" t="s">
        <v>2051</v>
      </c>
      <c r="E2219" t="s">
        <v>397</v>
      </c>
      <c r="F2219" s="27" t="str">
        <f t="shared" si="34"/>
        <v>SM2: Manz, Wolfgang</v>
      </c>
      <c r="G2219" s="27" t="str">
        <f>VLOOKUP(A2219,bangolf_kategorien!$A$2:$B$11,2,FALSE)</f>
        <v>SM2</v>
      </c>
    </row>
    <row r="2220" spans="1:7" ht="14.5" x14ac:dyDescent="0.35">
      <c r="A2220" t="s">
        <v>112</v>
      </c>
      <c r="B2220">
        <v>3194220</v>
      </c>
      <c r="C2220" t="s">
        <v>538</v>
      </c>
      <c r="D2220" t="s">
        <v>2052</v>
      </c>
      <c r="E2220" t="s">
        <v>4</v>
      </c>
      <c r="F2220" s="27" t="str">
        <f t="shared" si="34"/>
        <v>SM2: Marburger, Siegfried</v>
      </c>
      <c r="G2220" s="27" t="str">
        <f>VLOOKUP(A2220,bangolf_kategorien!$A$2:$B$11,2,FALSE)</f>
        <v>SM2</v>
      </c>
    </row>
    <row r="2221" spans="1:7" ht="14.5" x14ac:dyDescent="0.35">
      <c r="A2221" t="s">
        <v>123</v>
      </c>
      <c r="B2221">
        <v>67386</v>
      </c>
      <c r="C2221" t="s">
        <v>315</v>
      </c>
      <c r="D2221" t="s">
        <v>3870</v>
      </c>
      <c r="E2221" t="s">
        <v>403</v>
      </c>
      <c r="F2221" s="27" t="str">
        <f t="shared" si="34"/>
        <v>SM1: Marggraf, Andreas</v>
      </c>
      <c r="G2221" s="27" t="str">
        <f>VLOOKUP(A2221,bangolf_kategorien!$A$2:$B$11,2,FALSE)</f>
        <v>SM1</v>
      </c>
    </row>
    <row r="2222" spans="1:7" ht="14.5" x14ac:dyDescent="0.35">
      <c r="A2222" t="s">
        <v>123</v>
      </c>
      <c r="B2222">
        <v>42687</v>
      </c>
      <c r="C2222" t="s">
        <v>269</v>
      </c>
      <c r="D2222" t="s">
        <v>2053</v>
      </c>
      <c r="E2222" t="s">
        <v>459</v>
      </c>
      <c r="F2222" s="27" t="str">
        <f t="shared" si="34"/>
        <v>SM1: Marinello, Christian</v>
      </c>
      <c r="G2222" s="27" t="str">
        <f>VLOOKUP(A2222,bangolf_kategorien!$A$2:$B$11,2,FALSE)</f>
        <v>SM1</v>
      </c>
    </row>
    <row r="2223" spans="1:7" ht="14.5" x14ac:dyDescent="0.35">
      <c r="A2223" t="s">
        <v>127</v>
      </c>
      <c r="B2223">
        <v>25593</v>
      </c>
      <c r="C2223" t="s">
        <v>171</v>
      </c>
      <c r="D2223" t="s">
        <v>235</v>
      </c>
      <c r="E2223" t="s">
        <v>300</v>
      </c>
      <c r="F2223" s="27" t="str">
        <f t="shared" si="34"/>
        <v>H: Mark, Sascha</v>
      </c>
      <c r="G2223" s="27" t="str">
        <f>VLOOKUP(A2223,bangolf_kategorien!$A$2:$B$11,2,FALSE)</f>
        <v>H</v>
      </c>
    </row>
    <row r="2224" spans="1:7" ht="14.5" x14ac:dyDescent="0.35">
      <c r="A2224" t="s">
        <v>112</v>
      </c>
      <c r="B2224">
        <v>65657</v>
      </c>
      <c r="C2224" t="s">
        <v>323</v>
      </c>
      <c r="D2224" t="s">
        <v>2054</v>
      </c>
      <c r="E2224" t="s">
        <v>160</v>
      </c>
      <c r="F2224" s="27" t="str">
        <f t="shared" si="34"/>
        <v>SM2: Märkl, Max</v>
      </c>
      <c r="G2224" s="27" t="str">
        <f>VLOOKUP(A2224,bangolf_kategorien!$A$2:$B$11,2,FALSE)</f>
        <v>SM2</v>
      </c>
    </row>
    <row r="2225" spans="1:7" ht="14.5" x14ac:dyDescent="0.35">
      <c r="A2225" t="s">
        <v>123</v>
      </c>
      <c r="B2225">
        <v>45267</v>
      </c>
      <c r="C2225" t="s">
        <v>2055</v>
      </c>
      <c r="D2225" t="s">
        <v>2056</v>
      </c>
      <c r="E2225" t="s">
        <v>263</v>
      </c>
      <c r="F2225" s="27" t="str">
        <f t="shared" si="34"/>
        <v>SM1: Markmann, Leif</v>
      </c>
      <c r="G2225" s="27" t="str">
        <f>VLOOKUP(A2225,bangolf_kategorien!$A$2:$B$11,2,FALSE)</f>
        <v>SM1</v>
      </c>
    </row>
    <row r="2226" spans="1:7" ht="14.5" x14ac:dyDescent="0.35">
      <c r="A2226" t="s">
        <v>112</v>
      </c>
      <c r="B2226">
        <v>50930</v>
      </c>
      <c r="C2226" t="s">
        <v>146</v>
      </c>
      <c r="D2226" t="s">
        <v>2057</v>
      </c>
      <c r="E2226" t="s">
        <v>243</v>
      </c>
      <c r="F2226" s="27" t="str">
        <f t="shared" si="34"/>
        <v>SM2: Marschall, Jürgen</v>
      </c>
      <c r="G2226" s="27" t="str">
        <f>VLOOKUP(A2226,bangolf_kategorien!$A$2:$B$11,2,FALSE)</f>
        <v>SM2</v>
      </c>
    </row>
    <row r="2227" spans="1:7" ht="14.5" x14ac:dyDescent="0.35">
      <c r="A2227" t="s">
        <v>112</v>
      </c>
      <c r="B2227">
        <v>33471</v>
      </c>
      <c r="C2227" t="s">
        <v>302</v>
      </c>
      <c r="D2227" t="s">
        <v>2058</v>
      </c>
      <c r="E2227" t="s">
        <v>1198</v>
      </c>
      <c r="F2227" s="27" t="str">
        <f t="shared" si="34"/>
        <v>SM2: Marterer, Heinz</v>
      </c>
      <c r="G2227" s="27" t="str">
        <f>VLOOKUP(A2227,bangolf_kategorien!$A$2:$B$11,2,FALSE)</f>
        <v>SM2</v>
      </c>
    </row>
    <row r="2228" spans="1:7" ht="14.5" x14ac:dyDescent="0.35">
      <c r="A2228" t="s">
        <v>134</v>
      </c>
      <c r="B2228">
        <v>42045</v>
      </c>
      <c r="C2228" t="s">
        <v>271</v>
      </c>
      <c r="D2228" t="s">
        <v>2059</v>
      </c>
      <c r="E2228" t="s">
        <v>381</v>
      </c>
      <c r="F2228" s="27" t="str">
        <f t="shared" si="34"/>
        <v>SW1: Marterer-Schleser, Sabine</v>
      </c>
      <c r="G2228" s="27" t="str">
        <f>VLOOKUP(A2228,bangolf_kategorien!$A$2:$B$11,2,FALSE)</f>
        <v>SW1</v>
      </c>
    </row>
    <row r="2229" spans="1:7" ht="14.5" x14ac:dyDescent="0.35">
      <c r="A2229" t="s">
        <v>112</v>
      </c>
      <c r="B2229">
        <v>66957</v>
      </c>
      <c r="C2229" t="s">
        <v>269</v>
      </c>
      <c r="D2229" t="s">
        <v>3393</v>
      </c>
      <c r="E2229" t="s">
        <v>327</v>
      </c>
      <c r="F2229" s="27" t="str">
        <f t="shared" si="34"/>
        <v>SM2: Marth, Christian</v>
      </c>
      <c r="G2229" s="27" t="str">
        <f>VLOOKUP(A2229,bangolf_kategorien!$A$2:$B$11,2,FALSE)</f>
        <v>SM2</v>
      </c>
    </row>
    <row r="2230" spans="1:7" ht="14.5" x14ac:dyDescent="0.35">
      <c r="A2230" t="s">
        <v>134</v>
      </c>
      <c r="B2230">
        <v>35692</v>
      </c>
      <c r="C2230" t="s">
        <v>999</v>
      </c>
      <c r="D2230" t="s">
        <v>382</v>
      </c>
      <c r="E2230" t="s">
        <v>263</v>
      </c>
      <c r="F2230" s="27" t="str">
        <f t="shared" si="34"/>
        <v>SW1: Martin, Bärbel</v>
      </c>
      <c r="G2230" s="27" t="str">
        <f>VLOOKUP(A2230,bangolf_kategorien!$A$2:$B$11,2,FALSE)</f>
        <v>SW1</v>
      </c>
    </row>
    <row r="2231" spans="1:7" ht="14.5" x14ac:dyDescent="0.35">
      <c r="A2231" t="s">
        <v>123</v>
      </c>
      <c r="B2231">
        <v>36222</v>
      </c>
      <c r="C2231" t="s">
        <v>236</v>
      </c>
      <c r="D2231" t="s">
        <v>2060</v>
      </c>
      <c r="E2231" t="s">
        <v>949</v>
      </c>
      <c r="F2231" s="27" t="str">
        <f t="shared" si="34"/>
        <v>SM1: Martinez Moreno, Sven</v>
      </c>
      <c r="G2231" s="27" t="str">
        <f>VLOOKUP(A2231,bangolf_kategorien!$A$2:$B$11,2,FALSE)</f>
        <v>SM1</v>
      </c>
    </row>
    <row r="2232" spans="1:7" ht="14.5" x14ac:dyDescent="0.35">
      <c r="A2232" t="s">
        <v>127</v>
      </c>
      <c r="B2232">
        <v>47173</v>
      </c>
      <c r="C2232" t="s">
        <v>212</v>
      </c>
      <c r="D2232" t="s">
        <v>2061</v>
      </c>
      <c r="E2232" t="s">
        <v>1433</v>
      </c>
      <c r="F2232" s="27" t="str">
        <f t="shared" si="34"/>
        <v>H: Marx, Ingo</v>
      </c>
      <c r="G2232" s="27" t="str">
        <f>VLOOKUP(A2232,bangolf_kategorien!$A$2:$B$11,2,FALSE)</f>
        <v>H</v>
      </c>
    </row>
    <row r="2233" spans="1:7" ht="14.5" x14ac:dyDescent="0.35">
      <c r="A2233" t="s">
        <v>127</v>
      </c>
      <c r="B2233">
        <v>38469</v>
      </c>
      <c r="C2233" t="s">
        <v>1573</v>
      </c>
      <c r="D2233" t="s">
        <v>2062</v>
      </c>
      <c r="E2233" t="s">
        <v>488</v>
      </c>
      <c r="F2233" s="27" t="str">
        <f t="shared" si="34"/>
        <v>H: Marzian, Eric</v>
      </c>
      <c r="G2233" s="27" t="str">
        <f>VLOOKUP(A2233,bangolf_kategorien!$A$2:$B$11,2,FALSE)</f>
        <v>H</v>
      </c>
    </row>
    <row r="2234" spans="1:7" ht="14.5" x14ac:dyDescent="0.35">
      <c r="A2234" t="s">
        <v>112</v>
      </c>
      <c r="B2234">
        <v>67365</v>
      </c>
      <c r="C2234" t="s">
        <v>2075</v>
      </c>
      <c r="D2234" t="s">
        <v>3871</v>
      </c>
      <c r="E2234" t="s">
        <v>137</v>
      </c>
      <c r="F2234" s="27" t="str">
        <f t="shared" si="34"/>
        <v>SM2: Maschauer, Claus</v>
      </c>
      <c r="G2234" s="27" t="str">
        <f>VLOOKUP(A2234,bangolf_kategorien!$A$2:$B$11,2,FALSE)</f>
        <v>SM2</v>
      </c>
    </row>
    <row r="2235" spans="1:7" ht="14.5" x14ac:dyDescent="0.35">
      <c r="A2235" t="s">
        <v>116</v>
      </c>
      <c r="B2235">
        <v>67364</v>
      </c>
      <c r="C2235" t="s">
        <v>677</v>
      </c>
      <c r="D2235" t="s">
        <v>3871</v>
      </c>
      <c r="E2235" t="s">
        <v>137</v>
      </c>
      <c r="F2235" s="27" t="str">
        <f t="shared" si="34"/>
        <v>SW2: Maschauer, Diana</v>
      </c>
      <c r="G2235" s="27" t="str">
        <f>VLOOKUP(A2235,bangolf_kategorien!$A$2:$B$11,2,FALSE)</f>
        <v>SW2</v>
      </c>
    </row>
    <row r="2236" spans="1:7" ht="14.5" x14ac:dyDescent="0.35">
      <c r="A2236" t="s">
        <v>123</v>
      </c>
      <c r="B2236">
        <v>40721</v>
      </c>
      <c r="C2236" t="s">
        <v>399</v>
      </c>
      <c r="D2236" t="s">
        <v>2063</v>
      </c>
      <c r="E2236" t="s">
        <v>688</v>
      </c>
      <c r="F2236" s="27" t="str">
        <f t="shared" si="34"/>
        <v>SM1: Maschotta, Dirk</v>
      </c>
      <c r="G2236" s="27" t="str">
        <f>VLOOKUP(A2236,bangolf_kategorien!$A$2:$B$11,2,FALSE)</f>
        <v>SM1</v>
      </c>
    </row>
    <row r="2237" spans="1:7" ht="14.5" x14ac:dyDescent="0.35">
      <c r="A2237" t="s">
        <v>123</v>
      </c>
      <c r="B2237">
        <v>40718</v>
      </c>
      <c r="C2237" t="s">
        <v>146</v>
      </c>
      <c r="D2237" t="s">
        <v>2063</v>
      </c>
      <c r="E2237" t="s">
        <v>688</v>
      </c>
      <c r="F2237" s="27" t="str">
        <f t="shared" si="34"/>
        <v>SM1: Maschotta, Jürgen</v>
      </c>
      <c r="G2237" s="27" t="str">
        <f>VLOOKUP(A2237,bangolf_kategorien!$A$2:$B$11,2,FALSE)</f>
        <v>SM1</v>
      </c>
    </row>
    <row r="2238" spans="1:7" ht="14.5" x14ac:dyDescent="0.35">
      <c r="A2238" t="s">
        <v>112</v>
      </c>
      <c r="B2238">
        <v>33685</v>
      </c>
      <c r="C2238" t="s">
        <v>1163</v>
      </c>
      <c r="D2238" t="s">
        <v>2064</v>
      </c>
      <c r="E2238" t="s">
        <v>237</v>
      </c>
      <c r="F2238" s="27" t="str">
        <f t="shared" si="34"/>
        <v>SM2: Matejka, Karl</v>
      </c>
      <c r="G2238" s="27" t="str">
        <f>VLOOKUP(A2238,bangolf_kategorien!$A$2:$B$11,2,FALSE)</f>
        <v>SM2</v>
      </c>
    </row>
    <row r="2239" spans="1:7" ht="14.5" x14ac:dyDescent="0.35">
      <c r="A2239" t="s">
        <v>112</v>
      </c>
      <c r="B2239">
        <v>36982</v>
      </c>
      <c r="C2239" t="s">
        <v>484</v>
      </c>
      <c r="D2239" t="s">
        <v>2065</v>
      </c>
      <c r="E2239" t="s">
        <v>512</v>
      </c>
      <c r="F2239" s="27" t="str">
        <f t="shared" si="34"/>
        <v>SM2: Matern, Friedhelm</v>
      </c>
      <c r="G2239" s="27" t="str">
        <f>VLOOKUP(A2239,bangolf_kategorien!$A$2:$B$11,2,FALSE)</f>
        <v>SM2</v>
      </c>
    </row>
    <row r="2240" spans="1:7" ht="14.5" x14ac:dyDescent="0.35">
      <c r="A2240" t="s">
        <v>112</v>
      </c>
      <c r="B2240">
        <v>6331</v>
      </c>
      <c r="C2240" t="s">
        <v>180</v>
      </c>
      <c r="D2240" t="s">
        <v>2065</v>
      </c>
      <c r="E2240" t="s">
        <v>312</v>
      </c>
      <c r="F2240" s="27" t="str">
        <f t="shared" si="34"/>
        <v>SM2: Matern, Peter</v>
      </c>
      <c r="G2240" s="27" t="str">
        <f>VLOOKUP(A2240,bangolf_kategorien!$A$2:$B$11,2,FALSE)</f>
        <v>SM2</v>
      </c>
    </row>
    <row r="2241" spans="1:7" ht="14.5" x14ac:dyDescent="0.35">
      <c r="A2241" t="s">
        <v>112</v>
      </c>
      <c r="B2241">
        <v>42640</v>
      </c>
      <c r="C2241" t="s">
        <v>787</v>
      </c>
      <c r="D2241" t="s">
        <v>2066</v>
      </c>
      <c r="E2241" t="s">
        <v>1323</v>
      </c>
      <c r="F2241" s="27" t="str">
        <f t="shared" si="34"/>
        <v>SM2: Materne, Erwin</v>
      </c>
      <c r="G2241" s="27" t="str">
        <f>VLOOKUP(A2241,bangolf_kategorien!$A$2:$B$11,2,FALSE)</f>
        <v>SM2</v>
      </c>
    </row>
    <row r="2242" spans="1:7" ht="14.5" x14ac:dyDescent="0.35">
      <c r="A2242" t="s">
        <v>127</v>
      </c>
      <c r="B2242">
        <v>37435</v>
      </c>
      <c r="C2242" t="s">
        <v>186</v>
      </c>
      <c r="D2242" t="s">
        <v>2067</v>
      </c>
      <c r="E2242" t="s">
        <v>990</v>
      </c>
      <c r="F2242" s="27" t="str">
        <f t="shared" si="34"/>
        <v>H: Mathes, Alexander</v>
      </c>
      <c r="G2242" s="27" t="str">
        <f>VLOOKUP(A2242,bangolf_kategorien!$A$2:$B$11,2,FALSE)</f>
        <v>H</v>
      </c>
    </row>
    <row r="2243" spans="1:7" ht="14.5" x14ac:dyDescent="0.35">
      <c r="A2243" t="s">
        <v>215</v>
      </c>
      <c r="B2243">
        <v>67064</v>
      </c>
      <c r="C2243" t="s">
        <v>1326</v>
      </c>
      <c r="D2243" t="s">
        <v>2067</v>
      </c>
      <c r="E2243" t="s">
        <v>990</v>
      </c>
      <c r="F2243" s="27" t="str">
        <f t="shared" ref="F2243:F2306" si="35">CONCATENATE(G2243,": ",D2243,", ",C2243)</f>
        <v>SCHW: Mathes, Lena</v>
      </c>
      <c r="G2243" s="27" t="str">
        <f>VLOOKUP(A2243,bangolf_kategorien!$A$2:$B$11,2,FALSE)</f>
        <v>SCHW</v>
      </c>
    </row>
    <row r="2244" spans="1:7" ht="14.5" x14ac:dyDescent="0.35">
      <c r="A2244" t="s">
        <v>152</v>
      </c>
      <c r="B2244">
        <v>66724</v>
      </c>
      <c r="C2244" t="s">
        <v>1131</v>
      </c>
      <c r="D2244" t="s">
        <v>2067</v>
      </c>
      <c r="E2244" t="s">
        <v>990</v>
      </c>
      <c r="F2244" s="27" t="str">
        <f t="shared" si="35"/>
        <v>SCHM: Mathes, Nico</v>
      </c>
      <c r="G2244" s="27" t="str">
        <f>VLOOKUP(A2244,bangolf_kategorien!$A$2:$B$11,2,FALSE)</f>
        <v>SCHM</v>
      </c>
    </row>
    <row r="2245" spans="1:7" ht="14.5" x14ac:dyDescent="0.35">
      <c r="A2245" t="s">
        <v>123</v>
      </c>
      <c r="B2245">
        <v>3185484</v>
      </c>
      <c r="C2245" t="s">
        <v>143</v>
      </c>
      <c r="D2245" t="s">
        <v>3872</v>
      </c>
      <c r="E2245" t="s">
        <v>4</v>
      </c>
      <c r="F2245" s="27" t="str">
        <f t="shared" si="35"/>
        <v>SM1: Matthä, Bernd</v>
      </c>
      <c r="G2245" s="27" t="str">
        <f>VLOOKUP(A2245,bangolf_kategorien!$A$2:$B$11,2,FALSE)</f>
        <v>SM1</v>
      </c>
    </row>
    <row r="2246" spans="1:7" ht="14.5" x14ac:dyDescent="0.35">
      <c r="A2246" t="s">
        <v>123</v>
      </c>
      <c r="B2246">
        <v>64161</v>
      </c>
      <c r="C2246" t="s">
        <v>143</v>
      </c>
      <c r="D2246" t="s">
        <v>3872</v>
      </c>
      <c r="E2246" t="s">
        <v>480</v>
      </c>
      <c r="F2246" s="27" t="str">
        <f t="shared" si="35"/>
        <v>SM1: Matthä, Bernd</v>
      </c>
      <c r="G2246" s="27" t="str">
        <f>VLOOKUP(A2246,bangolf_kategorien!$A$2:$B$11,2,FALSE)</f>
        <v>SM1</v>
      </c>
    </row>
    <row r="2247" spans="1:7" ht="14.5" x14ac:dyDescent="0.35">
      <c r="A2247" t="s">
        <v>127</v>
      </c>
      <c r="B2247">
        <v>38151</v>
      </c>
      <c r="C2247" t="s">
        <v>613</v>
      </c>
      <c r="D2247" t="s">
        <v>3394</v>
      </c>
      <c r="E2247" t="s">
        <v>167</v>
      </c>
      <c r="F2247" s="27" t="str">
        <f t="shared" si="35"/>
        <v>H: Matthäi, David</v>
      </c>
      <c r="G2247" s="27" t="str">
        <f>VLOOKUP(A2247,bangolf_kategorien!$A$2:$B$11,2,FALSE)</f>
        <v>H</v>
      </c>
    </row>
    <row r="2248" spans="1:7" ht="14.5" x14ac:dyDescent="0.35">
      <c r="A2248" t="s">
        <v>127</v>
      </c>
      <c r="B2248">
        <v>3194212</v>
      </c>
      <c r="C2248" t="s">
        <v>399</v>
      </c>
      <c r="D2248" t="s">
        <v>2068</v>
      </c>
      <c r="E2248" t="s">
        <v>4</v>
      </c>
      <c r="F2248" s="27" t="str">
        <f t="shared" si="35"/>
        <v>H: Matthes, Dirk</v>
      </c>
      <c r="G2248" s="27" t="str">
        <f>VLOOKUP(A2248,bangolf_kategorien!$A$2:$B$11,2,FALSE)</f>
        <v>H</v>
      </c>
    </row>
    <row r="2249" spans="1:7" ht="14.5" x14ac:dyDescent="0.35">
      <c r="A2249" t="s">
        <v>116</v>
      </c>
      <c r="B2249">
        <v>65803</v>
      </c>
      <c r="C2249" t="s">
        <v>573</v>
      </c>
      <c r="D2249" t="s">
        <v>2069</v>
      </c>
      <c r="E2249" t="s">
        <v>375</v>
      </c>
      <c r="F2249" s="27" t="str">
        <f t="shared" si="35"/>
        <v>SW2: Matthies, Angelika</v>
      </c>
      <c r="G2249" s="27" t="str">
        <f>VLOOKUP(A2249,bangolf_kategorien!$A$2:$B$11,2,FALSE)</f>
        <v>SW2</v>
      </c>
    </row>
    <row r="2250" spans="1:7" ht="14.5" x14ac:dyDescent="0.35">
      <c r="A2250" t="s">
        <v>112</v>
      </c>
      <c r="B2250">
        <v>65804</v>
      </c>
      <c r="C2250" t="s">
        <v>143</v>
      </c>
      <c r="D2250" t="s">
        <v>2069</v>
      </c>
      <c r="E2250" t="s">
        <v>375</v>
      </c>
      <c r="F2250" s="27" t="str">
        <f t="shared" si="35"/>
        <v>SM2: Matthies, Bernd</v>
      </c>
      <c r="G2250" s="27" t="str">
        <f>VLOOKUP(A2250,bangolf_kategorien!$A$2:$B$11,2,FALSE)</f>
        <v>SM2</v>
      </c>
    </row>
    <row r="2251" spans="1:7" ht="14.5" x14ac:dyDescent="0.35">
      <c r="A2251" t="s">
        <v>127</v>
      </c>
      <c r="B2251">
        <v>3218783</v>
      </c>
      <c r="C2251" t="s">
        <v>3873</v>
      </c>
      <c r="D2251" t="s">
        <v>2069</v>
      </c>
      <c r="E2251" t="s">
        <v>4</v>
      </c>
      <c r="F2251" s="27" t="str">
        <f t="shared" si="35"/>
        <v>H: Matthies, Fabio Oliver</v>
      </c>
      <c r="G2251" s="27" t="str">
        <f>VLOOKUP(A2251,bangolf_kategorien!$A$2:$B$11,2,FALSE)</f>
        <v>H</v>
      </c>
    </row>
    <row r="2252" spans="1:7" ht="14.5" x14ac:dyDescent="0.35">
      <c r="A2252" t="s">
        <v>112</v>
      </c>
      <c r="B2252">
        <v>26604</v>
      </c>
      <c r="C2252" t="s">
        <v>232</v>
      </c>
      <c r="D2252" t="s">
        <v>3874</v>
      </c>
      <c r="E2252" t="s">
        <v>4</v>
      </c>
      <c r="F2252" s="27" t="str">
        <f t="shared" si="35"/>
        <v>SM2: Mattick, Klaus</v>
      </c>
      <c r="G2252" s="27" t="str">
        <f>VLOOKUP(A2252,bangolf_kategorien!$A$2:$B$11,2,FALSE)</f>
        <v>SM2</v>
      </c>
    </row>
    <row r="2253" spans="1:7" ht="14.5" x14ac:dyDescent="0.35">
      <c r="A2253" t="s">
        <v>138</v>
      </c>
      <c r="B2253">
        <v>29278</v>
      </c>
      <c r="C2253" t="s">
        <v>890</v>
      </c>
      <c r="D2253" t="s">
        <v>3874</v>
      </c>
      <c r="E2253" t="s">
        <v>4</v>
      </c>
      <c r="F2253" s="27" t="str">
        <f t="shared" si="35"/>
        <v>D: Mattick, Veronika</v>
      </c>
      <c r="G2253" s="27" t="str">
        <f>VLOOKUP(A2253,bangolf_kategorien!$A$2:$B$11,2,FALSE)</f>
        <v>D</v>
      </c>
    </row>
    <row r="2254" spans="1:7" ht="14.5" x14ac:dyDescent="0.35">
      <c r="A2254" t="s">
        <v>123</v>
      </c>
      <c r="B2254">
        <v>28038</v>
      </c>
      <c r="C2254" t="s">
        <v>359</v>
      </c>
      <c r="D2254" t="s">
        <v>3395</v>
      </c>
      <c r="E2254" t="s">
        <v>1047</v>
      </c>
      <c r="F2254" s="27" t="str">
        <f t="shared" si="35"/>
        <v>SM1: Mätz, Ralf</v>
      </c>
      <c r="G2254" s="27" t="str">
        <f>VLOOKUP(A2254,bangolf_kategorien!$A$2:$B$11,2,FALSE)</f>
        <v>SM1</v>
      </c>
    </row>
    <row r="2255" spans="1:7" ht="14.5" x14ac:dyDescent="0.35">
      <c r="A2255" t="s">
        <v>152</v>
      </c>
      <c r="B2255">
        <v>66875</v>
      </c>
      <c r="C2255" t="s">
        <v>363</v>
      </c>
      <c r="D2255" t="s">
        <v>2070</v>
      </c>
      <c r="E2255" t="s">
        <v>137</v>
      </c>
      <c r="F2255" s="27" t="str">
        <f t="shared" si="35"/>
        <v>SCHM: Mau, Bastian</v>
      </c>
      <c r="G2255" s="27" t="str">
        <f>VLOOKUP(A2255,bangolf_kategorien!$A$2:$B$11,2,FALSE)</f>
        <v>SCHM</v>
      </c>
    </row>
    <row r="2256" spans="1:7" ht="14.5" x14ac:dyDescent="0.35">
      <c r="A2256" t="s">
        <v>127</v>
      </c>
      <c r="B2256">
        <v>35865</v>
      </c>
      <c r="C2256" t="s">
        <v>324</v>
      </c>
      <c r="D2256" t="s">
        <v>2070</v>
      </c>
      <c r="E2256" t="s">
        <v>949</v>
      </c>
      <c r="F2256" s="27" t="str">
        <f t="shared" si="35"/>
        <v>H: Mau, Dennis</v>
      </c>
      <c r="G2256" s="27" t="str">
        <f>VLOOKUP(A2256,bangolf_kategorien!$A$2:$B$11,2,FALSE)</f>
        <v>H</v>
      </c>
    </row>
    <row r="2257" spans="1:7" ht="14.5" x14ac:dyDescent="0.35">
      <c r="A2257" t="s">
        <v>152</v>
      </c>
      <c r="B2257">
        <v>66874</v>
      </c>
      <c r="C2257" t="s">
        <v>672</v>
      </c>
      <c r="D2257" t="s">
        <v>2070</v>
      </c>
      <c r="E2257" t="s">
        <v>137</v>
      </c>
      <c r="F2257" s="27" t="str">
        <f t="shared" si="35"/>
        <v>SCHM: Mau, Felix</v>
      </c>
      <c r="G2257" s="27" t="str">
        <f>VLOOKUP(A2257,bangolf_kategorien!$A$2:$B$11,2,FALSE)</f>
        <v>SCHM</v>
      </c>
    </row>
    <row r="2258" spans="1:7" ht="14.5" x14ac:dyDescent="0.35">
      <c r="A2258" t="s">
        <v>123</v>
      </c>
      <c r="B2258">
        <v>48353</v>
      </c>
      <c r="C2258" t="s">
        <v>146</v>
      </c>
      <c r="D2258" t="s">
        <v>2070</v>
      </c>
      <c r="E2258" t="s">
        <v>949</v>
      </c>
      <c r="F2258" s="27" t="str">
        <f t="shared" si="35"/>
        <v>SM1: Mau, Jürgen</v>
      </c>
      <c r="G2258" s="27" t="str">
        <f>VLOOKUP(A2258,bangolf_kategorien!$A$2:$B$11,2,FALSE)</f>
        <v>SM1</v>
      </c>
    </row>
    <row r="2259" spans="1:7" ht="14.5" x14ac:dyDescent="0.35">
      <c r="A2259" t="s">
        <v>112</v>
      </c>
      <c r="B2259">
        <v>6782</v>
      </c>
      <c r="C2259" t="s">
        <v>599</v>
      </c>
      <c r="D2259" t="s">
        <v>2071</v>
      </c>
      <c r="E2259" t="s">
        <v>327</v>
      </c>
      <c r="F2259" s="27" t="str">
        <f t="shared" si="35"/>
        <v>SM2: Mauél, Ernst</v>
      </c>
      <c r="G2259" s="27" t="str">
        <f>VLOOKUP(A2259,bangolf_kategorien!$A$2:$B$11,2,FALSE)</f>
        <v>SM2</v>
      </c>
    </row>
    <row r="2260" spans="1:7" ht="14.5" x14ac:dyDescent="0.35">
      <c r="A2260" t="s">
        <v>127</v>
      </c>
      <c r="B2260">
        <v>38580</v>
      </c>
      <c r="C2260" t="s">
        <v>2072</v>
      </c>
      <c r="D2260" t="s">
        <v>2073</v>
      </c>
      <c r="E2260" t="s">
        <v>767</v>
      </c>
      <c r="F2260" s="27" t="str">
        <f t="shared" si="35"/>
        <v>H: Mauersberger, Raik</v>
      </c>
      <c r="G2260" s="27" t="str">
        <f>VLOOKUP(A2260,bangolf_kategorien!$A$2:$B$11,2,FALSE)</f>
        <v>H</v>
      </c>
    </row>
    <row r="2261" spans="1:7" ht="14.5" x14ac:dyDescent="0.35">
      <c r="A2261" t="s">
        <v>197</v>
      </c>
      <c r="B2261">
        <v>66039</v>
      </c>
      <c r="C2261" t="s">
        <v>1092</v>
      </c>
      <c r="D2261" t="s">
        <v>2074</v>
      </c>
      <c r="E2261" t="s">
        <v>142</v>
      </c>
      <c r="F2261" s="27" t="str">
        <f t="shared" si="35"/>
        <v>JM: Maul, Moritz</v>
      </c>
      <c r="G2261" s="27" t="str">
        <f>VLOOKUP(A2261,bangolf_kategorien!$A$2:$B$11,2,FALSE)</f>
        <v>JM</v>
      </c>
    </row>
    <row r="2262" spans="1:7" ht="14.5" x14ac:dyDescent="0.35">
      <c r="A2262" t="s">
        <v>123</v>
      </c>
      <c r="B2262">
        <v>34481</v>
      </c>
      <c r="C2262" t="s">
        <v>2075</v>
      </c>
      <c r="D2262" t="s">
        <v>2076</v>
      </c>
      <c r="E2262" t="s">
        <v>444</v>
      </c>
      <c r="F2262" s="27" t="str">
        <f t="shared" si="35"/>
        <v>SM1: Maurer, Claus</v>
      </c>
      <c r="G2262" s="27" t="str">
        <f>VLOOKUP(A2262,bangolf_kategorien!$A$2:$B$11,2,FALSE)</f>
        <v>SM1</v>
      </c>
    </row>
    <row r="2263" spans="1:7" ht="14.5" x14ac:dyDescent="0.35">
      <c r="A2263" t="s">
        <v>112</v>
      </c>
      <c r="B2263">
        <v>5100</v>
      </c>
      <c r="C2263" t="s">
        <v>376</v>
      </c>
      <c r="D2263" t="s">
        <v>2076</v>
      </c>
      <c r="E2263" t="s">
        <v>446</v>
      </c>
      <c r="F2263" s="27" t="str">
        <f t="shared" si="35"/>
        <v>SM2: Maurer, Franz</v>
      </c>
      <c r="G2263" s="27" t="str">
        <f>VLOOKUP(A2263,bangolf_kategorien!$A$2:$B$11,2,FALSE)</f>
        <v>SM2</v>
      </c>
    </row>
    <row r="2264" spans="1:7" ht="14.5" x14ac:dyDescent="0.35">
      <c r="A2264" t="s">
        <v>123</v>
      </c>
      <c r="B2264">
        <v>37831</v>
      </c>
      <c r="C2264" t="s">
        <v>269</v>
      </c>
      <c r="D2264" t="s">
        <v>2077</v>
      </c>
      <c r="E2264" t="s">
        <v>510</v>
      </c>
      <c r="F2264" s="27" t="str">
        <f t="shared" si="35"/>
        <v>SM1: Mauser, Christian</v>
      </c>
      <c r="G2264" s="27" t="str">
        <f>VLOOKUP(A2264,bangolf_kategorien!$A$2:$B$11,2,FALSE)</f>
        <v>SM1</v>
      </c>
    </row>
    <row r="2265" spans="1:7" ht="14.5" x14ac:dyDescent="0.35">
      <c r="A2265" t="s">
        <v>116</v>
      </c>
      <c r="B2265">
        <v>66699</v>
      </c>
      <c r="C2265" t="s">
        <v>771</v>
      </c>
      <c r="D2265" t="s">
        <v>2078</v>
      </c>
      <c r="E2265" t="s">
        <v>671</v>
      </c>
      <c r="F2265" s="27" t="str">
        <f t="shared" si="35"/>
        <v>SW2: Maute, Roswitha</v>
      </c>
      <c r="G2265" s="27" t="str">
        <f>VLOOKUP(A2265,bangolf_kategorien!$A$2:$B$11,2,FALSE)</f>
        <v>SW2</v>
      </c>
    </row>
    <row r="2266" spans="1:7" ht="14.5" x14ac:dyDescent="0.35">
      <c r="A2266" t="s">
        <v>123</v>
      </c>
      <c r="B2266">
        <v>42368</v>
      </c>
      <c r="C2266" t="s">
        <v>143</v>
      </c>
      <c r="D2266" t="s">
        <v>2079</v>
      </c>
      <c r="E2266" t="s">
        <v>998</v>
      </c>
      <c r="F2266" s="27" t="str">
        <f t="shared" si="35"/>
        <v>SM1: May, Bernd</v>
      </c>
      <c r="G2266" s="27" t="str">
        <f>VLOOKUP(A2266,bangolf_kategorien!$A$2:$B$11,2,FALSE)</f>
        <v>SM1</v>
      </c>
    </row>
    <row r="2267" spans="1:7" ht="14.5" x14ac:dyDescent="0.35">
      <c r="A2267" t="s">
        <v>123</v>
      </c>
      <c r="B2267">
        <v>66848</v>
      </c>
      <c r="C2267" t="s">
        <v>323</v>
      </c>
      <c r="D2267" t="s">
        <v>2080</v>
      </c>
      <c r="E2267" t="s">
        <v>492</v>
      </c>
      <c r="F2267" s="27" t="str">
        <f t="shared" si="35"/>
        <v>SM1: Mayer, Max</v>
      </c>
      <c r="G2267" s="27" t="str">
        <f>VLOOKUP(A2267,bangolf_kategorien!$A$2:$B$11,2,FALSE)</f>
        <v>SM1</v>
      </c>
    </row>
    <row r="2268" spans="1:7" ht="14.5" x14ac:dyDescent="0.35">
      <c r="A2268" t="s">
        <v>215</v>
      </c>
      <c r="B2268">
        <v>3114567</v>
      </c>
      <c r="C2268" t="s">
        <v>443</v>
      </c>
      <c r="D2268" t="s">
        <v>2080</v>
      </c>
      <c r="E2268" t="s">
        <v>4</v>
      </c>
      <c r="F2268" s="27" t="str">
        <f t="shared" si="35"/>
        <v>SCHW: Mayer, Ursula</v>
      </c>
      <c r="G2268" s="27" t="str">
        <f>VLOOKUP(A2268,bangolf_kategorien!$A$2:$B$11,2,FALSE)</f>
        <v>SCHW</v>
      </c>
    </row>
    <row r="2269" spans="1:7" ht="14.5" x14ac:dyDescent="0.35">
      <c r="A2269" t="s">
        <v>123</v>
      </c>
      <c r="B2269">
        <v>45271</v>
      </c>
      <c r="C2269" t="s">
        <v>427</v>
      </c>
      <c r="D2269" t="s">
        <v>2081</v>
      </c>
      <c r="E2269" t="s">
        <v>1104</v>
      </c>
      <c r="F2269" s="27" t="str">
        <f t="shared" si="35"/>
        <v>SM1: Mayerhofer, Gerd</v>
      </c>
      <c r="G2269" s="27" t="str">
        <f>VLOOKUP(A2269,bangolf_kategorien!$A$2:$B$11,2,FALSE)</f>
        <v>SM1</v>
      </c>
    </row>
    <row r="2270" spans="1:7" ht="14.5" x14ac:dyDescent="0.35">
      <c r="A2270" t="s">
        <v>112</v>
      </c>
      <c r="B2270">
        <v>9823</v>
      </c>
      <c r="C2270" t="s">
        <v>133</v>
      </c>
      <c r="D2270" t="s">
        <v>2082</v>
      </c>
      <c r="E2270" t="s">
        <v>563</v>
      </c>
      <c r="F2270" s="27" t="str">
        <f t="shared" si="35"/>
        <v>SM2: Mazzoli, Herbert</v>
      </c>
      <c r="G2270" s="27" t="str">
        <f>VLOOKUP(A2270,bangolf_kategorien!$A$2:$B$11,2,FALSE)</f>
        <v>SM2</v>
      </c>
    </row>
    <row r="2271" spans="1:7" ht="14.5" x14ac:dyDescent="0.35">
      <c r="A2271" t="s">
        <v>138</v>
      </c>
      <c r="B2271">
        <v>67254</v>
      </c>
      <c r="C2271" t="s">
        <v>3815</v>
      </c>
      <c r="D2271" t="s">
        <v>3875</v>
      </c>
      <c r="E2271" t="s">
        <v>361</v>
      </c>
      <c r="F2271" s="27" t="str">
        <f t="shared" si="35"/>
        <v>D: Medding, Janine</v>
      </c>
      <c r="G2271" s="27" t="str">
        <f>VLOOKUP(A2271,bangolf_kategorien!$A$2:$B$11,2,FALSE)</f>
        <v>D</v>
      </c>
    </row>
    <row r="2272" spans="1:7" ht="14.5" x14ac:dyDescent="0.35">
      <c r="A2272" t="s">
        <v>127</v>
      </c>
      <c r="B2272">
        <v>67253</v>
      </c>
      <c r="C2272" t="s">
        <v>3876</v>
      </c>
      <c r="D2272" t="s">
        <v>3875</v>
      </c>
      <c r="E2272" t="s">
        <v>361</v>
      </c>
      <c r="F2272" s="27" t="str">
        <f t="shared" si="35"/>
        <v>H: Medding, Marlon</v>
      </c>
      <c r="G2272" s="27" t="str">
        <f>VLOOKUP(A2272,bangolf_kategorien!$A$2:$B$11,2,FALSE)</f>
        <v>H</v>
      </c>
    </row>
    <row r="2273" spans="1:7" ht="14.5" x14ac:dyDescent="0.35">
      <c r="A2273" t="s">
        <v>127</v>
      </c>
      <c r="B2273">
        <v>50149</v>
      </c>
      <c r="C2273" t="s">
        <v>238</v>
      </c>
      <c r="D2273" t="s">
        <v>2083</v>
      </c>
      <c r="E2273" t="s">
        <v>471</v>
      </c>
      <c r="F2273" s="27" t="str">
        <f t="shared" si="35"/>
        <v>H: Meffert, Marco</v>
      </c>
      <c r="G2273" s="27" t="str">
        <f>VLOOKUP(A2273,bangolf_kategorien!$A$2:$B$11,2,FALSE)</f>
        <v>H</v>
      </c>
    </row>
    <row r="2274" spans="1:7" ht="14.5" x14ac:dyDescent="0.35">
      <c r="A2274" t="s">
        <v>197</v>
      </c>
      <c r="B2274">
        <v>66216</v>
      </c>
      <c r="C2274" t="s">
        <v>732</v>
      </c>
      <c r="D2274" t="s">
        <v>2084</v>
      </c>
      <c r="E2274" t="s">
        <v>204</v>
      </c>
      <c r="F2274" s="27" t="str">
        <f t="shared" si="35"/>
        <v>JM: Mehl, Christopher</v>
      </c>
      <c r="G2274" s="27" t="str">
        <f>VLOOKUP(A2274,bangolf_kategorien!$A$2:$B$11,2,FALSE)</f>
        <v>JM</v>
      </c>
    </row>
    <row r="2275" spans="1:7" ht="14.5" x14ac:dyDescent="0.35">
      <c r="A2275" t="s">
        <v>123</v>
      </c>
      <c r="B2275">
        <v>66329</v>
      </c>
      <c r="C2275" t="s">
        <v>189</v>
      </c>
      <c r="D2275" t="s">
        <v>2085</v>
      </c>
      <c r="E2275" t="s">
        <v>606</v>
      </c>
      <c r="F2275" s="27" t="str">
        <f t="shared" si="35"/>
        <v>SM1: Mehlhorn, Tino</v>
      </c>
      <c r="G2275" s="27" t="str">
        <f>VLOOKUP(A2275,bangolf_kategorien!$A$2:$B$11,2,FALSE)</f>
        <v>SM1</v>
      </c>
    </row>
    <row r="2276" spans="1:7" ht="14.5" x14ac:dyDescent="0.35">
      <c r="A2276" t="s">
        <v>123</v>
      </c>
      <c r="B2276">
        <v>40719</v>
      </c>
      <c r="C2276" t="s">
        <v>579</v>
      </c>
      <c r="D2276" t="s">
        <v>2086</v>
      </c>
      <c r="E2276" t="s">
        <v>688</v>
      </c>
      <c r="F2276" s="27" t="str">
        <f t="shared" si="35"/>
        <v>SM1: Meier, Achim</v>
      </c>
      <c r="G2276" s="27" t="str">
        <f>VLOOKUP(A2276,bangolf_kategorien!$A$2:$B$11,2,FALSE)</f>
        <v>SM1</v>
      </c>
    </row>
    <row r="2277" spans="1:7" ht="14.5" x14ac:dyDescent="0.35">
      <c r="A2277" t="s">
        <v>112</v>
      </c>
      <c r="B2277">
        <v>36229</v>
      </c>
      <c r="C2277" t="s">
        <v>202</v>
      </c>
      <c r="D2277" t="s">
        <v>2086</v>
      </c>
      <c r="E2277" t="s">
        <v>195</v>
      </c>
      <c r="F2277" s="27" t="str">
        <f t="shared" si="35"/>
        <v>SM2: Meier, Manfred</v>
      </c>
      <c r="G2277" s="27" t="str">
        <f>VLOOKUP(A2277,bangolf_kategorien!$A$2:$B$11,2,FALSE)</f>
        <v>SM2</v>
      </c>
    </row>
    <row r="2278" spans="1:7" ht="14.5" x14ac:dyDescent="0.35">
      <c r="A2278" t="s">
        <v>134</v>
      </c>
      <c r="B2278">
        <v>38562</v>
      </c>
      <c r="C2278" t="s">
        <v>365</v>
      </c>
      <c r="D2278" t="s">
        <v>2086</v>
      </c>
      <c r="E2278" t="s">
        <v>304</v>
      </c>
      <c r="F2278" s="27" t="str">
        <f t="shared" si="35"/>
        <v>SW1: Meier, Marianne</v>
      </c>
      <c r="G2278" s="27" t="str">
        <f>VLOOKUP(A2278,bangolf_kategorien!$A$2:$B$11,2,FALSE)</f>
        <v>SW1</v>
      </c>
    </row>
    <row r="2279" spans="1:7" ht="14.5" x14ac:dyDescent="0.35">
      <c r="A2279" t="s">
        <v>112</v>
      </c>
      <c r="B2279">
        <v>17103</v>
      </c>
      <c r="C2279" t="s">
        <v>190</v>
      </c>
      <c r="D2279" t="s">
        <v>2086</v>
      </c>
      <c r="E2279" t="s">
        <v>256</v>
      </c>
      <c r="F2279" s="27" t="str">
        <f t="shared" si="35"/>
        <v>SM2: Meier, Uwe</v>
      </c>
      <c r="G2279" s="27" t="str">
        <f>VLOOKUP(A2279,bangolf_kategorien!$A$2:$B$11,2,FALSE)</f>
        <v>SM2</v>
      </c>
    </row>
    <row r="2280" spans="1:7" ht="14.5" x14ac:dyDescent="0.35">
      <c r="A2280" t="s">
        <v>112</v>
      </c>
      <c r="B2280">
        <v>47267</v>
      </c>
      <c r="C2280" t="s">
        <v>359</v>
      </c>
      <c r="D2280" t="s">
        <v>2087</v>
      </c>
      <c r="E2280" t="s">
        <v>403</v>
      </c>
      <c r="F2280" s="27" t="str">
        <f t="shared" si="35"/>
        <v>SM2: Meierkord, Ralf</v>
      </c>
      <c r="G2280" s="27" t="str">
        <f>VLOOKUP(A2280,bangolf_kategorien!$A$2:$B$11,2,FALSE)</f>
        <v>SM2</v>
      </c>
    </row>
    <row r="2281" spans="1:7" ht="14.5" x14ac:dyDescent="0.35">
      <c r="A2281" t="s">
        <v>116</v>
      </c>
      <c r="B2281">
        <v>36232</v>
      </c>
      <c r="C2281" t="s">
        <v>2088</v>
      </c>
      <c r="D2281" t="s">
        <v>2089</v>
      </c>
      <c r="E2281" t="s">
        <v>1357</v>
      </c>
      <c r="F2281" s="27" t="str">
        <f t="shared" si="35"/>
        <v>SW2: Meissner, Hiltraut</v>
      </c>
      <c r="G2281" s="27" t="str">
        <f>VLOOKUP(A2281,bangolf_kategorien!$A$2:$B$11,2,FALSE)</f>
        <v>SW2</v>
      </c>
    </row>
    <row r="2282" spans="1:7" ht="14.5" x14ac:dyDescent="0.35">
      <c r="A2282" t="s">
        <v>127</v>
      </c>
      <c r="B2282">
        <v>66188</v>
      </c>
      <c r="C2282" t="s">
        <v>431</v>
      </c>
      <c r="D2282" t="s">
        <v>2090</v>
      </c>
      <c r="E2282" t="s">
        <v>295</v>
      </c>
      <c r="F2282" s="27" t="str">
        <f t="shared" si="35"/>
        <v>H: Meißner, Lars</v>
      </c>
      <c r="G2282" s="27" t="str">
        <f>VLOOKUP(A2282,bangolf_kategorien!$A$2:$B$11,2,FALSE)</f>
        <v>H</v>
      </c>
    </row>
    <row r="2283" spans="1:7" ht="14.5" x14ac:dyDescent="0.35">
      <c r="A2283" t="s">
        <v>112</v>
      </c>
      <c r="B2283">
        <v>61096</v>
      </c>
      <c r="C2283" t="s">
        <v>202</v>
      </c>
      <c r="D2283" t="s">
        <v>2090</v>
      </c>
      <c r="E2283" t="s">
        <v>368</v>
      </c>
      <c r="F2283" s="27" t="str">
        <f t="shared" si="35"/>
        <v>SM2: Meißner, Manfred</v>
      </c>
      <c r="G2283" s="27" t="str">
        <f>VLOOKUP(A2283,bangolf_kategorien!$A$2:$B$11,2,FALSE)</f>
        <v>SM2</v>
      </c>
    </row>
    <row r="2284" spans="1:7" ht="14.5" x14ac:dyDescent="0.35">
      <c r="A2284" t="s">
        <v>112</v>
      </c>
      <c r="B2284">
        <v>50463</v>
      </c>
      <c r="C2284" t="s">
        <v>1142</v>
      </c>
      <c r="D2284" t="s">
        <v>2091</v>
      </c>
      <c r="E2284" t="s">
        <v>446</v>
      </c>
      <c r="F2284" s="27" t="str">
        <f t="shared" si="35"/>
        <v>SM2: Meister, Hans-Peter</v>
      </c>
      <c r="G2284" s="27" t="str">
        <f>VLOOKUP(A2284,bangolf_kategorien!$A$2:$B$11,2,FALSE)</f>
        <v>SM2</v>
      </c>
    </row>
    <row r="2285" spans="1:7" ht="14.5" x14ac:dyDescent="0.35">
      <c r="A2285" t="s">
        <v>127</v>
      </c>
      <c r="B2285">
        <v>31912</v>
      </c>
      <c r="C2285" t="s">
        <v>149</v>
      </c>
      <c r="D2285" t="s">
        <v>2091</v>
      </c>
      <c r="E2285" t="s">
        <v>446</v>
      </c>
      <c r="F2285" s="27" t="str">
        <f t="shared" si="35"/>
        <v>H: Meister, Markus</v>
      </c>
      <c r="G2285" s="27" t="str">
        <f>VLOOKUP(A2285,bangolf_kategorien!$A$2:$B$11,2,FALSE)</f>
        <v>H</v>
      </c>
    </row>
    <row r="2286" spans="1:7" ht="14.5" x14ac:dyDescent="0.35">
      <c r="A2286" t="s">
        <v>112</v>
      </c>
      <c r="B2286">
        <v>29300</v>
      </c>
      <c r="C2286" t="s">
        <v>328</v>
      </c>
      <c r="D2286" t="s">
        <v>2092</v>
      </c>
      <c r="E2286" t="s">
        <v>793</v>
      </c>
      <c r="F2286" s="27" t="str">
        <f t="shared" si="35"/>
        <v>SM2: Meixner, Werner</v>
      </c>
      <c r="G2286" s="27" t="str">
        <f>VLOOKUP(A2286,bangolf_kategorien!$A$2:$B$11,2,FALSE)</f>
        <v>SM2</v>
      </c>
    </row>
    <row r="2287" spans="1:7" ht="14.5" x14ac:dyDescent="0.35">
      <c r="A2287" t="s">
        <v>152</v>
      </c>
      <c r="B2287">
        <v>3108937</v>
      </c>
      <c r="C2287" t="s">
        <v>2093</v>
      </c>
      <c r="D2287" t="s">
        <v>2094</v>
      </c>
      <c r="E2287" t="s">
        <v>4</v>
      </c>
      <c r="F2287" s="27" t="str">
        <f t="shared" si="35"/>
        <v>SCHM: Melzer, Silas</v>
      </c>
      <c r="G2287" s="27" t="str">
        <f>VLOOKUP(A2287,bangolf_kategorien!$A$2:$B$11,2,FALSE)</f>
        <v>SCHM</v>
      </c>
    </row>
    <row r="2288" spans="1:7" ht="14.5" x14ac:dyDescent="0.35">
      <c r="A2288" t="s">
        <v>123</v>
      </c>
      <c r="B2288">
        <v>3212022</v>
      </c>
      <c r="C2288" t="s">
        <v>1418</v>
      </c>
      <c r="D2288" t="s">
        <v>2095</v>
      </c>
      <c r="E2288" t="s">
        <v>4</v>
      </c>
      <c r="F2288" s="27" t="str">
        <f t="shared" si="35"/>
        <v>SM1: Memminger, Ludwig</v>
      </c>
      <c r="G2288" s="27" t="str">
        <f>VLOOKUP(A2288,bangolf_kategorien!$A$2:$B$11,2,FALSE)</f>
        <v>SM1</v>
      </c>
    </row>
    <row r="2289" spans="1:7" ht="14.5" x14ac:dyDescent="0.35">
      <c r="A2289" t="s">
        <v>134</v>
      </c>
      <c r="B2289">
        <v>66823</v>
      </c>
      <c r="C2289" t="s">
        <v>2096</v>
      </c>
      <c r="D2289" t="s">
        <v>2097</v>
      </c>
      <c r="E2289" t="s">
        <v>329</v>
      </c>
      <c r="F2289" s="27" t="str">
        <f t="shared" si="35"/>
        <v>SW1: Mende, Desirée</v>
      </c>
      <c r="G2289" s="27" t="str">
        <f>VLOOKUP(A2289,bangolf_kategorien!$A$2:$B$11,2,FALSE)</f>
        <v>SW1</v>
      </c>
    </row>
    <row r="2290" spans="1:7" ht="14.5" x14ac:dyDescent="0.35">
      <c r="A2290" t="s">
        <v>112</v>
      </c>
      <c r="B2290">
        <v>66705</v>
      </c>
      <c r="C2290" t="s">
        <v>227</v>
      </c>
      <c r="D2290" t="s">
        <v>2098</v>
      </c>
      <c r="E2290" t="s">
        <v>426</v>
      </c>
      <c r="F2290" s="27" t="str">
        <f t="shared" si="35"/>
        <v>SM2: Mendyk, Günter</v>
      </c>
      <c r="G2290" s="27" t="str">
        <f>VLOOKUP(A2290,bangolf_kategorien!$A$2:$B$11,2,FALSE)</f>
        <v>SM2</v>
      </c>
    </row>
    <row r="2291" spans="1:7" ht="14.5" x14ac:dyDescent="0.35">
      <c r="A2291" t="s">
        <v>112</v>
      </c>
      <c r="B2291">
        <v>6066</v>
      </c>
      <c r="C2291" t="s">
        <v>299</v>
      </c>
      <c r="D2291" t="s">
        <v>2099</v>
      </c>
      <c r="E2291" t="s">
        <v>949</v>
      </c>
      <c r="F2291" s="27" t="str">
        <f t="shared" si="35"/>
        <v>SM2: Menzel, Harald</v>
      </c>
      <c r="G2291" s="27" t="str">
        <f>VLOOKUP(A2291,bangolf_kategorien!$A$2:$B$11,2,FALSE)</f>
        <v>SM2</v>
      </c>
    </row>
    <row r="2292" spans="1:7" ht="14.5" x14ac:dyDescent="0.35">
      <c r="A2292" t="s">
        <v>138</v>
      </c>
      <c r="B2292">
        <v>36022</v>
      </c>
      <c r="C2292" t="s">
        <v>1350</v>
      </c>
      <c r="D2292" t="s">
        <v>2099</v>
      </c>
      <c r="E2292" t="s">
        <v>340</v>
      </c>
      <c r="F2292" s="27" t="str">
        <f t="shared" si="35"/>
        <v>D: Menzel, Melanie</v>
      </c>
      <c r="G2292" s="27" t="str">
        <f>VLOOKUP(A2292,bangolf_kategorien!$A$2:$B$11,2,FALSE)</f>
        <v>D</v>
      </c>
    </row>
    <row r="2293" spans="1:7" ht="14.5" x14ac:dyDescent="0.35">
      <c r="A2293" t="s">
        <v>127</v>
      </c>
      <c r="B2293">
        <v>1077</v>
      </c>
      <c r="C2293" t="s">
        <v>352</v>
      </c>
      <c r="D2293" t="s">
        <v>2099</v>
      </c>
      <c r="E2293" t="s">
        <v>393</v>
      </c>
      <c r="F2293" s="27" t="str">
        <f t="shared" si="35"/>
        <v>H: Menzel, Patrick</v>
      </c>
      <c r="G2293" s="27" t="str">
        <f>VLOOKUP(A2293,bangolf_kategorien!$A$2:$B$11,2,FALSE)</f>
        <v>H</v>
      </c>
    </row>
    <row r="2294" spans="1:7" ht="14.5" x14ac:dyDescent="0.35">
      <c r="A2294" t="s">
        <v>112</v>
      </c>
      <c r="B2294">
        <v>9558</v>
      </c>
      <c r="C2294" t="s">
        <v>418</v>
      </c>
      <c r="D2294" t="s">
        <v>2100</v>
      </c>
      <c r="E2294" t="s">
        <v>770</v>
      </c>
      <c r="F2294" s="27" t="str">
        <f t="shared" si="35"/>
        <v>SM2: Merges, Bernhard</v>
      </c>
      <c r="G2294" s="27" t="str">
        <f>VLOOKUP(A2294,bangolf_kategorien!$A$2:$B$11,2,FALSE)</f>
        <v>SM2</v>
      </c>
    </row>
    <row r="2295" spans="1:7" ht="14.5" x14ac:dyDescent="0.35">
      <c r="A2295" t="s">
        <v>116</v>
      </c>
      <c r="B2295">
        <v>66483</v>
      </c>
      <c r="C2295" t="s">
        <v>430</v>
      </c>
      <c r="D2295" t="s">
        <v>3877</v>
      </c>
      <c r="E2295" t="s">
        <v>249</v>
      </c>
      <c r="F2295" s="27" t="str">
        <f t="shared" si="35"/>
        <v>SW2: Merkens, Karin</v>
      </c>
      <c r="G2295" s="27" t="str">
        <f>VLOOKUP(A2295,bangolf_kategorien!$A$2:$B$11,2,FALSE)</f>
        <v>SW2</v>
      </c>
    </row>
    <row r="2296" spans="1:7" ht="14.5" x14ac:dyDescent="0.35">
      <c r="A2296" t="s">
        <v>123</v>
      </c>
      <c r="B2296">
        <v>45439</v>
      </c>
      <c r="C2296" t="s">
        <v>718</v>
      </c>
      <c r="D2296" t="s">
        <v>2101</v>
      </c>
      <c r="E2296" t="s">
        <v>148</v>
      </c>
      <c r="F2296" s="27" t="str">
        <f t="shared" si="35"/>
        <v>SM1: Mertens, Carsten</v>
      </c>
      <c r="G2296" s="27" t="str">
        <f>VLOOKUP(A2296,bangolf_kategorien!$A$2:$B$11,2,FALSE)</f>
        <v>SM1</v>
      </c>
    </row>
    <row r="2297" spans="1:7" ht="14.5" x14ac:dyDescent="0.35">
      <c r="A2297" t="s">
        <v>138</v>
      </c>
      <c r="B2297">
        <v>3216553</v>
      </c>
      <c r="C2297" t="s">
        <v>3878</v>
      </c>
      <c r="D2297" t="s">
        <v>3879</v>
      </c>
      <c r="E2297" t="s">
        <v>4</v>
      </c>
      <c r="F2297" s="27" t="str">
        <f t="shared" si="35"/>
        <v>D: Mertmann, Peggy</v>
      </c>
      <c r="G2297" s="27" t="str">
        <f>VLOOKUP(A2297,bangolf_kategorien!$A$2:$B$11,2,FALSE)</f>
        <v>D</v>
      </c>
    </row>
    <row r="2298" spans="1:7" ht="14.5" x14ac:dyDescent="0.35">
      <c r="A2298" t="s">
        <v>112</v>
      </c>
      <c r="B2298">
        <v>35707</v>
      </c>
      <c r="C2298" t="s">
        <v>296</v>
      </c>
      <c r="D2298" t="s">
        <v>2102</v>
      </c>
      <c r="E2298" t="s">
        <v>354</v>
      </c>
      <c r="F2298" s="27" t="str">
        <f t="shared" si="35"/>
        <v>SM2: Mertsch, Karl-Heinz</v>
      </c>
      <c r="G2298" s="27" t="str">
        <f>VLOOKUP(A2298,bangolf_kategorien!$A$2:$B$11,2,FALSE)</f>
        <v>SM2</v>
      </c>
    </row>
    <row r="2299" spans="1:7" ht="14.5" x14ac:dyDescent="0.35">
      <c r="A2299" t="s">
        <v>123</v>
      </c>
      <c r="B2299">
        <v>33679</v>
      </c>
      <c r="C2299" t="s">
        <v>180</v>
      </c>
      <c r="D2299" t="s">
        <v>3880</v>
      </c>
      <c r="E2299" t="s">
        <v>547</v>
      </c>
      <c r="F2299" s="27" t="str">
        <f t="shared" si="35"/>
        <v>SM1: Merz, Peter</v>
      </c>
      <c r="G2299" s="27" t="str">
        <f>VLOOKUP(A2299,bangolf_kategorien!$A$2:$B$11,2,FALSE)</f>
        <v>SM1</v>
      </c>
    </row>
    <row r="2300" spans="1:7" ht="14.5" x14ac:dyDescent="0.35">
      <c r="A2300" t="s">
        <v>112</v>
      </c>
      <c r="B2300">
        <v>3186080</v>
      </c>
      <c r="C2300" t="s">
        <v>224</v>
      </c>
      <c r="D2300" t="s">
        <v>3881</v>
      </c>
      <c r="E2300" t="s">
        <v>4</v>
      </c>
      <c r="F2300" s="27" t="str">
        <f t="shared" si="35"/>
        <v>SM2: Meßner, Gerhard</v>
      </c>
      <c r="G2300" s="27" t="str">
        <f>VLOOKUP(A2300,bangolf_kategorien!$A$2:$B$11,2,FALSE)</f>
        <v>SM2</v>
      </c>
    </row>
    <row r="2301" spans="1:7" ht="14.5" x14ac:dyDescent="0.35">
      <c r="A2301" t="s">
        <v>116</v>
      </c>
      <c r="B2301">
        <v>3186081</v>
      </c>
      <c r="C2301" t="s">
        <v>1107</v>
      </c>
      <c r="D2301" t="s">
        <v>3881</v>
      </c>
      <c r="E2301" t="s">
        <v>4</v>
      </c>
      <c r="F2301" s="27" t="str">
        <f t="shared" si="35"/>
        <v>SW2: Meßner, Uta</v>
      </c>
      <c r="G2301" s="27" t="str">
        <f>VLOOKUP(A2301,bangolf_kategorien!$A$2:$B$11,2,FALSE)</f>
        <v>SW2</v>
      </c>
    </row>
    <row r="2302" spans="1:7" ht="14.5" x14ac:dyDescent="0.35">
      <c r="A2302" t="s">
        <v>123</v>
      </c>
      <c r="B2302">
        <v>37881</v>
      </c>
      <c r="C2302" t="s">
        <v>2075</v>
      </c>
      <c r="D2302" t="s">
        <v>2103</v>
      </c>
      <c r="E2302" t="s">
        <v>115</v>
      </c>
      <c r="F2302" s="27" t="str">
        <f t="shared" si="35"/>
        <v>SM1: Methner, Claus</v>
      </c>
      <c r="G2302" s="27" t="str">
        <f>VLOOKUP(A2302,bangolf_kategorien!$A$2:$B$11,2,FALSE)</f>
        <v>SM1</v>
      </c>
    </row>
    <row r="2303" spans="1:7" ht="14.5" x14ac:dyDescent="0.35">
      <c r="A2303" t="s">
        <v>123</v>
      </c>
      <c r="B2303">
        <v>35351</v>
      </c>
      <c r="C2303" t="s">
        <v>564</v>
      </c>
      <c r="D2303" t="s">
        <v>2104</v>
      </c>
      <c r="E2303" t="s">
        <v>192</v>
      </c>
      <c r="F2303" s="27" t="str">
        <f t="shared" si="35"/>
        <v>SM1: Mette, Marc</v>
      </c>
      <c r="G2303" s="27" t="str">
        <f>VLOOKUP(A2303,bangolf_kategorien!$A$2:$B$11,2,FALSE)</f>
        <v>SM1</v>
      </c>
    </row>
    <row r="2304" spans="1:7" ht="14.5" x14ac:dyDescent="0.35">
      <c r="A2304" t="s">
        <v>123</v>
      </c>
      <c r="B2304">
        <v>50336</v>
      </c>
      <c r="C2304" t="s">
        <v>388</v>
      </c>
      <c r="D2304" t="s">
        <v>2105</v>
      </c>
      <c r="E2304" t="s">
        <v>351</v>
      </c>
      <c r="F2304" s="27" t="str">
        <f t="shared" si="35"/>
        <v>SM1: Mettler, Marcus</v>
      </c>
      <c r="G2304" s="27" t="str">
        <f>VLOOKUP(A2304,bangolf_kategorien!$A$2:$B$11,2,FALSE)</f>
        <v>SM1</v>
      </c>
    </row>
    <row r="2305" spans="1:7" ht="14.5" x14ac:dyDescent="0.35">
      <c r="A2305" t="s">
        <v>127</v>
      </c>
      <c r="B2305">
        <v>36983</v>
      </c>
      <c r="C2305" t="s">
        <v>564</v>
      </c>
      <c r="D2305" t="s">
        <v>3396</v>
      </c>
      <c r="E2305" t="s">
        <v>137</v>
      </c>
      <c r="F2305" s="27" t="str">
        <f t="shared" si="35"/>
        <v>H: Metz, Marc</v>
      </c>
      <c r="G2305" s="27" t="str">
        <f>VLOOKUP(A2305,bangolf_kategorien!$A$2:$B$11,2,FALSE)</f>
        <v>H</v>
      </c>
    </row>
    <row r="2306" spans="1:7" ht="14.5" x14ac:dyDescent="0.35">
      <c r="A2306" t="s">
        <v>134</v>
      </c>
      <c r="B2306">
        <v>66505</v>
      </c>
      <c r="C2306" t="s">
        <v>724</v>
      </c>
      <c r="D2306" t="s">
        <v>2106</v>
      </c>
      <c r="E2306" t="s">
        <v>351</v>
      </c>
      <c r="F2306" s="27" t="str">
        <f t="shared" si="35"/>
        <v>SW1: Meyer, Bettina</v>
      </c>
      <c r="G2306" s="27" t="str">
        <f>VLOOKUP(A2306,bangolf_kategorien!$A$2:$B$11,2,FALSE)</f>
        <v>SW1</v>
      </c>
    </row>
    <row r="2307" spans="1:7" ht="14.5" x14ac:dyDescent="0.35">
      <c r="A2307" t="s">
        <v>138</v>
      </c>
      <c r="B2307">
        <v>67298</v>
      </c>
      <c r="C2307" t="s">
        <v>905</v>
      </c>
      <c r="D2307" t="s">
        <v>2106</v>
      </c>
      <c r="E2307" t="s">
        <v>580</v>
      </c>
      <c r="F2307" s="27" t="str">
        <f t="shared" ref="F2307:F2370" si="36">CONCATENATE(G2307,": ",D2307,", ",C2307)</f>
        <v>D: Meyer, Britta</v>
      </c>
      <c r="G2307" s="27" t="str">
        <f>VLOOKUP(A2307,bangolf_kategorien!$A$2:$B$11,2,FALSE)</f>
        <v>D</v>
      </c>
    </row>
    <row r="2308" spans="1:7" ht="14.5" x14ac:dyDescent="0.35">
      <c r="A2308" t="s">
        <v>116</v>
      </c>
      <c r="B2308">
        <v>65621</v>
      </c>
      <c r="C2308" t="s">
        <v>849</v>
      </c>
      <c r="D2308" t="s">
        <v>2106</v>
      </c>
      <c r="E2308" t="s">
        <v>619</v>
      </c>
      <c r="F2308" s="27" t="str">
        <f t="shared" si="36"/>
        <v>SW2: Meyer, Christa</v>
      </c>
      <c r="G2308" s="27" t="str">
        <f>VLOOKUP(A2308,bangolf_kategorien!$A$2:$B$11,2,FALSE)</f>
        <v>SW2</v>
      </c>
    </row>
    <row r="2309" spans="1:7" ht="14.5" x14ac:dyDescent="0.35">
      <c r="A2309" t="s">
        <v>112</v>
      </c>
      <c r="B2309">
        <v>37944</v>
      </c>
      <c r="C2309" t="s">
        <v>207</v>
      </c>
      <c r="D2309" t="s">
        <v>2106</v>
      </c>
      <c r="E2309" t="s">
        <v>496</v>
      </c>
      <c r="F2309" s="27" t="str">
        <f t="shared" si="36"/>
        <v>SM2: Meyer, Dieter</v>
      </c>
      <c r="G2309" s="27" t="str">
        <f>VLOOKUP(A2309,bangolf_kategorien!$A$2:$B$11,2,FALSE)</f>
        <v>SM2</v>
      </c>
    </row>
    <row r="2310" spans="1:7" ht="14.5" x14ac:dyDescent="0.35">
      <c r="A2310" t="s">
        <v>123</v>
      </c>
      <c r="B2310">
        <v>29486</v>
      </c>
      <c r="C2310" t="s">
        <v>722</v>
      </c>
      <c r="D2310" t="s">
        <v>2106</v>
      </c>
      <c r="E2310" t="s">
        <v>228</v>
      </c>
      <c r="F2310" s="27" t="str">
        <f t="shared" si="36"/>
        <v>SM1: Meyer, Josef</v>
      </c>
      <c r="G2310" s="27" t="str">
        <f>VLOOKUP(A2310,bangolf_kategorien!$A$2:$B$11,2,FALSE)</f>
        <v>SM1</v>
      </c>
    </row>
    <row r="2311" spans="1:7" ht="14.5" x14ac:dyDescent="0.35">
      <c r="A2311" t="s">
        <v>123</v>
      </c>
      <c r="B2311">
        <v>41492</v>
      </c>
      <c r="C2311" t="s">
        <v>232</v>
      </c>
      <c r="D2311" t="s">
        <v>2106</v>
      </c>
      <c r="E2311" t="s">
        <v>219</v>
      </c>
      <c r="F2311" s="27" t="str">
        <f t="shared" si="36"/>
        <v>SM1: Meyer, Klaus</v>
      </c>
      <c r="G2311" s="27" t="str">
        <f>VLOOKUP(A2311,bangolf_kategorien!$A$2:$B$11,2,FALSE)</f>
        <v>SM1</v>
      </c>
    </row>
    <row r="2312" spans="1:7" ht="14.5" x14ac:dyDescent="0.35">
      <c r="A2312" t="s">
        <v>197</v>
      </c>
      <c r="B2312">
        <v>37700</v>
      </c>
      <c r="C2312" t="s">
        <v>388</v>
      </c>
      <c r="D2312" t="s">
        <v>2106</v>
      </c>
      <c r="E2312" t="s">
        <v>351</v>
      </c>
      <c r="F2312" s="27" t="str">
        <f t="shared" si="36"/>
        <v>JM: Meyer, Marcus</v>
      </c>
      <c r="G2312" s="27" t="str">
        <f>VLOOKUP(A2312,bangolf_kategorien!$A$2:$B$11,2,FALSE)</f>
        <v>JM</v>
      </c>
    </row>
    <row r="2313" spans="1:7" ht="14.5" x14ac:dyDescent="0.35">
      <c r="A2313" t="s">
        <v>134</v>
      </c>
      <c r="B2313">
        <v>66816</v>
      </c>
      <c r="C2313" t="s">
        <v>1406</v>
      </c>
      <c r="D2313" t="s">
        <v>2106</v>
      </c>
      <c r="E2313" t="s">
        <v>1041</v>
      </c>
      <c r="F2313" s="27" t="str">
        <f t="shared" si="36"/>
        <v>SW1: Meyer, Marita</v>
      </c>
      <c r="G2313" s="27" t="str">
        <f>VLOOKUP(A2313,bangolf_kategorien!$A$2:$B$11,2,FALSE)</f>
        <v>SW1</v>
      </c>
    </row>
    <row r="2314" spans="1:7" ht="14.5" x14ac:dyDescent="0.35">
      <c r="A2314" t="s">
        <v>123</v>
      </c>
      <c r="B2314">
        <v>37065</v>
      </c>
      <c r="C2314" t="s">
        <v>590</v>
      </c>
      <c r="D2314" t="s">
        <v>2106</v>
      </c>
      <c r="E2314" t="s">
        <v>449</v>
      </c>
      <c r="F2314" s="27" t="str">
        <f t="shared" si="36"/>
        <v>SM1: Meyer, Matthias</v>
      </c>
      <c r="G2314" s="27" t="str">
        <f>VLOOKUP(A2314,bangolf_kategorien!$A$2:$B$11,2,FALSE)</f>
        <v>SM1</v>
      </c>
    </row>
    <row r="2315" spans="1:7" ht="14.5" x14ac:dyDescent="0.35">
      <c r="A2315" t="s">
        <v>127</v>
      </c>
      <c r="B2315">
        <v>67085</v>
      </c>
      <c r="C2315" t="s">
        <v>140</v>
      </c>
      <c r="D2315" t="s">
        <v>2106</v>
      </c>
      <c r="E2315" t="s">
        <v>949</v>
      </c>
      <c r="F2315" s="27" t="str">
        <f t="shared" si="36"/>
        <v>H: Meyer, Michael</v>
      </c>
      <c r="G2315" s="27" t="str">
        <f>VLOOKUP(A2315,bangolf_kategorien!$A$2:$B$11,2,FALSE)</f>
        <v>H</v>
      </c>
    </row>
    <row r="2316" spans="1:7" ht="14.5" x14ac:dyDescent="0.35">
      <c r="A2316" t="s">
        <v>138</v>
      </c>
      <c r="B2316">
        <v>24684</v>
      </c>
      <c r="C2316" t="s">
        <v>2107</v>
      </c>
      <c r="D2316" t="s">
        <v>2106</v>
      </c>
      <c r="E2316" t="s">
        <v>540</v>
      </c>
      <c r="F2316" s="27" t="str">
        <f t="shared" si="36"/>
        <v>D: Meyer, Monique</v>
      </c>
      <c r="G2316" s="27" t="str">
        <f>VLOOKUP(A2316,bangolf_kategorien!$A$2:$B$11,2,FALSE)</f>
        <v>D</v>
      </c>
    </row>
    <row r="2317" spans="1:7" ht="14.5" x14ac:dyDescent="0.35">
      <c r="A2317" t="s">
        <v>112</v>
      </c>
      <c r="B2317">
        <v>36748</v>
      </c>
      <c r="C2317" t="s">
        <v>440</v>
      </c>
      <c r="D2317" t="s">
        <v>2106</v>
      </c>
      <c r="E2317" t="s">
        <v>211</v>
      </c>
      <c r="F2317" s="27" t="str">
        <f t="shared" si="36"/>
        <v>SM2: Meyer, Rolf</v>
      </c>
      <c r="G2317" s="27" t="str">
        <f>VLOOKUP(A2317,bangolf_kategorien!$A$2:$B$11,2,FALSE)</f>
        <v>SM2</v>
      </c>
    </row>
    <row r="2318" spans="1:7" ht="14.5" x14ac:dyDescent="0.35">
      <c r="A2318" t="s">
        <v>123</v>
      </c>
      <c r="B2318">
        <v>29467</v>
      </c>
      <c r="C2318" t="s">
        <v>328</v>
      </c>
      <c r="D2318" t="s">
        <v>2106</v>
      </c>
      <c r="E2318" t="s">
        <v>351</v>
      </c>
      <c r="F2318" s="27" t="str">
        <f t="shared" si="36"/>
        <v>SM1: Meyer, Werner</v>
      </c>
      <c r="G2318" s="27" t="str">
        <f>VLOOKUP(A2318,bangolf_kategorien!$A$2:$B$11,2,FALSE)</f>
        <v>SM1</v>
      </c>
    </row>
    <row r="2319" spans="1:7" ht="14.5" x14ac:dyDescent="0.35">
      <c r="A2319" t="s">
        <v>112</v>
      </c>
      <c r="B2319">
        <v>67117</v>
      </c>
      <c r="C2319" t="s">
        <v>328</v>
      </c>
      <c r="D2319" t="s">
        <v>2106</v>
      </c>
      <c r="E2319" t="s">
        <v>142</v>
      </c>
      <c r="F2319" s="27" t="str">
        <f t="shared" si="36"/>
        <v>SM2: Meyer, Werner</v>
      </c>
      <c r="G2319" s="27" t="str">
        <f>VLOOKUP(A2319,bangolf_kategorien!$A$2:$B$11,2,FALSE)</f>
        <v>SM2</v>
      </c>
    </row>
    <row r="2320" spans="1:7" ht="14.5" x14ac:dyDescent="0.35">
      <c r="A2320" t="s">
        <v>127</v>
      </c>
      <c r="B2320">
        <v>3239470</v>
      </c>
      <c r="C2320" t="s">
        <v>3882</v>
      </c>
      <c r="D2320" t="s">
        <v>3883</v>
      </c>
      <c r="E2320" t="s">
        <v>4</v>
      </c>
      <c r="F2320" s="27" t="str">
        <f t="shared" si="36"/>
        <v>H: Michalski, Miroslaw</v>
      </c>
      <c r="G2320" s="27" t="str">
        <f>VLOOKUP(A2320,bangolf_kategorien!$A$2:$B$11,2,FALSE)</f>
        <v>H</v>
      </c>
    </row>
    <row r="2321" spans="1:7" ht="14.5" x14ac:dyDescent="0.35">
      <c r="A2321" t="s">
        <v>127</v>
      </c>
      <c r="B2321">
        <v>67403</v>
      </c>
      <c r="C2321" t="s">
        <v>3882</v>
      </c>
      <c r="D2321" t="s">
        <v>3883</v>
      </c>
      <c r="E2321" t="s">
        <v>471</v>
      </c>
      <c r="F2321" s="27" t="str">
        <f t="shared" si="36"/>
        <v>H: Michalski, Miroslaw</v>
      </c>
      <c r="G2321" s="27" t="str">
        <f>VLOOKUP(A2321,bangolf_kategorien!$A$2:$B$11,2,FALSE)</f>
        <v>H</v>
      </c>
    </row>
    <row r="2322" spans="1:7" ht="14.5" x14ac:dyDescent="0.35">
      <c r="A2322" t="s">
        <v>112</v>
      </c>
      <c r="B2322">
        <v>64086</v>
      </c>
      <c r="C2322" t="s">
        <v>1297</v>
      </c>
      <c r="D2322" t="s">
        <v>157</v>
      </c>
      <c r="E2322" t="s">
        <v>547</v>
      </c>
      <c r="F2322" s="27" t="str">
        <f t="shared" si="36"/>
        <v>SM2: Michel, Adolf</v>
      </c>
      <c r="G2322" s="27" t="str">
        <f>VLOOKUP(A2322,bangolf_kategorien!$A$2:$B$11,2,FALSE)</f>
        <v>SM2</v>
      </c>
    </row>
    <row r="2323" spans="1:7" ht="14.5" x14ac:dyDescent="0.35">
      <c r="A2323" t="s">
        <v>127</v>
      </c>
      <c r="B2323">
        <v>66389</v>
      </c>
      <c r="C2323" t="s">
        <v>629</v>
      </c>
      <c r="D2323" t="s">
        <v>157</v>
      </c>
      <c r="E2323" t="s">
        <v>252</v>
      </c>
      <c r="F2323" s="27" t="str">
        <f t="shared" si="36"/>
        <v>H: Michel, Nils</v>
      </c>
      <c r="G2323" s="27" t="str">
        <f>VLOOKUP(A2323,bangolf_kategorien!$A$2:$B$11,2,FALSE)</f>
        <v>H</v>
      </c>
    </row>
    <row r="2324" spans="1:7" ht="14.5" x14ac:dyDescent="0.35">
      <c r="A2324" t="s">
        <v>123</v>
      </c>
      <c r="B2324">
        <v>33682</v>
      </c>
      <c r="C2324" t="s">
        <v>359</v>
      </c>
      <c r="D2324" t="s">
        <v>157</v>
      </c>
      <c r="E2324" t="s">
        <v>237</v>
      </c>
      <c r="F2324" s="27" t="str">
        <f t="shared" si="36"/>
        <v>SM1: Michel, Ralf</v>
      </c>
      <c r="G2324" s="27" t="str">
        <f>VLOOKUP(A2324,bangolf_kategorien!$A$2:$B$11,2,FALSE)</f>
        <v>SM1</v>
      </c>
    </row>
    <row r="2325" spans="1:7" ht="14.5" x14ac:dyDescent="0.35">
      <c r="A2325" t="s">
        <v>112</v>
      </c>
      <c r="B2325">
        <v>66899</v>
      </c>
      <c r="C2325" t="s">
        <v>518</v>
      </c>
      <c r="D2325" t="s">
        <v>157</v>
      </c>
      <c r="E2325" t="s">
        <v>252</v>
      </c>
      <c r="F2325" s="27" t="str">
        <f t="shared" si="36"/>
        <v>SM2: Michel, Roland</v>
      </c>
      <c r="G2325" s="27" t="str">
        <f>VLOOKUP(A2325,bangolf_kategorien!$A$2:$B$11,2,FALSE)</f>
        <v>SM2</v>
      </c>
    </row>
    <row r="2326" spans="1:7" ht="14.5" x14ac:dyDescent="0.35">
      <c r="A2326" t="s">
        <v>134</v>
      </c>
      <c r="B2326">
        <v>41683</v>
      </c>
      <c r="C2326" t="s">
        <v>169</v>
      </c>
      <c r="D2326" t="s">
        <v>2108</v>
      </c>
      <c r="E2326" t="s">
        <v>266</v>
      </c>
      <c r="F2326" s="27" t="str">
        <f t="shared" si="36"/>
        <v>SW1: Michenfelder, Claudia</v>
      </c>
      <c r="G2326" s="27" t="str">
        <f>VLOOKUP(A2326,bangolf_kategorien!$A$2:$B$11,2,FALSE)</f>
        <v>SW1</v>
      </c>
    </row>
    <row r="2327" spans="1:7" ht="14.5" x14ac:dyDescent="0.35">
      <c r="A2327" t="s">
        <v>116</v>
      </c>
      <c r="B2327">
        <v>33337</v>
      </c>
      <c r="C2327" t="s">
        <v>1005</v>
      </c>
      <c r="D2327" t="s">
        <v>2109</v>
      </c>
      <c r="E2327" t="s">
        <v>459</v>
      </c>
      <c r="F2327" s="27" t="str">
        <f t="shared" si="36"/>
        <v>SW2: Michna, Sigrid</v>
      </c>
      <c r="G2327" s="27" t="str">
        <f>VLOOKUP(A2327,bangolf_kategorien!$A$2:$B$11,2,FALSE)</f>
        <v>SW2</v>
      </c>
    </row>
    <row r="2328" spans="1:7" ht="14.5" x14ac:dyDescent="0.35">
      <c r="A2328" t="s">
        <v>112</v>
      </c>
      <c r="B2328">
        <v>33336</v>
      </c>
      <c r="C2328" t="s">
        <v>182</v>
      </c>
      <c r="D2328" t="s">
        <v>2109</v>
      </c>
      <c r="E2328" t="s">
        <v>459</v>
      </c>
      <c r="F2328" s="27" t="str">
        <f t="shared" si="36"/>
        <v>SM2: Michna, Wolfgang</v>
      </c>
      <c r="G2328" s="27" t="str">
        <f>VLOOKUP(A2328,bangolf_kategorien!$A$2:$B$11,2,FALSE)</f>
        <v>SM2</v>
      </c>
    </row>
    <row r="2329" spans="1:7" ht="14.5" x14ac:dyDescent="0.35">
      <c r="A2329" t="s">
        <v>123</v>
      </c>
      <c r="B2329">
        <v>67307</v>
      </c>
      <c r="C2329" t="s">
        <v>498</v>
      </c>
      <c r="D2329" t="s">
        <v>3884</v>
      </c>
      <c r="E2329" t="s">
        <v>3724</v>
      </c>
      <c r="F2329" s="27" t="str">
        <f t="shared" si="36"/>
        <v>SM1: Miebach, Horst</v>
      </c>
      <c r="G2329" s="27" t="str">
        <f>VLOOKUP(A2329,bangolf_kategorien!$A$2:$B$11,2,FALSE)</f>
        <v>SM1</v>
      </c>
    </row>
    <row r="2330" spans="1:7" ht="14.5" x14ac:dyDescent="0.35">
      <c r="A2330" t="s">
        <v>123</v>
      </c>
      <c r="B2330">
        <v>30858</v>
      </c>
      <c r="C2330" t="s">
        <v>244</v>
      </c>
      <c r="D2330" t="s">
        <v>2110</v>
      </c>
      <c r="E2330" t="s">
        <v>776</v>
      </c>
      <c r="F2330" s="27" t="str">
        <f t="shared" si="36"/>
        <v>SM1: Mielenz, Jörg</v>
      </c>
      <c r="G2330" s="27" t="str">
        <f>VLOOKUP(A2330,bangolf_kategorien!$A$2:$B$11,2,FALSE)</f>
        <v>SM1</v>
      </c>
    </row>
    <row r="2331" spans="1:7" ht="14.5" x14ac:dyDescent="0.35">
      <c r="A2331" t="s">
        <v>127</v>
      </c>
      <c r="B2331">
        <v>30714</v>
      </c>
      <c r="C2331" t="s">
        <v>1277</v>
      </c>
      <c r="D2331" t="s">
        <v>2111</v>
      </c>
      <c r="E2331" t="s">
        <v>234</v>
      </c>
      <c r="F2331" s="27" t="str">
        <f t="shared" si="36"/>
        <v>H: Mießner, Frederick</v>
      </c>
      <c r="G2331" s="27" t="str">
        <f>VLOOKUP(A2331,bangolf_kategorien!$A$2:$B$11,2,FALSE)</f>
        <v>H</v>
      </c>
    </row>
    <row r="2332" spans="1:7" ht="14.5" x14ac:dyDescent="0.35">
      <c r="A2332" t="s">
        <v>123</v>
      </c>
      <c r="B2332">
        <v>67257</v>
      </c>
      <c r="C2332" t="s">
        <v>513</v>
      </c>
      <c r="D2332" t="s">
        <v>3885</v>
      </c>
      <c r="E2332" t="s">
        <v>444</v>
      </c>
      <c r="F2332" s="27" t="str">
        <f t="shared" si="36"/>
        <v>SM1: Milbers, Frank</v>
      </c>
      <c r="G2332" s="27" t="str">
        <f>VLOOKUP(A2332,bangolf_kategorien!$A$2:$B$11,2,FALSE)</f>
        <v>SM1</v>
      </c>
    </row>
    <row r="2333" spans="1:7" ht="14.5" x14ac:dyDescent="0.35">
      <c r="A2333" t="s">
        <v>134</v>
      </c>
      <c r="B2333">
        <v>67266</v>
      </c>
      <c r="C2333" t="s">
        <v>277</v>
      </c>
      <c r="D2333" t="s">
        <v>3885</v>
      </c>
      <c r="E2333" t="s">
        <v>444</v>
      </c>
      <c r="F2333" s="27" t="str">
        <f t="shared" si="36"/>
        <v>SW1: Milbers, Monika</v>
      </c>
      <c r="G2333" s="27" t="str">
        <f>VLOOKUP(A2333,bangolf_kategorien!$A$2:$B$11,2,FALSE)</f>
        <v>SW1</v>
      </c>
    </row>
    <row r="2334" spans="1:7" ht="14.5" x14ac:dyDescent="0.35">
      <c r="A2334" t="s">
        <v>112</v>
      </c>
      <c r="B2334">
        <v>8613</v>
      </c>
      <c r="C2334" t="s">
        <v>232</v>
      </c>
      <c r="D2334" t="s">
        <v>2112</v>
      </c>
      <c r="E2334" t="s">
        <v>492</v>
      </c>
      <c r="F2334" s="27" t="str">
        <f t="shared" si="36"/>
        <v>SM2: Mildenberger, Klaus</v>
      </c>
      <c r="G2334" s="27" t="str">
        <f>VLOOKUP(A2334,bangolf_kategorien!$A$2:$B$11,2,FALSE)</f>
        <v>SM2</v>
      </c>
    </row>
    <row r="2335" spans="1:7" ht="14.5" x14ac:dyDescent="0.35">
      <c r="A2335" t="s">
        <v>127</v>
      </c>
      <c r="B2335">
        <v>65828</v>
      </c>
      <c r="C2335" t="s">
        <v>869</v>
      </c>
      <c r="D2335" t="s">
        <v>2113</v>
      </c>
      <c r="E2335" t="s">
        <v>216</v>
      </c>
      <c r="F2335" s="27" t="str">
        <f t="shared" si="36"/>
        <v>H: Millhoff, Maximilian</v>
      </c>
      <c r="G2335" s="27" t="str">
        <f>VLOOKUP(A2335,bangolf_kategorien!$A$2:$B$11,2,FALSE)</f>
        <v>H</v>
      </c>
    </row>
    <row r="2336" spans="1:7" ht="14.5" x14ac:dyDescent="0.35">
      <c r="A2336" t="s">
        <v>127</v>
      </c>
      <c r="B2336">
        <v>3202281</v>
      </c>
      <c r="C2336" t="s">
        <v>3886</v>
      </c>
      <c r="D2336" t="s">
        <v>3887</v>
      </c>
      <c r="E2336" t="s">
        <v>4</v>
      </c>
      <c r="F2336" s="27" t="str">
        <f t="shared" si="36"/>
        <v>H: Minta, Henrik</v>
      </c>
      <c r="G2336" s="27" t="str">
        <f>VLOOKUP(A2336,bangolf_kategorien!$A$2:$B$11,2,FALSE)</f>
        <v>H</v>
      </c>
    </row>
    <row r="2337" spans="1:7" ht="14.5" x14ac:dyDescent="0.35">
      <c r="A2337" t="s">
        <v>123</v>
      </c>
      <c r="B2337">
        <v>42588</v>
      </c>
      <c r="C2337" t="s">
        <v>315</v>
      </c>
      <c r="D2337" t="s">
        <v>2114</v>
      </c>
      <c r="E2337" t="s">
        <v>438</v>
      </c>
      <c r="F2337" s="27" t="str">
        <f t="shared" si="36"/>
        <v>SM1: Minuth, Andreas</v>
      </c>
      <c r="G2337" s="27" t="str">
        <f>VLOOKUP(A2337,bangolf_kategorien!$A$2:$B$11,2,FALSE)</f>
        <v>SM1</v>
      </c>
    </row>
    <row r="2338" spans="1:7" ht="14.5" x14ac:dyDescent="0.35">
      <c r="A2338" t="s">
        <v>116</v>
      </c>
      <c r="B2338">
        <v>4622</v>
      </c>
      <c r="C2338" t="s">
        <v>2115</v>
      </c>
      <c r="D2338" t="s">
        <v>2114</v>
      </c>
      <c r="E2338" t="s">
        <v>438</v>
      </c>
      <c r="F2338" s="27" t="str">
        <f t="shared" si="36"/>
        <v>SW2: Minuth, Hanna</v>
      </c>
      <c r="G2338" s="27" t="str">
        <f>VLOOKUP(A2338,bangolf_kategorien!$A$2:$B$11,2,FALSE)</f>
        <v>SW2</v>
      </c>
    </row>
    <row r="2339" spans="1:7" ht="14.5" x14ac:dyDescent="0.35">
      <c r="A2339" t="s">
        <v>112</v>
      </c>
      <c r="B2339">
        <v>4621</v>
      </c>
      <c r="C2339" t="s">
        <v>296</v>
      </c>
      <c r="D2339" t="s">
        <v>2114</v>
      </c>
      <c r="E2339" t="s">
        <v>438</v>
      </c>
      <c r="F2339" s="27" t="str">
        <f t="shared" si="36"/>
        <v>SM2: Minuth, Karl-Heinz</v>
      </c>
      <c r="G2339" s="27" t="str">
        <f>VLOOKUP(A2339,bangolf_kategorien!$A$2:$B$11,2,FALSE)</f>
        <v>SM2</v>
      </c>
    </row>
    <row r="2340" spans="1:7" ht="14.5" x14ac:dyDescent="0.35">
      <c r="A2340" t="s">
        <v>123</v>
      </c>
      <c r="B2340">
        <v>25538</v>
      </c>
      <c r="C2340" t="s">
        <v>355</v>
      </c>
      <c r="D2340" t="s">
        <v>2116</v>
      </c>
      <c r="E2340" t="s">
        <v>327</v>
      </c>
      <c r="F2340" s="27" t="str">
        <f t="shared" si="36"/>
        <v>SM1: Missonnier, Volker</v>
      </c>
      <c r="G2340" s="27" t="str">
        <f>VLOOKUP(A2340,bangolf_kategorien!$A$2:$B$11,2,FALSE)</f>
        <v>SM1</v>
      </c>
    </row>
    <row r="2341" spans="1:7" ht="14.5" x14ac:dyDescent="0.35">
      <c r="A2341" t="s">
        <v>123</v>
      </c>
      <c r="B2341">
        <v>28918</v>
      </c>
      <c r="C2341" t="s">
        <v>678</v>
      </c>
      <c r="D2341" t="s">
        <v>2117</v>
      </c>
      <c r="E2341" t="s">
        <v>786</v>
      </c>
      <c r="F2341" s="27" t="str">
        <f t="shared" si="36"/>
        <v>SM1: Mitscher, Udo</v>
      </c>
      <c r="G2341" s="27" t="str">
        <f>VLOOKUP(A2341,bangolf_kategorien!$A$2:$B$11,2,FALSE)</f>
        <v>SM1</v>
      </c>
    </row>
    <row r="2342" spans="1:7" ht="14.5" x14ac:dyDescent="0.35">
      <c r="A2342" t="s">
        <v>134</v>
      </c>
      <c r="B2342">
        <v>36005</v>
      </c>
      <c r="C2342" t="s">
        <v>169</v>
      </c>
      <c r="D2342" t="s">
        <v>2118</v>
      </c>
      <c r="E2342" t="s">
        <v>403</v>
      </c>
      <c r="F2342" s="27" t="str">
        <f t="shared" si="36"/>
        <v>SW1: Mitschke, Claudia</v>
      </c>
      <c r="G2342" s="27" t="str">
        <f>VLOOKUP(A2342,bangolf_kategorien!$A$2:$B$11,2,FALSE)</f>
        <v>SW1</v>
      </c>
    </row>
    <row r="2343" spans="1:7" ht="14.5" x14ac:dyDescent="0.35">
      <c r="A2343" t="s">
        <v>123</v>
      </c>
      <c r="B2343">
        <v>38040</v>
      </c>
      <c r="C2343" t="s">
        <v>513</v>
      </c>
      <c r="D2343" t="s">
        <v>2118</v>
      </c>
      <c r="E2343" t="s">
        <v>434</v>
      </c>
      <c r="F2343" s="27" t="str">
        <f t="shared" si="36"/>
        <v>SM1: Mitschke, Frank</v>
      </c>
      <c r="G2343" s="27" t="str">
        <f>VLOOKUP(A2343,bangolf_kategorien!$A$2:$B$11,2,FALSE)</f>
        <v>SM1</v>
      </c>
    </row>
    <row r="2344" spans="1:7" ht="14.5" x14ac:dyDescent="0.35">
      <c r="A2344" t="s">
        <v>138</v>
      </c>
      <c r="B2344">
        <v>66976</v>
      </c>
      <c r="C2344" t="s">
        <v>3397</v>
      </c>
      <c r="D2344" t="s">
        <v>2119</v>
      </c>
      <c r="E2344" t="s">
        <v>312</v>
      </c>
      <c r="F2344" s="27" t="str">
        <f t="shared" si="36"/>
        <v>D: Mittelhammer, Nadja</v>
      </c>
      <c r="G2344" s="27" t="str">
        <f>VLOOKUP(A2344,bangolf_kategorien!$A$2:$B$11,2,FALSE)</f>
        <v>D</v>
      </c>
    </row>
    <row r="2345" spans="1:7" ht="14.5" x14ac:dyDescent="0.35">
      <c r="A2345" t="s">
        <v>127</v>
      </c>
      <c r="B2345">
        <v>38539</v>
      </c>
      <c r="C2345" t="s">
        <v>241</v>
      </c>
      <c r="D2345" t="s">
        <v>2119</v>
      </c>
      <c r="E2345" t="s">
        <v>312</v>
      </c>
      <c r="F2345" s="27" t="str">
        <f t="shared" si="36"/>
        <v>H: Mittelhammer, Stefan</v>
      </c>
      <c r="G2345" s="27" t="str">
        <f>VLOOKUP(A2345,bangolf_kategorien!$A$2:$B$11,2,FALSE)</f>
        <v>H</v>
      </c>
    </row>
    <row r="2346" spans="1:7" ht="14.5" x14ac:dyDescent="0.35">
      <c r="A2346" t="s">
        <v>123</v>
      </c>
      <c r="B2346">
        <v>27214</v>
      </c>
      <c r="C2346" t="s">
        <v>436</v>
      </c>
      <c r="D2346" t="s">
        <v>2120</v>
      </c>
      <c r="E2346" t="s">
        <v>728</v>
      </c>
      <c r="F2346" s="27" t="str">
        <f t="shared" si="36"/>
        <v>SM1: Mitterle, Norbert</v>
      </c>
      <c r="G2346" s="27" t="str">
        <f>VLOOKUP(A2346,bangolf_kategorien!$A$2:$B$11,2,FALSE)</f>
        <v>SM1</v>
      </c>
    </row>
    <row r="2347" spans="1:7" ht="14.5" x14ac:dyDescent="0.35">
      <c r="A2347" t="s">
        <v>112</v>
      </c>
      <c r="B2347">
        <v>35154</v>
      </c>
      <c r="C2347" t="s">
        <v>967</v>
      </c>
      <c r="D2347" t="s">
        <v>2121</v>
      </c>
      <c r="E2347" t="s">
        <v>500</v>
      </c>
      <c r="F2347" s="27" t="str">
        <f t="shared" si="36"/>
        <v>SM2: Mix, Alfred</v>
      </c>
      <c r="G2347" s="27" t="str">
        <f>VLOOKUP(A2347,bangolf_kategorien!$A$2:$B$11,2,FALSE)</f>
        <v>SM2</v>
      </c>
    </row>
    <row r="2348" spans="1:7" ht="14.5" x14ac:dyDescent="0.35">
      <c r="A2348" t="s">
        <v>123</v>
      </c>
      <c r="B2348">
        <v>50242</v>
      </c>
      <c r="C2348" t="s">
        <v>451</v>
      </c>
      <c r="D2348" t="s">
        <v>2122</v>
      </c>
      <c r="E2348" t="s">
        <v>249</v>
      </c>
      <c r="F2348" s="27" t="str">
        <f t="shared" si="36"/>
        <v>SM1: Möbis, Joachim</v>
      </c>
      <c r="G2348" s="27" t="str">
        <f>VLOOKUP(A2348,bangolf_kategorien!$A$2:$B$11,2,FALSE)</f>
        <v>SM1</v>
      </c>
    </row>
    <row r="2349" spans="1:7" ht="14.5" x14ac:dyDescent="0.35">
      <c r="A2349" t="s">
        <v>134</v>
      </c>
      <c r="B2349">
        <v>38091</v>
      </c>
      <c r="C2349" t="s">
        <v>1085</v>
      </c>
      <c r="D2349" t="s">
        <v>2123</v>
      </c>
      <c r="E2349" t="s">
        <v>292</v>
      </c>
      <c r="F2349" s="27" t="str">
        <f t="shared" si="36"/>
        <v>SW1: Möbs, Christine</v>
      </c>
      <c r="G2349" s="27" t="str">
        <f>VLOOKUP(A2349,bangolf_kategorien!$A$2:$B$11,2,FALSE)</f>
        <v>SW1</v>
      </c>
    </row>
    <row r="2350" spans="1:7" ht="14.5" x14ac:dyDescent="0.35">
      <c r="A2350" t="s">
        <v>123</v>
      </c>
      <c r="B2350">
        <v>38090</v>
      </c>
      <c r="C2350" t="s">
        <v>113</v>
      </c>
      <c r="D2350" t="s">
        <v>2123</v>
      </c>
      <c r="E2350" t="s">
        <v>292</v>
      </c>
      <c r="F2350" s="27" t="str">
        <f t="shared" si="36"/>
        <v>SM1: Möbs, Lothar</v>
      </c>
      <c r="G2350" s="27" t="str">
        <f>VLOOKUP(A2350,bangolf_kategorien!$A$2:$B$11,2,FALSE)</f>
        <v>SM1</v>
      </c>
    </row>
    <row r="2351" spans="1:7" ht="14.5" x14ac:dyDescent="0.35">
      <c r="A2351" t="s">
        <v>112</v>
      </c>
      <c r="B2351">
        <v>22203</v>
      </c>
      <c r="C2351" t="s">
        <v>569</v>
      </c>
      <c r="D2351" t="s">
        <v>2124</v>
      </c>
      <c r="E2351" t="s">
        <v>501</v>
      </c>
      <c r="F2351" s="27" t="str">
        <f t="shared" si="36"/>
        <v>SM2: Möck, Rüdiger</v>
      </c>
      <c r="G2351" s="27" t="str">
        <f>VLOOKUP(A2351,bangolf_kategorien!$A$2:$B$11,2,FALSE)</f>
        <v>SM2</v>
      </c>
    </row>
    <row r="2352" spans="1:7" ht="14.5" x14ac:dyDescent="0.35">
      <c r="A2352" t="s">
        <v>138</v>
      </c>
      <c r="B2352">
        <v>34386</v>
      </c>
      <c r="C2352" t="s">
        <v>139</v>
      </c>
      <c r="D2352" t="s">
        <v>2125</v>
      </c>
      <c r="E2352" t="s">
        <v>428</v>
      </c>
      <c r="F2352" s="27" t="str">
        <f t="shared" si="36"/>
        <v>D: Möckel, Jasmin</v>
      </c>
      <c r="G2352" s="27" t="str">
        <f>VLOOKUP(A2352,bangolf_kategorien!$A$2:$B$11,2,FALSE)</f>
        <v>D</v>
      </c>
    </row>
    <row r="2353" spans="1:7" ht="14.5" x14ac:dyDescent="0.35">
      <c r="A2353" t="s">
        <v>112</v>
      </c>
      <c r="B2353">
        <v>33787</v>
      </c>
      <c r="C2353" t="s">
        <v>146</v>
      </c>
      <c r="D2353" t="s">
        <v>2125</v>
      </c>
      <c r="E2353" t="s">
        <v>428</v>
      </c>
      <c r="F2353" s="27" t="str">
        <f t="shared" si="36"/>
        <v>SM2: Möckel, Jürgen</v>
      </c>
      <c r="G2353" s="27" t="str">
        <f>VLOOKUP(A2353,bangolf_kategorien!$A$2:$B$11,2,FALSE)</f>
        <v>SM2</v>
      </c>
    </row>
    <row r="2354" spans="1:7" ht="14.5" x14ac:dyDescent="0.35">
      <c r="A2354" t="s">
        <v>116</v>
      </c>
      <c r="B2354">
        <v>33788</v>
      </c>
      <c r="C2354" t="s">
        <v>2126</v>
      </c>
      <c r="D2354" t="s">
        <v>2125</v>
      </c>
      <c r="E2354" t="s">
        <v>428</v>
      </c>
      <c r="F2354" s="27" t="str">
        <f t="shared" si="36"/>
        <v>SW2: Möckel, Jutta</v>
      </c>
      <c r="G2354" s="27" t="str">
        <f>VLOOKUP(A2354,bangolf_kategorien!$A$2:$B$11,2,FALSE)</f>
        <v>SW2</v>
      </c>
    </row>
    <row r="2355" spans="1:7" ht="14.5" x14ac:dyDescent="0.35">
      <c r="A2355" t="s">
        <v>123</v>
      </c>
      <c r="B2355">
        <v>38376</v>
      </c>
      <c r="C2355" t="s">
        <v>143</v>
      </c>
      <c r="D2355" t="s">
        <v>2127</v>
      </c>
      <c r="E2355" t="s">
        <v>958</v>
      </c>
      <c r="F2355" s="27" t="str">
        <f t="shared" si="36"/>
        <v>SM1: Möhler, Bernd</v>
      </c>
      <c r="G2355" s="27" t="str">
        <f>VLOOKUP(A2355,bangolf_kategorien!$A$2:$B$11,2,FALSE)</f>
        <v>SM1</v>
      </c>
    </row>
    <row r="2356" spans="1:7" ht="14.5" x14ac:dyDescent="0.35">
      <c r="A2356" t="s">
        <v>197</v>
      </c>
      <c r="B2356">
        <v>65870</v>
      </c>
      <c r="C2356" t="s">
        <v>691</v>
      </c>
      <c r="D2356" t="s">
        <v>2127</v>
      </c>
      <c r="E2356" t="s">
        <v>442</v>
      </c>
      <c r="F2356" s="27" t="str">
        <f t="shared" si="36"/>
        <v>JM: Möhler, Julian</v>
      </c>
      <c r="G2356" s="27" t="str">
        <f>VLOOKUP(A2356,bangolf_kategorien!$A$2:$B$11,2,FALSE)</f>
        <v>JM</v>
      </c>
    </row>
    <row r="2357" spans="1:7" ht="14.5" x14ac:dyDescent="0.35">
      <c r="A2357" t="s">
        <v>127</v>
      </c>
      <c r="B2357">
        <v>38152</v>
      </c>
      <c r="C2357" t="s">
        <v>887</v>
      </c>
      <c r="D2357" t="s">
        <v>2127</v>
      </c>
      <c r="E2357" t="s">
        <v>442</v>
      </c>
      <c r="F2357" s="27" t="str">
        <f t="shared" si="36"/>
        <v>H: Möhler, Manuel</v>
      </c>
      <c r="G2357" s="27" t="str">
        <f>VLOOKUP(A2357,bangolf_kategorien!$A$2:$B$11,2,FALSE)</f>
        <v>H</v>
      </c>
    </row>
    <row r="2358" spans="1:7" ht="14.5" x14ac:dyDescent="0.35">
      <c r="A2358" t="s">
        <v>127</v>
      </c>
      <c r="B2358">
        <v>49769</v>
      </c>
      <c r="C2358" t="s">
        <v>472</v>
      </c>
      <c r="D2358" t="s">
        <v>2128</v>
      </c>
      <c r="E2358" t="s">
        <v>674</v>
      </c>
      <c r="F2358" s="27" t="str">
        <f t="shared" si="36"/>
        <v>H: Mohr, Wilfried</v>
      </c>
      <c r="G2358" s="27" t="str">
        <f>VLOOKUP(A2358,bangolf_kategorien!$A$2:$B$11,2,FALSE)</f>
        <v>H</v>
      </c>
    </row>
    <row r="2359" spans="1:7" ht="14.5" x14ac:dyDescent="0.35">
      <c r="A2359" t="s">
        <v>112</v>
      </c>
      <c r="B2359">
        <v>40845</v>
      </c>
      <c r="C2359" t="s">
        <v>1634</v>
      </c>
      <c r="D2359" t="s">
        <v>2129</v>
      </c>
      <c r="E2359" t="s">
        <v>234</v>
      </c>
      <c r="F2359" s="27" t="str">
        <f t="shared" si="36"/>
        <v>SM2: Mois, Jakob</v>
      </c>
      <c r="G2359" s="27" t="str">
        <f>VLOOKUP(A2359,bangolf_kategorien!$A$2:$B$11,2,FALSE)</f>
        <v>SM2</v>
      </c>
    </row>
    <row r="2360" spans="1:7" ht="14.5" x14ac:dyDescent="0.35">
      <c r="A2360" t="s">
        <v>138</v>
      </c>
      <c r="B2360">
        <v>67231</v>
      </c>
      <c r="C2360" t="s">
        <v>2321</v>
      </c>
      <c r="D2360" t="s">
        <v>3888</v>
      </c>
      <c r="E2360" t="s">
        <v>2698</v>
      </c>
      <c r="F2360" s="27" t="str">
        <f t="shared" si="36"/>
        <v>D: Moldenhauer, Michelle</v>
      </c>
      <c r="G2360" s="27" t="str">
        <f>VLOOKUP(A2360,bangolf_kategorien!$A$2:$B$11,2,FALSE)</f>
        <v>D</v>
      </c>
    </row>
    <row r="2361" spans="1:7" ht="14.5" x14ac:dyDescent="0.35">
      <c r="A2361" t="s">
        <v>116</v>
      </c>
      <c r="B2361">
        <v>5649</v>
      </c>
      <c r="C2361" t="s">
        <v>623</v>
      </c>
      <c r="D2361" t="s">
        <v>2130</v>
      </c>
      <c r="E2361" t="s">
        <v>666</v>
      </c>
      <c r="F2361" s="27" t="str">
        <f t="shared" si="36"/>
        <v>SW2: Moll, Heidi</v>
      </c>
      <c r="G2361" s="27" t="str">
        <f>VLOOKUP(A2361,bangolf_kategorien!$A$2:$B$11,2,FALSE)</f>
        <v>SW2</v>
      </c>
    </row>
    <row r="2362" spans="1:7" ht="14.5" x14ac:dyDescent="0.35">
      <c r="A2362" t="s">
        <v>123</v>
      </c>
      <c r="B2362">
        <v>30348</v>
      </c>
      <c r="C2362" t="s">
        <v>541</v>
      </c>
      <c r="D2362" t="s">
        <v>2130</v>
      </c>
      <c r="E2362" t="s">
        <v>492</v>
      </c>
      <c r="F2362" s="27" t="str">
        <f t="shared" si="36"/>
        <v>SM1: Moll, Maik</v>
      </c>
      <c r="G2362" s="27" t="str">
        <f>VLOOKUP(A2362,bangolf_kategorien!$A$2:$B$11,2,FALSE)</f>
        <v>SM1</v>
      </c>
    </row>
    <row r="2363" spans="1:7" ht="14.5" x14ac:dyDescent="0.35">
      <c r="A2363" t="s">
        <v>127</v>
      </c>
      <c r="B2363">
        <v>37921</v>
      </c>
      <c r="C2363" t="s">
        <v>613</v>
      </c>
      <c r="D2363" t="s">
        <v>2131</v>
      </c>
      <c r="E2363" t="s">
        <v>417</v>
      </c>
      <c r="F2363" s="27" t="str">
        <f t="shared" si="36"/>
        <v>H: Möller, David</v>
      </c>
      <c r="G2363" s="27" t="str">
        <f>VLOOKUP(A2363,bangolf_kategorien!$A$2:$B$11,2,FALSE)</f>
        <v>H</v>
      </c>
    </row>
    <row r="2364" spans="1:7" ht="14.5" x14ac:dyDescent="0.35">
      <c r="A2364" t="s">
        <v>112</v>
      </c>
      <c r="B2364">
        <v>17358</v>
      </c>
      <c r="C2364" t="s">
        <v>2132</v>
      </c>
      <c r="D2364" t="s">
        <v>2131</v>
      </c>
      <c r="E2364" t="s">
        <v>523</v>
      </c>
      <c r="F2364" s="27" t="str">
        <f t="shared" si="36"/>
        <v>SM2: Möller, Egon</v>
      </c>
      <c r="G2364" s="27" t="str">
        <f>VLOOKUP(A2364,bangolf_kategorien!$A$2:$B$11,2,FALSE)</f>
        <v>SM2</v>
      </c>
    </row>
    <row r="2365" spans="1:7" ht="14.5" x14ac:dyDescent="0.35">
      <c r="A2365" t="s">
        <v>112</v>
      </c>
      <c r="B2365">
        <v>3551</v>
      </c>
      <c r="C2365" t="s">
        <v>2133</v>
      </c>
      <c r="D2365" t="s">
        <v>2131</v>
      </c>
      <c r="E2365" t="s">
        <v>119</v>
      </c>
      <c r="F2365" s="27" t="str">
        <f t="shared" si="36"/>
        <v>SM2: Möller, Friedrich-Wilhelm</v>
      </c>
      <c r="G2365" s="27" t="str">
        <f>VLOOKUP(A2365,bangolf_kategorien!$A$2:$B$11,2,FALSE)</f>
        <v>SM2</v>
      </c>
    </row>
    <row r="2366" spans="1:7" ht="14.5" x14ac:dyDescent="0.35">
      <c r="A2366" t="s">
        <v>127</v>
      </c>
      <c r="B2366">
        <v>33192</v>
      </c>
      <c r="C2366" t="s">
        <v>149</v>
      </c>
      <c r="D2366" t="s">
        <v>2131</v>
      </c>
      <c r="E2366" t="s">
        <v>655</v>
      </c>
      <c r="F2366" s="27" t="str">
        <f t="shared" si="36"/>
        <v>H: Möller, Markus</v>
      </c>
      <c r="G2366" s="27" t="str">
        <f>VLOOKUP(A2366,bangolf_kategorien!$A$2:$B$11,2,FALSE)</f>
        <v>H</v>
      </c>
    </row>
    <row r="2367" spans="1:7" ht="14.5" x14ac:dyDescent="0.35">
      <c r="A2367" t="s">
        <v>112</v>
      </c>
      <c r="B2367">
        <v>17359</v>
      </c>
      <c r="C2367" t="s">
        <v>182</v>
      </c>
      <c r="D2367" t="s">
        <v>2131</v>
      </c>
      <c r="E2367" t="s">
        <v>246</v>
      </c>
      <c r="F2367" s="27" t="str">
        <f t="shared" si="36"/>
        <v>SM2: Möller, Wolfgang</v>
      </c>
      <c r="G2367" s="27" t="str">
        <f>VLOOKUP(A2367,bangolf_kategorien!$A$2:$B$11,2,FALSE)</f>
        <v>SM2</v>
      </c>
    </row>
    <row r="2368" spans="1:7" ht="14.5" x14ac:dyDescent="0.35">
      <c r="A2368" t="s">
        <v>127</v>
      </c>
      <c r="B2368">
        <v>37430</v>
      </c>
      <c r="C2368" t="s">
        <v>2134</v>
      </c>
      <c r="D2368" t="s">
        <v>2135</v>
      </c>
      <c r="E2368" t="s">
        <v>432</v>
      </c>
      <c r="F2368" s="27" t="str">
        <f t="shared" si="36"/>
        <v>H: Molnár, Karel jr.</v>
      </c>
      <c r="G2368" s="27" t="str">
        <f>VLOOKUP(A2368,bangolf_kategorien!$A$2:$B$11,2,FALSE)</f>
        <v>H</v>
      </c>
    </row>
    <row r="2369" spans="1:7" ht="14.5" x14ac:dyDescent="0.35">
      <c r="A2369" t="s">
        <v>134</v>
      </c>
      <c r="B2369">
        <v>31014</v>
      </c>
      <c r="C2369" t="s">
        <v>988</v>
      </c>
      <c r="D2369" t="s">
        <v>2136</v>
      </c>
      <c r="E2369" t="s">
        <v>306</v>
      </c>
      <c r="F2369" s="27" t="str">
        <f t="shared" si="36"/>
        <v>SW1: Mombauer, Marion</v>
      </c>
      <c r="G2369" s="27" t="str">
        <f>VLOOKUP(A2369,bangolf_kategorien!$A$2:$B$11,2,FALSE)</f>
        <v>SW1</v>
      </c>
    </row>
    <row r="2370" spans="1:7" ht="14.5" x14ac:dyDescent="0.35">
      <c r="A2370" t="s">
        <v>152</v>
      </c>
      <c r="B2370">
        <v>67202</v>
      </c>
      <c r="C2370" t="s">
        <v>3889</v>
      </c>
      <c r="D2370" t="s">
        <v>3890</v>
      </c>
      <c r="E2370" t="s">
        <v>666</v>
      </c>
      <c r="F2370" s="27" t="str">
        <f t="shared" si="36"/>
        <v>SCHM: Mönnig, Felix Leon</v>
      </c>
      <c r="G2370" s="27" t="str">
        <f>VLOOKUP(A2370,bangolf_kategorien!$A$2:$B$11,2,FALSE)</f>
        <v>SCHM</v>
      </c>
    </row>
    <row r="2371" spans="1:7" ht="14.5" x14ac:dyDescent="0.35">
      <c r="A2371" t="s">
        <v>123</v>
      </c>
      <c r="B2371">
        <v>26414</v>
      </c>
      <c r="C2371" t="s">
        <v>366</v>
      </c>
      <c r="D2371" t="s">
        <v>2137</v>
      </c>
      <c r="E2371" t="s">
        <v>178</v>
      </c>
      <c r="F2371" s="27" t="str">
        <f t="shared" ref="F2371:F2434" si="37">CONCATENATE(G2371,": ",D2371,", ",C2371)</f>
        <v>SM1: Mönning, Richard</v>
      </c>
      <c r="G2371" s="27" t="str">
        <f>VLOOKUP(A2371,bangolf_kategorien!$A$2:$B$11,2,FALSE)</f>
        <v>SM1</v>
      </c>
    </row>
    <row r="2372" spans="1:7" ht="14.5" x14ac:dyDescent="0.35">
      <c r="A2372" t="s">
        <v>127</v>
      </c>
      <c r="B2372">
        <v>38208</v>
      </c>
      <c r="C2372" t="s">
        <v>330</v>
      </c>
      <c r="D2372" t="s">
        <v>2138</v>
      </c>
      <c r="E2372" t="s">
        <v>252</v>
      </c>
      <c r="F2372" s="27" t="str">
        <f t="shared" si="37"/>
        <v>H: Montberg, Tobias</v>
      </c>
      <c r="G2372" s="27" t="str">
        <f>VLOOKUP(A2372,bangolf_kategorien!$A$2:$B$11,2,FALSE)</f>
        <v>H</v>
      </c>
    </row>
    <row r="2373" spans="1:7" ht="14.5" x14ac:dyDescent="0.35">
      <c r="A2373" t="s">
        <v>123</v>
      </c>
      <c r="B2373">
        <v>36103</v>
      </c>
      <c r="C2373" t="s">
        <v>140</v>
      </c>
      <c r="D2373" t="s">
        <v>2139</v>
      </c>
      <c r="E2373" t="s">
        <v>401</v>
      </c>
      <c r="F2373" s="27" t="str">
        <f t="shared" si="37"/>
        <v>SM1: Montes, Michael</v>
      </c>
      <c r="G2373" s="27" t="str">
        <f>VLOOKUP(A2373,bangolf_kategorien!$A$2:$B$11,2,FALSE)</f>
        <v>SM1</v>
      </c>
    </row>
    <row r="2374" spans="1:7" ht="14.5" x14ac:dyDescent="0.35">
      <c r="A2374" t="s">
        <v>112</v>
      </c>
      <c r="B2374">
        <v>12100</v>
      </c>
      <c r="C2374" t="s">
        <v>286</v>
      </c>
      <c r="D2374" t="s">
        <v>2140</v>
      </c>
      <c r="E2374" t="s">
        <v>358</v>
      </c>
      <c r="F2374" s="27" t="str">
        <f t="shared" si="37"/>
        <v>SM2: Mordhorst, Hans</v>
      </c>
      <c r="G2374" s="27" t="str">
        <f>VLOOKUP(A2374,bangolf_kategorien!$A$2:$B$11,2,FALSE)</f>
        <v>SM2</v>
      </c>
    </row>
    <row r="2375" spans="1:7" ht="14.5" x14ac:dyDescent="0.35">
      <c r="A2375" t="s">
        <v>116</v>
      </c>
      <c r="B2375">
        <v>17884</v>
      </c>
      <c r="C2375" t="s">
        <v>1288</v>
      </c>
      <c r="D2375" t="s">
        <v>2140</v>
      </c>
      <c r="E2375" t="s">
        <v>358</v>
      </c>
      <c r="F2375" s="27" t="str">
        <f t="shared" si="37"/>
        <v>SW2: Mordhorst, Rosemarie</v>
      </c>
      <c r="G2375" s="27" t="str">
        <f>VLOOKUP(A2375,bangolf_kategorien!$A$2:$B$11,2,FALSE)</f>
        <v>SW2</v>
      </c>
    </row>
    <row r="2376" spans="1:7" ht="14.5" x14ac:dyDescent="0.35">
      <c r="A2376" t="s">
        <v>123</v>
      </c>
      <c r="B2376">
        <v>67348</v>
      </c>
      <c r="C2376" t="s">
        <v>3891</v>
      </c>
      <c r="D2376" t="s">
        <v>3892</v>
      </c>
      <c r="E2376" t="s">
        <v>446</v>
      </c>
      <c r="F2376" s="27" t="str">
        <f t="shared" si="37"/>
        <v>SM1: Morelli, Ruggiero</v>
      </c>
      <c r="G2376" s="27" t="str">
        <f>VLOOKUP(A2376,bangolf_kategorien!$A$2:$B$11,2,FALSE)</f>
        <v>SM1</v>
      </c>
    </row>
    <row r="2377" spans="1:7" ht="14.5" x14ac:dyDescent="0.35">
      <c r="A2377" t="s">
        <v>134</v>
      </c>
      <c r="B2377">
        <v>25840</v>
      </c>
      <c r="C2377" t="s">
        <v>1150</v>
      </c>
      <c r="D2377" t="s">
        <v>2141</v>
      </c>
      <c r="E2377" t="s">
        <v>432</v>
      </c>
      <c r="F2377" s="27" t="str">
        <f t="shared" si="37"/>
        <v>SW1: Morgenstern, Angela</v>
      </c>
      <c r="G2377" s="27" t="str">
        <f>VLOOKUP(A2377,bangolf_kategorien!$A$2:$B$11,2,FALSE)</f>
        <v>SW1</v>
      </c>
    </row>
    <row r="2378" spans="1:7" ht="14.5" x14ac:dyDescent="0.35">
      <c r="A2378" t="s">
        <v>112</v>
      </c>
      <c r="B2378">
        <v>66745</v>
      </c>
      <c r="C2378" t="s">
        <v>180</v>
      </c>
      <c r="D2378" t="s">
        <v>2141</v>
      </c>
      <c r="E2378" t="s">
        <v>1136</v>
      </c>
      <c r="F2378" s="27" t="str">
        <f t="shared" si="37"/>
        <v>SM2: Morgenstern, Peter</v>
      </c>
      <c r="G2378" s="27" t="str">
        <f>VLOOKUP(A2378,bangolf_kategorien!$A$2:$B$11,2,FALSE)</f>
        <v>SM2</v>
      </c>
    </row>
    <row r="2379" spans="1:7" ht="14.5" x14ac:dyDescent="0.35">
      <c r="A2379" t="s">
        <v>134</v>
      </c>
      <c r="B2379">
        <v>36599</v>
      </c>
      <c r="C2379" t="s">
        <v>680</v>
      </c>
      <c r="D2379" t="s">
        <v>2142</v>
      </c>
      <c r="E2379" t="s">
        <v>115</v>
      </c>
      <c r="F2379" s="27" t="str">
        <f t="shared" si="37"/>
        <v>SW1: Morhardt, Brigitte</v>
      </c>
      <c r="G2379" s="27" t="str">
        <f>VLOOKUP(A2379,bangolf_kategorien!$A$2:$B$11,2,FALSE)</f>
        <v>SW1</v>
      </c>
    </row>
    <row r="2380" spans="1:7" ht="14.5" x14ac:dyDescent="0.35">
      <c r="A2380" t="s">
        <v>123</v>
      </c>
      <c r="B2380">
        <v>67020</v>
      </c>
      <c r="C2380" t="s">
        <v>168</v>
      </c>
      <c r="D2380" t="s">
        <v>1092</v>
      </c>
      <c r="E2380" t="s">
        <v>547</v>
      </c>
      <c r="F2380" s="27" t="str">
        <f t="shared" si="37"/>
        <v>SM1: Moritz, Rainer</v>
      </c>
      <c r="G2380" s="27" t="str">
        <f>VLOOKUP(A2380,bangolf_kategorien!$A$2:$B$11,2,FALSE)</f>
        <v>SM1</v>
      </c>
    </row>
    <row r="2381" spans="1:7" ht="14.5" x14ac:dyDescent="0.35">
      <c r="A2381" t="s">
        <v>197</v>
      </c>
      <c r="B2381">
        <v>66564</v>
      </c>
      <c r="C2381" t="s">
        <v>301</v>
      </c>
      <c r="D2381" t="s">
        <v>2143</v>
      </c>
      <c r="E2381" t="s">
        <v>1104</v>
      </c>
      <c r="F2381" s="27" t="str">
        <f t="shared" si="37"/>
        <v>JM: Mörixbauer, Daniel</v>
      </c>
      <c r="G2381" s="27" t="str">
        <f>VLOOKUP(A2381,bangolf_kategorien!$A$2:$B$11,2,FALSE)</f>
        <v>JM</v>
      </c>
    </row>
    <row r="2382" spans="1:7" ht="14.5" x14ac:dyDescent="0.35">
      <c r="A2382" t="s">
        <v>123</v>
      </c>
      <c r="B2382">
        <v>66727</v>
      </c>
      <c r="C2382" t="s">
        <v>146</v>
      </c>
      <c r="D2382" t="s">
        <v>2143</v>
      </c>
      <c r="E2382" t="s">
        <v>1104</v>
      </c>
      <c r="F2382" s="27" t="str">
        <f t="shared" si="37"/>
        <v>SM1: Mörixbauer, Jürgen</v>
      </c>
      <c r="G2382" s="27" t="str">
        <f>VLOOKUP(A2382,bangolf_kategorien!$A$2:$B$11,2,FALSE)</f>
        <v>SM1</v>
      </c>
    </row>
    <row r="2383" spans="1:7" ht="14.5" x14ac:dyDescent="0.35">
      <c r="A2383" t="s">
        <v>116</v>
      </c>
      <c r="B2383">
        <v>12835</v>
      </c>
      <c r="C2383" t="s">
        <v>317</v>
      </c>
      <c r="D2383" t="s">
        <v>2144</v>
      </c>
      <c r="E2383" t="s">
        <v>1182</v>
      </c>
      <c r="F2383" s="27" t="str">
        <f t="shared" si="37"/>
        <v>SW2: Morsch, Gisela</v>
      </c>
      <c r="G2383" s="27" t="str">
        <f>VLOOKUP(A2383,bangolf_kategorien!$A$2:$B$11,2,FALSE)</f>
        <v>SW2</v>
      </c>
    </row>
    <row r="2384" spans="1:7" ht="14.5" x14ac:dyDescent="0.35">
      <c r="A2384" t="s">
        <v>112</v>
      </c>
      <c r="B2384">
        <v>3477</v>
      </c>
      <c r="C2384" t="s">
        <v>233</v>
      </c>
      <c r="D2384" t="s">
        <v>2144</v>
      </c>
      <c r="E2384" t="s">
        <v>1182</v>
      </c>
      <c r="F2384" s="27" t="str">
        <f t="shared" si="37"/>
        <v>SM2: Morsch, Kurt</v>
      </c>
      <c r="G2384" s="27" t="str">
        <f>VLOOKUP(A2384,bangolf_kategorien!$A$2:$B$11,2,FALSE)</f>
        <v>SM2</v>
      </c>
    </row>
    <row r="2385" spans="1:7" ht="14.5" x14ac:dyDescent="0.35">
      <c r="A2385" t="s">
        <v>123</v>
      </c>
      <c r="B2385">
        <v>37807</v>
      </c>
      <c r="C2385" t="s">
        <v>1692</v>
      </c>
      <c r="D2385" t="s">
        <v>2145</v>
      </c>
      <c r="E2385" t="s">
        <v>228</v>
      </c>
      <c r="F2385" s="27" t="str">
        <f t="shared" si="37"/>
        <v>SM1: Morschick, Detlef</v>
      </c>
      <c r="G2385" s="27" t="str">
        <f>VLOOKUP(A2385,bangolf_kategorien!$A$2:$B$11,2,FALSE)</f>
        <v>SM1</v>
      </c>
    </row>
    <row r="2386" spans="1:7" ht="14.5" x14ac:dyDescent="0.35">
      <c r="A2386" t="s">
        <v>127</v>
      </c>
      <c r="B2386">
        <v>37808</v>
      </c>
      <c r="C2386" t="s">
        <v>578</v>
      </c>
      <c r="D2386" t="s">
        <v>2145</v>
      </c>
      <c r="E2386" t="s">
        <v>228</v>
      </c>
      <c r="F2386" s="27" t="str">
        <f t="shared" si="37"/>
        <v>H: Morschick, Kevin</v>
      </c>
      <c r="G2386" s="27" t="str">
        <f>VLOOKUP(A2386,bangolf_kategorien!$A$2:$B$11,2,FALSE)</f>
        <v>H</v>
      </c>
    </row>
    <row r="2387" spans="1:7" ht="14.5" x14ac:dyDescent="0.35">
      <c r="A2387" t="s">
        <v>127</v>
      </c>
      <c r="B2387">
        <v>38414</v>
      </c>
      <c r="C2387" t="s">
        <v>149</v>
      </c>
      <c r="D2387" t="s">
        <v>2146</v>
      </c>
      <c r="E2387" t="s">
        <v>823</v>
      </c>
      <c r="F2387" s="27" t="str">
        <f t="shared" si="37"/>
        <v>H: Mosch, Markus</v>
      </c>
      <c r="G2387" s="27" t="str">
        <f>VLOOKUP(A2387,bangolf_kategorien!$A$2:$B$11,2,FALSE)</f>
        <v>H</v>
      </c>
    </row>
    <row r="2388" spans="1:7" ht="14.5" x14ac:dyDescent="0.35">
      <c r="A2388" t="s">
        <v>123</v>
      </c>
      <c r="B2388">
        <v>42254</v>
      </c>
      <c r="C2388" t="s">
        <v>569</v>
      </c>
      <c r="D2388" t="s">
        <v>2147</v>
      </c>
      <c r="E2388" t="s">
        <v>211</v>
      </c>
      <c r="F2388" s="27" t="str">
        <f t="shared" si="37"/>
        <v>SM1: Moser, Rüdiger</v>
      </c>
      <c r="G2388" s="27" t="str">
        <f>VLOOKUP(A2388,bangolf_kategorien!$A$2:$B$11,2,FALSE)</f>
        <v>SM1</v>
      </c>
    </row>
    <row r="2389" spans="1:7" ht="14.5" x14ac:dyDescent="0.35">
      <c r="A2389" t="s">
        <v>197</v>
      </c>
      <c r="B2389">
        <v>66421</v>
      </c>
      <c r="C2389" t="s">
        <v>2148</v>
      </c>
      <c r="D2389" t="s">
        <v>2149</v>
      </c>
      <c r="E2389" t="s">
        <v>256</v>
      </c>
      <c r="F2389" s="27" t="str">
        <f t="shared" si="37"/>
        <v>JM: Mössinger, Colin</v>
      </c>
      <c r="G2389" s="27" t="str">
        <f>VLOOKUP(A2389,bangolf_kategorien!$A$2:$B$11,2,FALSE)</f>
        <v>JM</v>
      </c>
    </row>
    <row r="2390" spans="1:7" ht="14.5" x14ac:dyDescent="0.35">
      <c r="A2390" t="s">
        <v>197</v>
      </c>
      <c r="B2390">
        <v>66420</v>
      </c>
      <c r="C2390" t="s">
        <v>2150</v>
      </c>
      <c r="D2390" t="s">
        <v>2149</v>
      </c>
      <c r="E2390" t="s">
        <v>256</v>
      </c>
      <c r="F2390" s="27" t="str">
        <f t="shared" si="37"/>
        <v>JM: Mössinger, Gereth Neville</v>
      </c>
      <c r="G2390" s="27" t="str">
        <f>VLOOKUP(A2390,bangolf_kategorien!$A$2:$B$11,2,FALSE)</f>
        <v>JM</v>
      </c>
    </row>
    <row r="2391" spans="1:7" ht="14.5" x14ac:dyDescent="0.35">
      <c r="A2391" t="s">
        <v>112</v>
      </c>
      <c r="B2391">
        <v>36162</v>
      </c>
      <c r="C2391" t="s">
        <v>976</v>
      </c>
      <c r="D2391" t="s">
        <v>2151</v>
      </c>
      <c r="E2391" t="s">
        <v>990</v>
      </c>
      <c r="F2391" s="27" t="str">
        <f t="shared" si="37"/>
        <v>SM2: Most, Philipp</v>
      </c>
      <c r="G2391" s="27" t="str">
        <f>VLOOKUP(A2391,bangolf_kategorien!$A$2:$B$11,2,FALSE)</f>
        <v>SM2</v>
      </c>
    </row>
    <row r="2392" spans="1:7" ht="14.5" x14ac:dyDescent="0.35">
      <c r="A2392" t="s">
        <v>127</v>
      </c>
      <c r="B2392">
        <v>38557</v>
      </c>
      <c r="C2392" t="s">
        <v>186</v>
      </c>
      <c r="D2392" t="s">
        <v>2152</v>
      </c>
      <c r="E2392" t="s">
        <v>285</v>
      </c>
      <c r="F2392" s="27" t="str">
        <f t="shared" si="37"/>
        <v>H: Mrohs, Alexander</v>
      </c>
      <c r="G2392" s="27" t="str">
        <f>VLOOKUP(A2392,bangolf_kategorien!$A$2:$B$11,2,FALSE)</f>
        <v>H</v>
      </c>
    </row>
    <row r="2393" spans="1:7" ht="14.5" x14ac:dyDescent="0.35">
      <c r="A2393" t="s">
        <v>197</v>
      </c>
      <c r="B2393">
        <v>67032</v>
      </c>
      <c r="C2393" t="s">
        <v>1092</v>
      </c>
      <c r="D2393" t="s">
        <v>3398</v>
      </c>
      <c r="E2393" t="s">
        <v>214</v>
      </c>
      <c r="F2393" s="27" t="str">
        <f t="shared" si="37"/>
        <v>JM: Mrozek, Moritz</v>
      </c>
      <c r="G2393" s="27" t="str">
        <f>VLOOKUP(A2393,bangolf_kategorien!$A$2:$B$11,2,FALSE)</f>
        <v>JM</v>
      </c>
    </row>
    <row r="2394" spans="1:7" ht="14.5" x14ac:dyDescent="0.35">
      <c r="A2394" t="s">
        <v>123</v>
      </c>
      <c r="B2394">
        <v>28527</v>
      </c>
      <c r="C2394" t="s">
        <v>382</v>
      </c>
      <c r="D2394" t="s">
        <v>2153</v>
      </c>
      <c r="E2394" t="s">
        <v>401</v>
      </c>
      <c r="F2394" s="27" t="str">
        <f t="shared" si="37"/>
        <v>SM1: Much, Martin</v>
      </c>
      <c r="G2394" s="27" t="str">
        <f>VLOOKUP(A2394,bangolf_kategorien!$A$2:$B$11,2,FALSE)</f>
        <v>SM1</v>
      </c>
    </row>
    <row r="2395" spans="1:7" ht="14.5" x14ac:dyDescent="0.35">
      <c r="A2395" t="s">
        <v>127</v>
      </c>
      <c r="B2395">
        <v>40247</v>
      </c>
      <c r="C2395" t="s">
        <v>429</v>
      </c>
      <c r="D2395" t="s">
        <v>2154</v>
      </c>
      <c r="E2395" t="s">
        <v>216</v>
      </c>
      <c r="F2395" s="27" t="str">
        <f t="shared" si="37"/>
        <v>H: Muckenhaupt, Jan</v>
      </c>
      <c r="G2395" s="27" t="str">
        <f>VLOOKUP(A2395,bangolf_kategorien!$A$2:$B$11,2,FALSE)</f>
        <v>H</v>
      </c>
    </row>
    <row r="2396" spans="1:7" ht="14.5" x14ac:dyDescent="0.35">
      <c r="A2396" t="s">
        <v>112</v>
      </c>
      <c r="B2396">
        <v>43491</v>
      </c>
      <c r="C2396" t="s">
        <v>2155</v>
      </c>
      <c r="D2396" t="s">
        <v>2156</v>
      </c>
      <c r="E2396" t="s">
        <v>496</v>
      </c>
      <c r="F2396" s="27" t="str">
        <f t="shared" si="37"/>
        <v>SM2: Mühlberg, Willy</v>
      </c>
      <c r="G2396" s="27" t="str">
        <f>VLOOKUP(A2396,bangolf_kategorien!$A$2:$B$11,2,FALSE)</f>
        <v>SM2</v>
      </c>
    </row>
    <row r="2397" spans="1:7" ht="14.5" x14ac:dyDescent="0.35">
      <c r="A2397" t="s">
        <v>123</v>
      </c>
      <c r="B2397">
        <v>29511</v>
      </c>
      <c r="C2397" t="s">
        <v>399</v>
      </c>
      <c r="D2397" t="s">
        <v>2157</v>
      </c>
      <c r="E2397" t="s">
        <v>163</v>
      </c>
      <c r="F2397" s="27" t="str">
        <f t="shared" si="37"/>
        <v>SM1: Mühlenbeck, Dirk</v>
      </c>
      <c r="G2397" s="27" t="str">
        <f>VLOOKUP(A2397,bangolf_kategorien!$A$2:$B$11,2,FALSE)</f>
        <v>SM1</v>
      </c>
    </row>
    <row r="2398" spans="1:7" ht="14.5" x14ac:dyDescent="0.35">
      <c r="A2398" t="s">
        <v>123</v>
      </c>
      <c r="B2398">
        <v>49369</v>
      </c>
      <c r="C2398" t="s">
        <v>399</v>
      </c>
      <c r="D2398" t="s">
        <v>2158</v>
      </c>
      <c r="E2398" t="s">
        <v>424</v>
      </c>
      <c r="F2398" s="27" t="str">
        <f t="shared" si="37"/>
        <v>SM1: Mühling, Dirk</v>
      </c>
      <c r="G2398" s="27" t="str">
        <f>VLOOKUP(A2398,bangolf_kategorien!$A$2:$B$11,2,FALSE)</f>
        <v>SM1</v>
      </c>
    </row>
    <row r="2399" spans="1:7" ht="14.5" x14ac:dyDescent="0.35">
      <c r="A2399" t="s">
        <v>116</v>
      </c>
      <c r="B2399">
        <v>49363</v>
      </c>
      <c r="C2399" t="s">
        <v>984</v>
      </c>
      <c r="D2399" t="s">
        <v>2158</v>
      </c>
      <c r="E2399" t="s">
        <v>424</v>
      </c>
      <c r="F2399" s="27" t="str">
        <f t="shared" si="37"/>
        <v>SW2: Mühling, Irene</v>
      </c>
      <c r="G2399" s="27" t="str">
        <f>VLOOKUP(A2399,bangolf_kategorien!$A$2:$B$11,2,FALSE)</f>
        <v>SW2</v>
      </c>
    </row>
    <row r="2400" spans="1:7" ht="14.5" x14ac:dyDescent="0.35">
      <c r="A2400" t="s">
        <v>112</v>
      </c>
      <c r="B2400">
        <v>66557</v>
      </c>
      <c r="C2400" t="s">
        <v>180</v>
      </c>
      <c r="D2400" t="s">
        <v>2159</v>
      </c>
      <c r="E2400" t="s">
        <v>408</v>
      </c>
      <c r="F2400" s="27" t="str">
        <f t="shared" si="37"/>
        <v>SM2: Mühlstein, Peter</v>
      </c>
      <c r="G2400" s="27" t="str">
        <f>VLOOKUP(A2400,bangolf_kategorien!$A$2:$B$11,2,FALSE)</f>
        <v>SM2</v>
      </c>
    </row>
    <row r="2401" spans="1:7" ht="14.5" x14ac:dyDescent="0.35">
      <c r="A2401" t="s">
        <v>116</v>
      </c>
      <c r="B2401">
        <v>67226</v>
      </c>
      <c r="C2401" t="s">
        <v>439</v>
      </c>
      <c r="D2401" t="s">
        <v>2159</v>
      </c>
      <c r="E2401" t="s">
        <v>408</v>
      </c>
      <c r="F2401" s="27" t="str">
        <f t="shared" si="37"/>
        <v>SW2: Mühlstein, Renate</v>
      </c>
      <c r="G2401" s="27" t="str">
        <f>VLOOKUP(A2401,bangolf_kategorien!$A$2:$B$11,2,FALSE)</f>
        <v>SW2</v>
      </c>
    </row>
    <row r="2402" spans="1:7" ht="14.5" x14ac:dyDescent="0.35">
      <c r="A2402" t="s">
        <v>116</v>
      </c>
      <c r="B2402">
        <v>65620</v>
      </c>
      <c r="C2402" t="s">
        <v>430</v>
      </c>
      <c r="D2402" t="s">
        <v>2160</v>
      </c>
      <c r="E2402" t="s">
        <v>329</v>
      </c>
      <c r="F2402" s="27" t="str">
        <f t="shared" si="37"/>
        <v>SW2: Mulfinger, Karin</v>
      </c>
      <c r="G2402" s="27" t="str">
        <f>VLOOKUP(A2402,bangolf_kategorien!$A$2:$B$11,2,FALSE)</f>
        <v>SW2</v>
      </c>
    </row>
    <row r="2403" spans="1:7" ht="14.5" x14ac:dyDescent="0.35">
      <c r="A2403" t="s">
        <v>112</v>
      </c>
      <c r="B2403">
        <v>38076</v>
      </c>
      <c r="C2403" t="s">
        <v>180</v>
      </c>
      <c r="D2403" t="s">
        <v>2160</v>
      </c>
      <c r="E2403" t="s">
        <v>329</v>
      </c>
      <c r="F2403" s="27" t="str">
        <f t="shared" si="37"/>
        <v>SM2: Mulfinger, Peter</v>
      </c>
      <c r="G2403" s="27" t="str">
        <f>VLOOKUP(A2403,bangolf_kategorien!$A$2:$B$11,2,FALSE)</f>
        <v>SM2</v>
      </c>
    </row>
    <row r="2404" spans="1:7" ht="14.5" x14ac:dyDescent="0.35">
      <c r="A2404" t="s">
        <v>123</v>
      </c>
      <c r="B2404">
        <v>20828</v>
      </c>
      <c r="C2404" t="s">
        <v>2161</v>
      </c>
      <c r="D2404" t="s">
        <v>2162</v>
      </c>
      <c r="E2404" t="s">
        <v>786</v>
      </c>
      <c r="F2404" s="27" t="str">
        <f t="shared" si="37"/>
        <v>SM1: Müllen, Hans Dieter</v>
      </c>
      <c r="G2404" s="27" t="str">
        <f>VLOOKUP(A2404,bangolf_kategorien!$A$2:$B$11,2,FALSE)</f>
        <v>SM1</v>
      </c>
    </row>
    <row r="2405" spans="1:7" ht="14.5" x14ac:dyDescent="0.35">
      <c r="A2405" t="s">
        <v>123</v>
      </c>
      <c r="B2405">
        <v>45151</v>
      </c>
      <c r="C2405" t="s">
        <v>186</v>
      </c>
      <c r="D2405" t="s">
        <v>2163</v>
      </c>
      <c r="E2405" t="s">
        <v>115</v>
      </c>
      <c r="F2405" s="27" t="str">
        <f t="shared" si="37"/>
        <v>SM1: Müller, Alexander</v>
      </c>
      <c r="G2405" s="27" t="str">
        <f>VLOOKUP(A2405,bangolf_kategorien!$A$2:$B$11,2,FALSE)</f>
        <v>SM1</v>
      </c>
    </row>
    <row r="2406" spans="1:7" ht="14.5" x14ac:dyDescent="0.35">
      <c r="A2406" t="s">
        <v>112</v>
      </c>
      <c r="B2406">
        <v>40912</v>
      </c>
      <c r="C2406" t="s">
        <v>1958</v>
      </c>
      <c r="D2406" t="s">
        <v>2163</v>
      </c>
      <c r="E2406" t="s">
        <v>383</v>
      </c>
      <c r="F2406" s="27" t="str">
        <f t="shared" si="37"/>
        <v>SM2: Müller, Axel</v>
      </c>
      <c r="G2406" s="27" t="str">
        <f>VLOOKUP(A2406,bangolf_kategorien!$A$2:$B$11,2,FALSE)</f>
        <v>SM2</v>
      </c>
    </row>
    <row r="2407" spans="1:7" ht="14.5" x14ac:dyDescent="0.35">
      <c r="A2407" t="s">
        <v>127</v>
      </c>
      <c r="B2407">
        <v>35740</v>
      </c>
      <c r="C2407" t="s">
        <v>694</v>
      </c>
      <c r="D2407" t="s">
        <v>2163</v>
      </c>
      <c r="E2407" t="s">
        <v>786</v>
      </c>
      <c r="F2407" s="27" t="str">
        <f t="shared" si="37"/>
        <v>H: Müller, Benjamin</v>
      </c>
      <c r="G2407" s="27" t="str">
        <f>VLOOKUP(A2407,bangolf_kategorien!$A$2:$B$11,2,FALSE)</f>
        <v>H</v>
      </c>
    </row>
    <row r="2408" spans="1:7" ht="14.5" x14ac:dyDescent="0.35">
      <c r="A2408" t="s">
        <v>112</v>
      </c>
      <c r="B2408">
        <v>33080</v>
      </c>
      <c r="C2408" t="s">
        <v>509</v>
      </c>
      <c r="D2408" t="s">
        <v>2163</v>
      </c>
      <c r="E2408" t="s">
        <v>351</v>
      </c>
      <c r="F2408" s="27" t="str">
        <f t="shared" si="37"/>
        <v>SM2: Müller, Berndt</v>
      </c>
      <c r="G2408" s="27" t="str">
        <f>VLOOKUP(A2408,bangolf_kategorien!$A$2:$B$11,2,FALSE)</f>
        <v>SM2</v>
      </c>
    </row>
    <row r="2409" spans="1:7" ht="14.5" x14ac:dyDescent="0.35">
      <c r="A2409" t="s">
        <v>127</v>
      </c>
      <c r="B2409">
        <v>32762</v>
      </c>
      <c r="C2409" t="s">
        <v>615</v>
      </c>
      <c r="D2409" t="s">
        <v>2163</v>
      </c>
      <c r="E2409" t="s">
        <v>459</v>
      </c>
      <c r="F2409" s="27" t="str">
        <f t="shared" si="37"/>
        <v>H: Müller, Björn</v>
      </c>
      <c r="G2409" s="27" t="str">
        <f>VLOOKUP(A2409,bangolf_kategorien!$A$2:$B$11,2,FALSE)</f>
        <v>H</v>
      </c>
    </row>
    <row r="2410" spans="1:7" ht="14.5" x14ac:dyDescent="0.35">
      <c r="A2410" t="s">
        <v>127</v>
      </c>
      <c r="B2410">
        <v>3194213</v>
      </c>
      <c r="C2410" t="s">
        <v>301</v>
      </c>
      <c r="D2410" t="s">
        <v>2163</v>
      </c>
      <c r="E2410" t="s">
        <v>4</v>
      </c>
      <c r="F2410" s="27" t="str">
        <f t="shared" si="37"/>
        <v>H: Müller, Daniel</v>
      </c>
      <c r="G2410" s="27" t="str">
        <f>VLOOKUP(A2410,bangolf_kategorien!$A$2:$B$11,2,FALSE)</f>
        <v>H</v>
      </c>
    </row>
    <row r="2411" spans="1:7" ht="14.5" x14ac:dyDescent="0.35">
      <c r="A2411" t="s">
        <v>127</v>
      </c>
      <c r="B2411">
        <v>48182</v>
      </c>
      <c r="C2411" t="s">
        <v>399</v>
      </c>
      <c r="D2411" t="s">
        <v>2163</v>
      </c>
      <c r="E2411" t="s">
        <v>188</v>
      </c>
      <c r="F2411" s="27" t="str">
        <f t="shared" si="37"/>
        <v>H: Müller, Dirk</v>
      </c>
      <c r="G2411" s="27" t="str">
        <f>VLOOKUP(A2411,bangolf_kategorien!$A$2:$B$11,2,FALSE)</f>
        <v>H</v>
      </c>
    </row>
    <row r="2412" spans="1:7" ht="14.5" x14ac:dyDescent="0.35">
      <c r="A2412" t="s">
        <v>116</v>
      </c>
      <c r="B2412">
        <v>34489</v>
      </c>
      <c r="C2412" t="s">
        <v>2164</v>
      </c>
      <c r="D2412" t="s">
        <v>2163</v>
      </c>
      <c r="E2412" t="s">
        <v>219</v>
      </c>
      <c r="F2412" s="27" t="str">
        <f t="shared" si="37"/>
        <v>SW2: Müller, Elli</v>
      </c>
      <c r="G2412" s="27" t="str">
        <f>VLOOKUP(A2412,bangolf_kategorien!$A$2:$B$11,2,FALSE)</f>
        <v>SW2</v>
      </c>
    </row>
    <row r="2413" spans="1:7" ht="14.5" x14ac:dyDescent="0.35">
      <c r="A2413" t="s">
        <v>127</v>
      </c>
      <c r="B2413">
        <v>67245</v>
      </c>
      <c r="C2413" t="s">
        <v>513</v>
      </c>
      <c r="D2413" t="s">
        <v>2163</v>
      </c>
      <c r="E2413" t="s">
        <v>424</v>
      </c>
      <c r="F2413" s="27" t="str">
        <f t="shared" si="37"/>
        <v>H: Müller, Frank</v>
      </c>
      <c r="G2413" s="27" t="str">
        <f>VLOOKUP(A2413,bangolf_kategorien!$A$2:$B$11,2,FALSE)</f>
        <v>H</v>
      </c>
    </row>
    <row r="2414" spans="1:7" ht="14.5" x14ac:dyDescent="0.35">
      <c r="A2414" t="s">
        <v>112</v>
      </c>
      <c r="B2414">
        <v>27319</v>
      </c>
      <c r="C2414" t="s">
        <v>683</v>
      </c>
      <c r="D2414" t="s">
        <v>2163</v>
      </c>
      <c r="E2414" t="s">
        <v>823</v>
      </c>
      <c r="F2414" s="27" t="str">
        <f t="shared" si="37"/>
        <v>SM2: Müller, Friedrich</v>
      </c>
      <c r="G2414" s="27" t="str">
        <f>VLOOKUP(A2414,bangolf_kategorien!$A$2:$B$11,2,FALSE)</f>
        <v>SM2</v>
      </c>
    </row>
    <row r="2415" spans="1:7" ht="14.5" x14ac:dyDescent="0.35">
      <c r="A2415" t="s">
        <v>112</v>
      </c>
      <c r="B2415">
        <v>61373</v>
      </c>
      <c r="C2415" t="s">
        <v>227</v>
      </c>
      <c r="D2415" t="s">
        <v>2163</v>
      </c>
      <c r="E2415" t="s">
        <v>444</v>
      </c>
      <c r="F2415" s="27" t="str">
        <f t="shared" si="37"/>
        <v>SM2: Müller, Günter</v>
      </c>
      <c r="G2415" s="27" t="str">
        <f>VLOOKUP(A2415,bangolf_kategorien!$A$2:$B$11,2,FALSE)</f>
        <v>SM2</v>
      </c>
    </row>
    <row r="2416" spans="1:7" ht="14.5" x14ac:dyDescent="0.35">
      <c r="A2416" t="s">
        <v>112</v>
      </c>
      <c r="B2416">
        <v>4754</v>
      </c>
      <c r="C2416" t="s">
        <v>302</v>
      </c>
      <c r="D2416" t="s">
        <v>2163</v>
      </c>
      <c r="E2416" t="s">
        <v>820</v>
      </c>
      <c r="F2416" s="27" t="str">
        <f t="shared" si="37"/>
        <v>SM2: Müller, Heinz</v>
      </c>
      <c r="G2416" s="27" t="str">
        <f>VLOOKUP(A2416,bangolf_kategorien!$A$2:$B$11,2,FALSE)</f>
        <v>SM2</v>
      </c>
    </row>
    <row r="2417" spans="1:7" ht="14.5" x14ac:dyDescent="0.35">
      <c r="A2417" t="s">
        <v>116</v>
      </c>
      <c r="B2417">
        <v>66028</v>
      </c>
      <c r="C2417" t="s">
        <v>649</v>
      </c>
      <c r="D2417" t="s">
        <v>2163</v>
      </c>
      <c r="E2417" t="s">
        <v>700</v>
      </c>
      <c r="F2417" s="27" t="str">
        <f t="shared" si="37"/>
        <v>SW2: Müller, Helga</v>
      </c>
      <c r="G2417" s="27" t="str">
        <f>VLOOKUP(A2417,bangolf_kategorien!$A$2:$B$11,2,FALSE)</f>
        <v>SW2</v>
      </c>
    </row>
    <row r="2418" spans="1:7" ht="14.5" x14ac:dyDescent="0.35">
      <c r="A2418" t="s">
        <v>138</v>
      </c>
      <c r="B2418">
        <v>38397</v>
      </c>
      <c r="C2418" t="s">
        <v>1929</v>
      </c>
      <c r="D2418" t="s">
        <v>2163</v>
      </c>
      <c r="E2418" t="s">
        <v>1182</v>
      </c>
      <c r="F2418" s="27" t="str">
        <f t="shared" si="37"/>
        <v>D: Müller, Janina</v>
      </c>
      <c r="G2418" s="27" t="str">
        <f>VLOOKUP(A2418,bangolf_kategorien!$A$2:$B$11,2,FALSE)</f>
        <v>D</v>
      </c>
    </row>
    <row r="2419" spans="1:7" ht="14.5" x14ac:dyDescent="0.35">
      <c r="A2419" t="s">
        <v>112</v>
      </c>
      <c r="B2419">
        <v>66029</v>
      </c>
      <c r="C2419" t="s">
        <v>722</v>
      </c>
      <c r="D2419" t="s">
        <v>2163</v>
      </c>
      <c r="E2419" t="s">
        <v>700</v>
      </c>
      <c r="F2419" s="27" t="str">
        <f t="shared" si="37"/>
        <v>SM2: Müller, Josef</v>
      </c>
      <c r="G2419" s="27" t="str">
        <f>VLOOKUP(A2419,bangolf_kategorien!$A$2:$B$11,2,FALSE)</f>
        <v>SM2</v>
      </c>
    </row>
    <row r="2420" spans="1:7" ht="14.5" x14ac:dyDescent="0.35">
      <c r="A2420" t="s">
        <v>123</v>
      </c>
      <c r="B2420">
        <v>26535</v>
      </c>
      <c r="C2420" t="s">
        <v>232</v>
      </c>
      <c r="D2420" t="s">
        <v>2163</v>
      </c>
      <c r="E2420" t="s">
        <v>971</v>
      </c>
      <c r="F2420" s="27" t="str">
        <f t="shared" si="37"/>
        <v>SM1: Müller, Klaus</v>
      </c>
      <c r="G2420" s="27" t="str">
        <f>VLOOKUP(A2420,bangolf_kategorien!$A$2:$B$11,2,FALSE)</f>
        <v>SM1</v>
      </c>
    </row>
    <row r="2421" spans="1:7" ht="14.5" x14ac:dyDescent="0.35">
      <c r="A2421" t="s">
        <v>138</v>
      </c>
      <c r="B2421">
        <v>34616</v>
      </c>
      <c r="C2421" t="s">
        <v>1414</v>
      </c>
      <c r="D2421" t="s">
        <v>2163</v>
      </c>
      <c r="E2421" t="s">
        <v>446</v>
      </c>
      <c r="F2421" s="27" t="str">
        <f t="shared" si="37"/>
        <v>D: Müller, Laura</v>
      </c>
      <c r="G2421" s="27" t="str">
        <f>VLOOKUP(A2421,bangolf_kategorien!$A$2:$B$11,2,FALSE)</f>
        <v>D</v>
      </c>
    </row>
    <row r="2422" spans="1:7" ht="14.5" x14ac:dyDescent="0.35">
      <c r="A2422" t="s">
        <v>127</v>
      </c>
      <c r="B2422">
        <v>66682</v>
      </c>
      <c r="C2422" t="s">
        <v>238</v>
      </c>
      <c r="D2422" t="s">
        <v>2163</v>
      </c>
      <c r="E2422" t="s">
        <v>354</v>
      </c>
      <c r="F2422" s="27" t="str">
        <f t="shared" si="37"/>
        <v>H: Müller, Marco</v>
      </c>
      <c r="G2422" s="27" t="str">
        <f>VLOOKUP(A2422,bangolf_kategorien!$A$2:$B$11,2,FALSE)</f>
        <v>H</v>
      </c>
    </row>
    <row r="2423" spans="1:7" ht="14.5" x14ac:dyDescent="0.35">
      <c r="A2423" t="s">
        <v>123</v>
      </c>
      <c r="B2423">
        <v>65865</v>
      </c>
      <c r="C2423" t="s">
        <v>149</v>
      </c>
      <c r="D2423" t="s">
        <v>2163</v>
      </c>
      <c r="E2423" t="s">
        <v>688</v>
      </c>
      <c r="F2423" s="27" t="str">
        <f t="shared" si="37"/>
        <v>SM1: Müller, Markus</v>
      </c>
      <c r="G2423" s="27" t="str">
        <f>VLOOKUP(A2423,bangolf_kategorien!$A$2:$B$11,2,FALSE)</f>
        <v>SM1</v>
      </c>
    </row>
    <row r="2424" spans="1:7" ht="14.5" x14ac:dyDescent="0.35">
      <c r="A2424" t="s">
        <v>123</v>
      </c>
      <c r="B2424">
        <v>45001</v>
      </c>
      <c r="C2424" t="s">
        <v>140</v>
      </c>
      <c r="D2424" t="s">
        <v>2163</v>
      </c>
      <c r="E2424" t="s">
        <v>597</v>
      </c>
      <c r="F2424" s="27" t="str">
        <f t="shared" si="37"/>
        <v>SM1: Müller, Michael</v>
      </c>
      <c r="G2424" s="27" t="str">
        <f>VLOOKUP(A2424,bangolf_kategorien!$A$2:$B$11,2,FALSE)</f>
        <v>SM1</v>
      </c>
    </row>
    <row r="2425" spans="1:7" ht="14.5" x14ac:dyDescent="0.35">
      <c r="A2425" t="s">
        <v>123</v>
      </c>
      <c r="B2425">
        <v>46141</v>
      </c>
      <c r="C2425" t="s">
        <v>140</v>
      </c>
      <c r="D2425" t="s">
        <v>2163</v>
      </c>
      <c r="E2425" t="s">
        <v>200</v>
      </c>
      <c r="F2425" s="27" t="str">
        <f t="shared" si="37"/>
        <v>SM1: Müller, Michael</v>
      </c>
      <c r="G2425" s="27" t="str">
        <f>VLOOKUP(A2425,bangolf_kategorien!$A$2:$B$11,2,FALSE)</f>
        <v>SM1</v>
      </c>
    </row>
    <row r="2426" spans="1:7" ht="14.5" x14ac:dyDescent="0.35">
      <c r="A2426" t="s">
        <v>112</v>
      </c>
      <c r="B2426">
        <v>66176</v>
      </c>
      <c r="C2426" t="s">
        <v>140</v>
      </c>
      <c r="D2426" t="s">
        <v>2163</v>
      </c>
      <c r="E2426" t="s">
        <v>945</v>
      </c>
      <c r="F2426" s="27" t="str">
        <f t="shared" si="37"/>
        <v>SM2: Müller, Michael</v>
      </c>
      <c r="G2426" s="27" t="str">
        <f>VLOOKUP(A2426,bangolf_kategorien!$A$2:$B$11,2,FALSE)</f>
        <v>SM2</v>
      </c>
    </row>
    <row r="2427" spans="1:7" ht="14.5" x14ac:dyDescent="0.35">
      <c r="A2427" t="s">
        <v>138</v>
      </c>
      <c r="B2427">
        <v>38398</v>
      </c>
      <c r="C2427" t="s">
        <v>310</v>
      </c>
      <c r="D2427" t="s">
        <v>2163</v>
      </c>
      <c r="E2427" t="s">
        <v>1182</v>
      </c>
      <c r="F2427" s="27" t="str">
        <f t="shared" si="37"/>
        <v>D: Müller, Nicole</v>
      </c>
      <c r="G2427" s="27" t="str">
        <f>VLOOKUP(A2427,bangolf_kategorien!$A$2:$B$11,2,FALSE)</f>
        <v>D</v>
      </c>
    </row>
    <row r="2428" spans="1:7" ht="14.5" x14ac:dyDescent="0.35">
      <c r="A2428" t="s">
        <v>127</v>
      </c>
      <c r="B2428">
        <v>33774</v>
      </c>
      <c r="C2428" t="s">
        <v>352</v>
      </c>
      <c r="D2428" t="s">
        <v>2163</v>
      </c>
      <c r="E2428" t="s">
        <v>219</v>
      </c>
      <c r="F2428" s="27" t="str">
        <f t="shared" si="37"/>
        <v>H: Müller, Patrick</v>
      </c>
      <c r="G2428" s="27" t="str">
        <f>VLOOKUP(A2428,bangolf_kategorien!$A$2:$B$11,2,FALSE)</f>
        <v>H</v>
      </c>
    </row>
    <row r="2429" spans="1:7" ht="14.5" x14ac:dyDescent="0.35">
      <c r="A2429" t="s">
        <v>123</v>
      </c>
      <c r="B2429">
        <v>40622</v>
      </c>
      <c r="C2429" t="s">
        <v>180</v>
      </c>
      <c r="D2429" t="s">
        <v>2163</v>
      </c>
      <c r="E2429" t="s">
        <v>175</v>
      </c>
      <c r="F2429" s="27" t="str">
        <f t="shared" si="37"/>
        <v>SM1: Müller, Peter</v>
      </c>
      <c r="G2429" s="27" t="str">
        <f>VLOOKUP(A2429,bangolf_kategorien!$A$2:$B$11,2,FALSE)</f>
        <v>SM1</v>
      </c>
    </row>
    <row r="2430" spans="1:7" ht="14.5" x14ac:dyDescent="0.35">
      <c r="A2430" t="s">
        <v>123</v>
      </c>
      <c r="B2430">
        <v>46389</v>
      </c>
      <c r="C2430" t="s">
        <v>359</v>
      </c>
      <c r="D2430" t="s">
        <v>2163</v>
      </c>
      <c r="E2430" t="s">
        <v>126</v>
      </c>
      <c r="F2430" s="27" t="str">
        <f t="shared" si="37"/>
        <v>SM1: Müller, Ralf</v>
      </c>
      <c r="G2430" s="27" t="str">
        <f>VLOOKUP(A2430,bangolf_kategorien!$A$2:$B$11,2,FALSE)</f>
        <v>SM1</v>
      </c>
    </row>
    <row r="2431" spans="1:7" ht="14.5" x14ac:dyDescent="0.35">
      <c r="A2431" t="s">
        <v>127</v>
      </c>
      <c r="B2431">
        <v>36660</v>
      </c>
      <c r="C2431" t="s">
        <v>1249</v>
      </c>
      <c r="D2431" t="s">
        <v>2163</v>
      </c>
      <c r="E2431" t="s">
        <v>226</v>
      </c>
      <c r="F2431" s="27" t="str">
        <f t="shared" si="37"/>
        <v>H: Müller, Roger</v>
      </c>
      <c r="G2431" s="27" t="str">
        <f>VLOOKUP(A2431,bangolf_kategorien!$A$2:$B$11,2,FALSE)</f>
        <v>H</v>
      </c>
    </row>
    <row r="2432" spans="1:7" ht="14.5" x14ac:dyDescent="0.35">
      <c r="A2432" t="s">
        <v>134</v>
      </c>
      <c r="B2432">
        <v>3221420</v>
      </c>
      <c r="C2432" t="s">
        <v>271</v>
      </c>
      <c r="D2432" t="s">
        <v>2163</v>
      </c>
      <c r="E2432" t="s">
        <v>4</v>
      </c>
      <c r="F2432" s="27" t="str">
        <f t="shared" si="37"/>
        <v>SW1: Müller, Sabine</v>
      </c>
      <c r="G2432" s="27" t="str">
        <f>VLOOKUP(A2432,bangolf_kategorien!$A$2:$B$11,2,FALSE)</f>
        <v>SW1</v>
      </c>
    </row>
    <row r="2433" spans="1:7" ht="14.5" x14ac:dyDescent="0.35">
      <c r="A2433" t="s">
        <v>127</v>
      </c>
      <c r="B2433">
        <v>34023</v>
      </c>
      <c r="C2433" t="s">
        <v>171</v>
      </c>
      <c r="D2433" t="s">
        <v>2163</v>
      </c>
      <c r="E2433" t="s">
        <v>364</v>
      </c>
      <c r="F2433" s="27" t="str">
        <f t="shared" si="37"/>
        <v>H: Müller, Sascha</v>
      </c>
      <c r="G2433" s="27" t="str">
        <f>VLOOKUP(A2433,bangolf_kategorien!$A$2:$B$11,2,FALSE)</f>
        <v>H</v>
      </c>
    </row>
    <row r="2434" spans="1:7" ht="14.5" x14ac:dyDescent="0.35">
      <c r="A2434" t="s">
        <v>123</v>
      </c>
      <c r="B2434">
        <v>29586</v>
      </c>
      <c r="C2434" t="s">
        <v>241</v>
      </c>
      <c r="D2434" t="s">
        <v>2163</v>
      </c>
      <c r="E2434" t="s">
        <v>256</v>
      </c>
      <c r="F2434" s="27" t="str">
        <f t="shared" si="37"/>
        <v>SM1: Müller, Stefan</v>
      </c>
      <c r="G2434" s="27" t="str">
        <f>VLOOKUP(A2434,bangolf_kategorien!$A$2:$B$11,2,FALSE)</f>
        <v>SM1</v>
      </c>
    </row>
    <row r="2435" spans="1:7" ht="14.5" x14ac:dyDescent="0.35">
      <c r="A2435" t="s">
        <v>112</v>
      </c>
      <c r="B2435">
        <v>66322</v>
      </c>
      <c r="C2435" t="s">
        <v>190</v>
      </c>
      <c r="D2435" t="s">
        <v>2163</v>
      </c>
      <c r="E2435" t="s">
        <v>145</v>
      </c>
      <c r="F2435" s="27" t="str">
        <f t="shared" ref="F2435:F2498" si="38">CONCATENATE(G2435,": ",D2435,", ",C2435)</f>
        <v>SM2: Müller, Uwe</v>
      </c>
      <c r="G2435" s="27" t="str">
        <f>VLOOKUP(A2435,bangolf_kategorien!$A$2:$B$11,2,FALSE)</f>
        <v>SM2</v>
      </c>
    </row>
    <row r="2436" spans="1:7" ht="14.5" x14ac:dyDescent="0.35">
      <c r="A2436" t="s">
        <v>123</v>
      </c>
      <c r="B2436">
        <v>41049</v>
      </c>
      <c r="C2436" t="s">
        <v>355</v>
      </c>
      <c r="D2436" t="s">
        <v>2163</v>
      </c>
      <c r="E2436" t="s">
        <v>525</v>
      </c>
      <c r="F2436" s="27" t="str">
        <f t="shared" si="38"/>
        <v>SM1: Müller, Volker</v>
      </c>
      <c r="G2436" s="27" t="str">
        <f>VLOOKUP(A2436,bangolf_kategorien!$A$2:$B$11,2,FALSE)</f>
        <v>SM1</v>
      </c>
    </row>
    <row r="2437" spans="1:7" ht="14.5" x14ac:dyDescent="0.35">
      <c r="A2437" t="s">
        <v>112</v>
      </c>
      <c r="B2437">
        <v>18367</v>
      </c>
      <c r="C2437" t="s">
        <v>182</v>
      </c>
      <c r="D2437" t="s">
        <v>2163</v>
      </c>
      <c r="E2437" t="s">
        <v>346</v>
      </c>
      <c r="F2437" s="27" t="str">
        <f t="shared" si="38"/>
        <v>SM2: Müller, Wolfgang</v>
      </c>
      <c r="G2437" s="27" t="str">
        <f>VLOOKUP(A2437,bangolf_kategorien!$A$2:$B$11,2,FALSE)</f>
        <v>SM2</v>
      </c>
    </row>
    <row r="2438" spans="1:7" ht="14.5" x14ac:dyDescent="0.35">
      <c r="A2438" t="s">
        <v>197</v>
      </c>
      <c r="B2438">
        <v>38330</v>
      </c>
      <c r="C2438" t="s">
        <v>759</v>
      </c>
      <c r="D2438" t="s">
        <v>2163</v>
      </c>
      <c r="E2438" t="s">
        <v>1011</v>
      </c>
      <c r="F2438" s="27" t="str">
        <f t="shared" si="38"/>
        <v>JM: Müller, Yannick</v>
      </c>
      <c r="G2438" s="27" t="str">
        <f>VLOOKUP(A2438,bangolf_kategorien!$A$2:$B$11,2,FALSE)</f>
        <v>JM</v>
      </c>
    </row>
    <row r="2439" spans="1:7" ht="14.5" x14ac:dyDescent="0.35">
      <c r="A2439" t="s">
        <v>112</v>
      </c>
      <c r="B2439">
        <v>43367</v>
      </c>
      <c r="C2439" t="s">
        <v>140</v>
      </c>
      <c r="D2439" t="s">
        <v>2165</v>
      </c>
      <c r="E2439" t="s">
        <v>204</v>
      </c>
      <c r="F2439" s="27" t="str">
        <f t="shared" si="38"/>
        <v>SM2: Müllner, Michael</v>
      </c>
      <c r="G2439" s="27" t="str">
        <f>VLOOKUP(A2439,bangolf_kategorien!$A$2:$B$11,2,FALSE)</f>
        <v>SM2</v>
      </c>
    </row>
    <row r="2440" spans="1:7" ht="14.5" x14ac:dyDescent="0.35">
      <c r="A2440" t="s">
        <v>127</v>
      </c>
      <c r="B2440">
        <v>66475</v>
      </c>
      <c r="C2440" t="s">
        <v>387</v>
      </c>
      <c r="D2440" t="s">
        <v>2166</v>
      </c>
      <c r="E2440" t="s">
        <v>214</v>
      </c>
      <c r="F2440" s="27" t="str">
        <f t="shared" si="38"/>
        <v>H: Mumberg, Stephan</v>
      </c>
      <c r="G2440" s="27" t="str">
        <f>VLOOKUP(A2440,bangolf_kategorien!$A$2:$B$11,2,FALSE)</f>
        <v>H</v>
      </c>
    </row>
    <row r="2441" spans="1:7" ht="14.5" x14ac:dyDescent="0.35">
      <c r="A2441" t="s">
        <v>164</v>
      </c>
      <c r="B2441">
        <v>65375</v>
      </c>
      <c r="C2441" t="s">
        <v>2168</v>
      </c>
      <c r="D2441" t="s">
        <v>2169</v>
      </c>
      <c r="E2441" t="s">
        <v>383</v>
      </c>
      <c r="F2441" s="27" t="str">
        <f t="shared" si="38"/>
        <v>JW: Münch, Anna Lena</v>
      </c>
      <c r="G2441" s="27" t="str">
        <f>VLOOKUP(A2441,bangolf_kategorien!$A$2:$B$11,2,FALSE)</f>
        <v>JW</v>
      </c>
    </row>
    <row r="2442" spans="1:7" ht="14.5" x14ac:dyDescent="0.35">
      <c r="A2442" t="s">
        <v>127</v>
      </c>
      <c r="B2442">
        <v>3211954</v>
      </c>
      <c r="C2442" t="s">
        <v>2170</v>
      </c>
      <c r="D2442" t="s">
        <v>2169</v>
      </c>
      <c r="E2442" t="s">
        <v>4</v>
      </c>
      <c r="F2442" s="27" t="str">
        <f t="shared" si="38"/>
        <v>H: Münch, Gregor</v>
      </c>
      <c r="G2442" s="27" t="str">
        <f>VLOOKUP(A2442,bangolf_kategorien!$A$2:$B$11,2,FALSE)</f>
        <v>H</v>
      </c>
    </row>
    <row r="2443" spans="1:7" ht="14.5" x14ac:dyDescent="0.35">
      <c r="A2443" t="s">
        <v>112</v>
      </c>
      <c r="B2443">
        <v>46494</v>
      </c>
      <c r="C2443" t="s">
        <v>313</v>
      </c>
      <c r="D2443" t="s">
        <v>2169</v>
      </c>
      <c r="E2443" t="s">
        <v>383</v>
      </c>
      <c r="F2443" s="27" t="str">
        <f t="shared" si="38"/>
        <v>SM2: Münch, Roman</v>
      </c>
      <c r="G2443" s="27" t="str">
        <f>VLOOKUP(A2443,bangolf_kategorien!$A$2:$B$11,2,FALSE)</f>
        <v>SM2</v>
      </c>
    </row>
    <row r="2444" spans="1:7" ht="14.5" x14ac:dyDescent="0.35">
      <c r="A2444" t="s">
        <v>152</v>
      </c>
      <c r="B2444">
        <v>67175</v>
      </c>
      <c r="C2444" t="s">
        <v>3580</v>
      </c>
      <c r="D2444" t="s">
        <v>3581</v>
      </c>
      <c r="E2444" t="s">
        <v>292</v>
      </c>
      <c r="F2444" s="27" t="str">
        <f t="shared" si="38"/>
        <v>SCHM: Münchhoff, Farin</v>
      </c>
      <c r="G2444" s="27" t="str">
        <f>VLOOKUP(A2444,bangolf_kategorien!$A$2:$B$11,2,FALSE)</f>
        <v>SCHM</v>
      </c>
    </row>
    <row r="2445" spans="1:7" ht="14.5" x14ac:dyDescent="0.35">
      <c r="A2445" t="s">
        <v>123</v>
      </c>
      <c r="B2445">
        <v>50851</v>
      </c>
      <c r="C2445" t="s">
        <v>399</v>
      </c>
      <c r="D2445" t="s">
        <v>3893</v>
      </c>
      <c r="E2445" t="s">
        <v>319</v>
      </c>
      <c r="F2445" s="27" t="str">
        <f t="shared" si="38"/>
        <v>SM1: Mundorf, Dirk</v>
      </c>
      <c r="G2445" s="27" t="str">
        <f>VLOOKUP(A2445,bangolf_kategorien!$A$2:$B$11,2,FALSE)</f>
        <v>SM1</v>
      </c>
    </row>
    <row r="2446" spans="1:7" ht="14.5" x14ac:dyDescent="0.35">
      <c r="A2446" t="s">
        <v>152</v>
      </c>
      <c r="B2446">
        <v>67408</v>
      </c>
      <c r="C2446" t="s">
        <v>3894</v>
      </c>
      <c r="D2446" t="s">
        <v>3893</v>
      </c>
      <c r="E2446" t="s">
        <v>319</v>
      </c>
      <c r="F2446" s="27" t="str">
        <f t="shared" si="38"/>
        <v>SCHM: Mundorf, Lukas Sanjah</v>
      </c>
      <c r="G2446" s="27" t="str">
        <f>VLOOKUP(A2446,bangolf_kategorien!$A$2:$B$11,2,FALSE)</f>
        <v>SCHM</v>
      </c>
    </row>
    <row r="2447" spans="1:7" ht="14.5" x14ac:dyDescent="0.35">
      <c r="A2447" t="s">
        <v>112</v>
      </c>
      <c r="B2447">
        <v>61685</v>
      </c>
      <c r="C2447" t="s">
        <v>1229</v>
      </c>
      <c r="D2447" t="s">
        <v>2171</v>
      </c>
      <c r="E2447" t="s">
        <v>142</v>
      </c>
      <c r="F2447" s="27" t="str">
        <f t="shared" si="38"/>
        <v>SM2: Münker, Heribert</v>
      </c>
      <c r="G2447" s="27" t="str">
        <f>VLOOKUP(A2447,bangolf_kategorien!$A$2:$B$11,2,FALSE)</f>
        <v>SM2</v>
      </c>
    </row>
    <row r="2448" spans="1:7" ht="14.5" x14ac:dyDescent="0.35">
      <c r="A2448" t="s">
        <v>112</v>
      </c>
      <c r="B2448">
        <v>25741</v>
      </c>
      <c r="C2448" t="s">
        <v>269</v>
      </c>
      <c r="D2448" t="s">
        <v>2172</v>
      </c>
      <c r="E2448" t="s">
        <v>412</v>
      </c>
      <c r="F2448" s="27" t="str">
        <f t="shared" si="38"/>
        <v>SM2: Münster, Christian</v>
      </c>
      <c r="G2448" s="27" t="str">
        <f>VLOOKUP(A2448,bangolf_kategorien!$A$2:$B$11,2,FALSE)</f>
        <v>SM2</v>
      </c>
    </row>
    <row r="2449" spans="1:7" ht="14.5" x14ac:dyDescent="0.35">
      <c r="A2449" t="s">
        <v>112</v>
      </c>
      <c r="B2449">
        <v>44517</v>
      </c>
      <c r="C2449" t="s">
        <v>1523</v>
      </c>
      <c r="D2449" t="s">
        <v>2173</v>
      </c>
      <c r="E2449" t="s">
        <v>823</v>
      </c>
      <c r="F2449" s="27" t="str">
        <f t="shared" si="38"/>
        <v>SM2: Mürhoff, Raimund</v>
      </c>
      <c r="G2449" s="27" t="str">
        <f>VLOOKUP(A2449,bangolf_kategorien!$A$2:$B$11,2,FALSE)</f>
        <v>SM2</v>
      </c>
    </row>
    <row r="2450" spans="1:7" ht="14.5" x14ac:dyDescent="0.35">
      <c r="A2450" t="s">
        <v>127</v>
      </c>
      <c r="B2450">
        <v>67122</v>
      </c>
      <c r="C2450" t="s">
        <v>437</v>
      </c>
      <c r="D2450" t="s">
        <v>3582</v>
      </c>
      <c r="E2450" t="s">
        <v>115</v>
      </c>
      <c r="F2450" s="27" t="str">
        <f t="shared" si="38"/>
        <v>H: Mutsch, Pascal</v>
      </c>
      <c r="G2450" s="27" t="str">
        <f>VLOOKUP(A2450,bangolf_kategorien!$A$2:$B$11,2,FALSE)</f>
        <v>H</v>
      </c>
    </row>
    <row r="2451" spans="1:7" ht="14.5" x14ac:dyDescent="0.35">
      <c r="A2451" t="s">
        <v>123</v>
      </c>
      <c r="B2451">
        <v>1641</v>
      </c>
      <c r="C2451" t="s">
        <v>513</v>
      </c>
      <c r="D2451" t="s">
        <v>2174</v>
      </c>
      <c r="E2451" t="s">
        <v>1041</v>
      </c>
      <c r="F2451" s="27" t="str">
        <f t="shared" si="38"/>
        <v>SM1: Mylius, Frank</v>
      </c>
      <c r="G2451" s="27" t="str">
        <f>VLOOKUP(A2451,bangolf_kategorien!$A$2:$B$11,2,FALSE)</f>
        <v>SM1</v>
      </c>
    </row>
    <row r="2452" spans="1:7" ht="14.5" x14ac:dyDescent="0.35">
      <c r="A2452" t="s">
        <v>127</v>
      </c>
      <c r="B2452">
        <v>1090</v>
      </c>
      <c r="C2452" t="s">
        <v>128</v>
      </c>
      <c r="D2452" t="s">
        <v>2174</v>
      </c>
      <c r="E2452" t="s">
        <v>1041</v>
      </c>
      <c r="F2452" s="27" t="str">
        <f t="shared" si="38"/>
        <v>H: Mylius, Hendrik</v>
      </c>
      <c r="G2452" s="27" t="str">
        <f>VLOOKUP(A2452,bangolf_kategorien!$A$2:$B$11,2,FALSE)</f>
        <v>H</v>
      </c>
    </row>
    <row r="2453" spans="1:7" ht="14.5" x14ac:dyDescent="0.35">
      <c r="A2453" t="s">
        <v>134</v>
      </c>
      <c r="B2453">
        <v>40898</v>
      </c>
      <c r="C2453" t="s">
        <v>988</v>
      </c>
      <c r="D2453" t="s">
        <v>2174</v>
      </c>
      <c r="E2453" t="s">
        <v>1041</v>
      </c>
      <c r="F2453" s="27" t="str">
        <f t="shared" si="38"/>
        <v>SW1: Mylius, Marion</v>
      </c>
      <c r="G2453" s="27" t="str">
        <f>VLOOKUP(A2453,bangolf_kategorien!$A$2:$B$11,2,FALSE)</f>
        <v>SW1</v>
      </c>
    </row>
    <row r="2454" spans="1:7" ht="14.5" x14ac:dyDescent="0.35">
      <c r="A2454" t="s">
        <v>123</v>
      </c>
      <c r="B2454">
        <v>40393</v>
      </c>
      <c r="C2454" t="s">
        <v>190</v>
      </c>
      <c r="D2454" t="s">
        <v>2174</v>
      </c>
      <c r="E2454" t="s">
        <v>621</v>
      </c>
      <c r="F2454" s="27" t="str">
        <f t="shared" si="38"/>
        <v>SM1: Mylius, Uwe</v>
      </c>
      <c r="G2454" s="27" t="str">
        <f>VLOOKUP(A2454,bangolf_kategorien!$A$2:$B$11,2,FALSE)</f>
        <v>SM1</v>
      </c>
    </row>
    <row r="2455" spans="1:7" ht="14.5" x14ac:dyDescent="0.35">
      <c r="A2455" t="s">
        <v>112</v>
      </c>
      <c r="B2455">
        <v>26399</v>
      </c>
      <c r="C2455" t="s">
        <v>436</v>
      </c>
      <c r="D2455" t="s">
        <v>2175</v>
      </c>
      <c r="E2455" t="s">
        <v>178</v>
      </c>
      <c r="F2455" s="27" t="str">
        <f t="shared" si="38"/>
        <v>SM2: Naber, Norbert</v>
      </c>
      <c r="G2455" s="27" t="str">
        <f>VLOOKUP(A2455,bangolf_kategorien!$A$2:$B$11,2,FALSE)</f>
        <v>SM2</v>
      </c>
    </row>
    <row r="2456" spans="1:7" ht="14.5" x14ac:dyDescent="0.35">
      <c r="A2456" t="s">
        <v>127</v>
      </c>
      <c r="B2456">
        <v>32405</v>
      </c>
      <c r="C2456" t="s">
        <v>399</v>
      </c>
      <c r="D2456" t="s">
        <v>3399</v>
      </c>
      <c r="E2456" t="s">
        <v>192</v>
      </c>
      <c r="F2456" s="27" t="str">
        <f t="shared" si="38"/>
        <v>H: Nacke, Dirk</v>
      </c>
      <c r="G2456" s="27" t="str">
        <f>VLOOKUP(A2456,bangolf_kategorien!$A$2:$B$11,2,FALSE)</f>
        <v>H</v>
      </c>
    </row>
    <row r="2457" spans="1:7" ht="14.5" x14ac:dyDescent="0.35">
      <c r="A2457" t="s">
        <v>127</v>
      </c>
      <c r="B2457">
        <v>36011</v>
      </c>
      <c r="C2457" t="s">
        <v>1226</v>
      </c>
      <c r="D2457" t="s">
        <v>2176</v>
      </c>
      <c r="E2457" t="s">
        <v>442</v>
      </c>
      <c r="F2457" s="27" t="str">
        <f t="shared" si="38"/>
        <v>H: Nägele, Heiko</v>
      </c>
      <c r="G2457" s="27" t="str">
        <f>VLOOKUP(A2457,bangolf_kategorien!$A$2:$B$11,2,FALSE)</f>
        <v>H</v>
      </c>
    </row>
    <row r="2458" spans="1:7" ht="14.5" x14ac:dyDescent="0.35">
      <c r="A2458" t="s">
        <v>134</v>
      </c>
      <c r="B2458">
        <v>42569</v>
      </c>
      <c r="C2458" t="s">
        <v>271</v>
      </c>
      <c r="D2458" t="s">
        <v>2177</v>
      </c>
      <c r="E2458" t="s">
        <v>408</v>
      </c>
      <c r="F2458" s="27" t="str">
        <f t="shared" si="38"/>
        <v>SW1: Nagl, Sabine</v>
      </c>
      <c r="G2458" s="27" t="str">
        <f>VLOOKUP(A2458,bangolf_kategorien!$A$2:$B$11,2,FALSE)</f>
        <v>SW1</v>
      </c>
    </row>
    <row r="2459" spans="1:7" ht="14.5" x14ac:dyDescent="0.35">
      <c r="A2459" t="s">
        <v>123</v>
      </c>
      <c r="B2459">
        <v>42563</v>
      </c>
      <c r="C2459" t="s">
        <v>678</v>
      </c>
      <c r="D2459" t="s">
        <v>2177</v>
      </c>
      <c r="E2459" t="s">
        <v>408</v>
      </c>
      <c r="F2459" s="27" t="str">
        <f t="shared" si="38"/>
        <v>SM1: Nagl, Udo</v>
      </c>
      <c r="G2459" s="27" t="str">
        <f>VLOOKUP(A2459,bangolf_kategorien!$A$2:$B$11,2,FALSE)</f>
        <v>SM1</v>
      </c>
    </row>
    <row r="2460" spans="1:7" ht="14.5" x14ac:dyDescent="0.35">
      <c r="A2460" t="s">
        <v>123</v>
      </c>
      <c r="B2460">
        <v>36824</v>
      </c>
      <c r="C2460" t="s">
        <v>382</v>
      </c>
      <c r="D2460" t="s">
        <v>2178</v>
      </c>
      <c r="E2460" t="s">
        <v>304</v>
      </c>
      <c r="F2460" s="27" t="str">
        <f t="shared" si="38"/>
        <v>SM1: Nagler, Martin</v>
      </c>
      <c r="G2460" s="27" t="str">
        <f>VLOOKUP(A2460,bangolf_kategorien!$A$2:$B$11,2,FALSE)</f>
        <v>SM1</v>
      </c>
    </row>
    <row r="2461" spans="1:7" ht="14.5" x14ac:dyDescent="0.35">
      <c r="A2461" t="s">
        <v>112</v>
      </c>
      <c r="B2461">
        <v>33110</v>
      </c>
      <c r="C2461" t="s">
        <v>2179</v>
      </c>
      <c r="D2461" t="s">
        <v>2178</v>
      </c>
      <c r="E2461" t="s">
        <v>304</v>
      </c>
      <c r="F2461" s="27" t="str">
        <f t="shared" si="38"/>
        <v>SM2: Nagler, Xaver</v>
      </c>
      <c r="G2461" s="27" t="str">
        <f>VLOOKUP(A2461,bangolf_kategorien!$A$2:$B$11,2,FALSE)</f>
        <v>SM2</v>
      </c>
    </row>
    <row r="2462" spans="1:7" ht="14.5" x14ac:dyDescent="0.35">
      <c r="A2462" t="s">
        <v>112</v>
      </c>
      <c r="B2462">
        <v>35773</v>
      </c>
      <c r="C2462" t="s">
        <v>1271</v>
      </c>
      <c r="D2462" t="s">
        <v>2180</v>
      </c>
      <c r="E2462" t="s">
        <v>563</v>
      </c>
      <c r="F2462" s="27" t="str">
        <f t="shared" si="38"/>
        <v>SM2: Nähler, Wolf-Dieter</v>
      </c>
      <c r="G2462" s="27" t="str">
        <f>VLOOKUP(A2462,bangolf_kategorien!$A$2:$B$11,2,FALSE)</f>
        <v>SM2</v>
      </c>
    </row>
    <row r="2463" spans="1:7" ht="14.5" x14ac:dyDescent="0.35">
      <c r="A2463" t="s">
        <v>127</v>
      </c>
      <c r="B2463">
        <v>67007</v>
      </c>
      <c r="C2463" t="s">
        <v>301</v>
      </c>
      <c r="D2463" t="s">
        <v>3400</v>
      </c>
      <c r="E2463" t="s">
        <v>426</v>
      </c>
      <c r="F2463" s="27" t="str">
        <f t="shared" si="38"/>
        <v>H: Naujocks, Daniel</v>
      </c>
      <c r="G2463" s="27" t="str">
        <f>VLOOKUP(A2463,bangolf_kategorien!$A$2:$B$11,2,FALSE)</f>
        <v>H</v>
      </c>
    </row>
    <row r="2464" spans="1:7" ht="14.5" x14ac:dyDescent="0.35">
      <c r="A2464" t="s">
        <v>123</v>
      </c>
      <c r="B2464">
        <v>45049</v>
      </c>
      <c r="C2464" t="s">
        <v>2181</v>
      </c>
      <c r="D2464" t="s">
        <v>2182</v>
      </c>
      <c r="E2464" t="s">
        <v>531</v>
      </c>
      <c r="F2464" s="27" t="str">
        <f t="shared" si="38"/>
        <v>SM1: Nebe, Dirk Willi</v>
      </c>
      <c r="G2464" s="27" t="str">
        <f>VLOOKUP(A2464,bangolf_kategorien!$A$2:$B$11,2,FALSE)</f>
        <v>SM1</v>
      </c>
    </row>
    <row r="2465" spans="1:7" ht="14.5" x14ac:dyDescent="0.35">
      <c r="A2465" t="s">
        <v>127</v>
      </c>
      <c r="B2465">
        <v>3233963</v>
      </c>
      <c r="C2465" t="s">
        <v>1634</v>
      </c>
      <c r="D2465" t="s">
        <v>3895</v>
      </c>
      <c r="E2465" t="s">
        <v>4</v>
      </c>
      <c r="F2465" s="27" t="str">
        <f t="shared" si="38"/>
        <v>H: Nebel, Jakob</v>
      </c>
      <c r="G2465" s="27" t="str">
        <f>VLOOKUP(A2465,bangolf_kategorien!$A$2:$B$11,2,FALSE)</f>
        <v>H</v>
      </c>
    </row>
    <row r="2466" spans="1:7" ht="14.5" x14ac:dyDescent="0.35">
      <c r="A2466" t="s">
        <v>123</v>
      </c>
      <c r="B2466">
        <v>29219</v>
      </c>
      <c r="C2466" t="s">
        <v>233</v>
      </c>
      <c r="D2466" t="s">
        <v>2183</v>
      </c>
      <c r="E2466" t="s">
        <v>442</v>
      </c>
      <c r="F2466" s="27" t="str">
        <f t="shared" si="38"/>
        <v>SM1: Nees, Kurt</v>
      </c>
      <c r="G2466" s="27" t="str">
        <f>VLOOKUP(A2466,bangolf_kategorien!$A$2:$B$11,2,FALSE)</f>
        <v>SM1</v>
      </c>
    </row>
    <row r="2467" spans="1:7" ht="14.5" x14ac:dyDescent="0.35">
      <c r="A2467" t="s">
        <v>112</v>
      </c>
      <c r="B2467">
        <v>3938</v>
      </c>
      <c r="C2467" t="s">
        <v>1314</v>
      </c>
      <c r="D2467" t="s">
        <v>2184</v>
      </c>
      <c r="E2467" t="s">
        <v>500</v>
      </c>
      <c r="F2467" s="27" t="str">
        <f t="shared" si="38"/>
        <v>SM2: Nefzger, Rudolf</v>
      </c>
      <c r="G2467" s="27" t="str">
        <f>VLOOKUP(A2467,bangolf_kategorien!$A$2:$B$11,2,FALSE)</f>
        <v>SM2</v>
      </c>
    </row>
    <row r="2468" spans="1:7" ht="14.5" x14ac:dyDescent="0.35">
      <c r="A2468" t="s">
        <v>112</v>
      </c>
      <c r="B2468">
        <v>66624</v>
      </c>
      <c r="C2468" t="s">
        <v>2185</v>
      </c>
      <c r="D2468" t="s">
        <v>2186</v>
      </c>
      <c r="E2468" t="s">
        <v>547</v>
      </c>
      <c r="F2468" s="27" t="str">
        <f t="shared" si="38"/>
        <v>SM2: Negwer, Ernst-Georg</v>
      </c>
      <c r="G2468" s="27" t="str">
        <f>VLOOKUP(A2468,bangolf_kategorien!$A$2:$B$11,2,FALSE)</f>
        <v>SM2</v>
      </c>
    </row>
    <row r="2469" spans="1:7" ht="14.5" x14ac:dyDescent="0.35">
      <c r="A2469" t="s">
        <v>116</v>
      </c>
      <c r="B2469">
        <v>66623</v>
      </c>
      <c r="C2469" t="s">
        <v>443</v>
      </c>
      <c r="D2469" t="s">
        <v>2186</v>
      </c>
      <c r="E2469" t="s">
        <v>547</v>
      </c>
      <c r="F2469" s="27" t="str">
        <f t="shared" si="38"/>
        <v>SW2: Negwer, Ursula</v>
      </c>
      <c r="G2469" s="27" t="str">
        <f>VLOOKUP(A2469,bangolf_kategorien!$A$2:$B$11,2,FALSE)</f>
        <v>SW2</v>
      </c>
    </row>
    <row r="2470" spans="1:7" ht="14.5" x14ac:dyDescent="0.35">
      <c r="A2470" t="s">
        <v>123</v>
      </c>
      <c r="B2470">
        <v>27505</v>
      </c>
      <c r="C2470" t="s">
        <v>241</v>
      </c>
      <c r="D2470" t="s">
        <v>3401</v>
      </c>
      <c r="E2470" t="s">
        <v>444</v>
      </c>
      <c r="F2470" s="27" t="str">
        <f t="shared" si="38"/>
        <v>SM1: Neidig, Stefan</v>
      </c>
      <c r="G2470" s="27" t="str">
        <f>VLOOKUP(A2470,bangolf_kategorien!$A$2:$B$11,2,FALSE)</f>
        <v>SM1</v>
      </c>
    </row>
    <row r="2471" spans="1:7" ht="14.5" x14ac:dyDescent="0.35">
      <c r="A2471" t="s">
        <v>197</v>
      </c>
      <c r="B2471">
        <v>66269</v>
      </c>
      <c r="C2471" t="s">
        <v>2043</v>
      </c>
      <c r="D2471" t="s">
        <v>2187</v>
      </c>
      <c r="E2471" t="s">
        <v>2301</v>
      </c>
      <c r="F2471" s="27" t="str">
        <f t="shared" si="38"/>
        <v>JM: Nell, Niklas</v>
      </c>
      <c r="G2471" s="27" t="str">
        <f>VLOOKUP(A2471,bangolf_kategorien!$A$2:$B$11,2,FALSE)</f>
        <v>JM</v>
      </c>
    </row>
    <row r="2472" spans="1:7" ht="14.5" x14ac:dyDescent="0.35">
      <c r="A2472" t="s">
        <v>123</v>
      </c>
      <c r="B2472">
        <v>33042</v>
      </c>
      <c r="C2472" t="s">
        <v>518</v>
      </c>
      <c r="D2472" t="s">
        <v>2187</v>
      </c>
      <c r="E2472" t="s">
        <v>2301</v>
      </c>
      <c r="F2472" s="27" t="str">
        <f t="shared" si="38"/>
        <v>SM1: Nell, Roland</v>
      </c>
      <c r="G2472" s="27" t="str">
        <f>VLOOKUP(A2472,bangolf_kategorien!$A$2:$B$11,2,FALSE)</f>
        <v>SM1</v>
      </c>
    </row>
    <row r="2473" spans="1:7" ht="14.5" x14ac:dyDescent="0.35">
      <c r="A2473" t="s">
        <v>138</v>
      </c>
      <c r="B2473">
        <v>66967</v>
      </c>
      <c r="C2473" t="s">
        <v>644</v>
      </c>
      <c r="D2473" t="s">
        <v>3402</v>
      </c>
      <c r="E2473" t="s">
        <v>122</v>
      </c>
      <c r="F2473" s="27" t="str">
        <f t="shared" si="38"/>
        <v>D: Nellen, Sarah</v>
      </c>
      <c r="G2473" s="27" t="str">
        <f>VLOOKUP(A2473,bangolf_kategorien!$A$2:$B$11,2,FALSE)</f>
        <v>D</v>
      </c>
    </row>
    <row r="2474" spans="1:7" ht="14.5" x14ac:dyDescent="0.35">
      <c r="A2474" t="s">
        <v>127</v>
      </c>
      <c r="B2474">
        <v>66360</v>
      </c>
      <c r="C2474" t="s">
        <v>694</v>
      </c>
      <c r="D2474" t="s">
        <v>2188</v>
      </c>
      <c r="E2474" t="s">
        <v>354</v>
      </c>
      <c r="F2474" s="27" t="str">
        <f t="shared" si="38"/>
        <v>H: Nelles, Benjamin</v>
      </c>
      <c r="G2474" s="27" t="str">
        <f>VLOOKUP(A2474,bangolf_kategorien!$A$2:$B$11,2,FALSE)</f>
        <v>H</v>
      </c>
    </row>
    <row r="2475" spans="1:7" ht="14.5" x14ac:dyDescent="0.35">
      <c r="A2475" t="s">
        <v>112</v>
      </c>
      <c r="B2475">
        <v>3108938</v>
      </c>
      <c r="C2475" t="s">
        <v>518</v>
      </c>
      <c r="D2475" t="s">
        <v>2189</v>
      </c>
      <c r="E2475" t="s">
        <v>4</v>
      </c>
      <c r="F2475" s="27" t="str">
        <f t="shared" si="38"/>
        <v>SM2: Nestle, Roland</v>
      </c>
      <c r="G2475" s="27" t="str">
        <f>VLOOKUP(A2475,bangolf_kategorien!$A$2:$B$11,2,FALSE)</f>
        <v>SM2</v>
      </c>
    </row>
    <row r="2476" spans="1:7" ht="14.5" x14ac:dyDescent="0.35">
      <c r="A2476" t="s">
        <v>116</v>
      </c>
      <c r="B2476">
        <v>45733</v>
      </c>
      <c r="C2476" t="s">
        <v>1467</v>
      </c>
      <c r="D2476" t="s">
        <v>2190</v>
      </c>
      <c r="E2476" t="s">
        <v>115</v>
      </c>
      <c r="F2476" s="27" t="str">
        <f t="shared" si="38"/>
        <v>SW2: Netzband, Ingrid</v>
      </c>
      <c r="G2476" s="27" t="str">
        <f>VLOOKUP(A2476,bangolf_kategorien!$A$2:$B$11,2,FALSE)</f>
        <v>SW2</v>
      </c>
    </row>
    <row r="2477" spans="1:7" ht="14.5" x14ac:dyDescent="0.35">
      <c r="A2477" t="s">
        <v>123</v>
      </c>
      <c r="B2477">
        <v>37027</v>
      </c>
      <c r="C2477" t="s">
        <v>315</v>
      </c>
      <c r="D2477" t="s">
        <v>2191</v>
      </c>
      <c r="E2477" t="s">
        <v>268</v>
      </c>
      <c r="F2477" s="27" t="str">
        <f t="shared" si="38"/>
        <v>SM1: Neuburger, Andreas</v>
      </c>
      <c r="G2477" s="27" t="str">
        <f>VLOOKUP(A2477,bangolf_kategorien!$A$2:$B$11,2,FALSE)</f>
        <v>SM1</v>
      </c>
    </row>
    <row r="2478" spans="1:7" ht="14.5" x14ac:dyDescent="0.35">
      <c r="A2478" t="s">
        <v>138</v>
      </c>
      <c r="B2478">
        <v>37611</v>
      </c>
      <c r="C2478" t="s">
        <v>425</v>
      </c>
      <c r="D2478" t="s">
        <v>2191</v>
      </c>
      <c r="E2478" t="s">
        <v>268</v>
      </c>
      <c r="F2478" s="27" t="str">
        <f t="shared" si="38"/>
        <v>D: Neuburger, Erika</v>
      </c>
      <c r="G2478" s="27" t="str">
        <f>VLOOKUP(A2478,bangolf_kategorien!$A$2:$B$11,2,FALSE)</f>
        <v>D</v>
      </c>
    </row>
    <row r="2479" spans="1:7" ht="14.5" x14ac:dyDescent="0.35">
      <c r="A2479" t="s">
        <v>197</v>
      </c>
      <c r="B2479">
        <v>66301</v>
      </c>
      <c r="C2479" t="s">
        <v>324</v>
      </c>
      <c r="D2479" t="s">
        <v>2192</v>
      </c>
      <c r="E2479" t="s">
        <v>397</v>
      </c>
      <c r="F2479" s="27" t="str">
        <f t="shared" si="38"/>
        <v>JM: Neudert, Dennis</v>
      </c>
      <c r="G2479" s="27" t="str">
        <f>VLOOKUP(A2479,bangolf_kategorien!$A$2:$B$11,2,FALSE)</f>
        <v>JM</v>
      </c>
    </row>
    <row r="2480" spans="1:7" ht="14.5" x14ac:dyDescent="0.35">
      <c r="A2480" t="s">
        <v>123</v>
      </c>
      <c r="B2480">
        <v>43062</v>
      </c>
      <c r="C2480" t="s">
        <v>391</v>
      </c>
      <c r="D2480" t="s">
        <v>2192</v>
      </c>
      <c r="E2480" t="s">
        <v>397</v>
      </c>
      <c r="F2480" s="27" t="str">
        <f t="shared" si="38"/>
        <v>SM1: Neudert, Oliver</v>
      </c>
      <c r="G2480" s="27" t="str">
        <f>VLOOKUP(A2480,bangolf_kategorien!$A$2:$B$11,2,FALSE)</f>
        <v>SM1</v>
      </c>
    </row>
    <row r="2481" spans="1:7" ht="14.5" x14ac:dyDescent="0.35">
      <c r="A2481" t="s">
        <v>127</v>
      </c>
      <c r="B2481">
        <v>37047</v>
      </c>
      <c r="C2481" t="s">
        <v>453</v>
      </c>
      <c r="D2481" t="s">
        <v>2193</v>
      </c>
      <c r="E2481" t="s">
        <v>432</v>
      </c>
      <c r="F2481" s="27" t="str">
        <f t="shared" si="38"/>
        <v>H: Neufeld, Marvin</v>
      </c>
      <c r="G2481" s="27" t="str">
        <f>VLOOKUP(A2481,bangolf_kategorien!$A$2:$B$11,2,FALSE)</f>
        <v>H</v>
      </c>
    </row>
    <row r="2482" spans="1:7" ht="14.5" x14ac:dyDescent="0.35">
      <c r="A2482" t="s">
        <v>123</v>
      </c>
      <c r="B2482">
        <v>48942</v>
      </c>
      <c r="C2482" t="s">
        <v>207</v>
      </c>
      <c r="D2482" t="s">
        <v>2194</v>
      </c>
      <c r="E2482" t="s">
        <v>655</v>
      </c>
      <c r="F2482" s="27" t="str">
        <f t="shared" si="38"/>
        <v>SM1: Neuhäuser, Dieter</v>
      </c>
      <c r="G2482" s="27" t="str">
        <f>VLOOKUP(A2482,bangolf_kategorien!$A$2:$B$11,2,FALSE)</f>
        <v>SM1</v>
      </c>
    </row>
    <row r="2483" spans="1:7" ht="14.5" x14ac:dyDescent="0.35">
      <c r="A2483" t="s">
        <v>123</v>
      </c>
      <c r="B2483">
        <v>25784</v>
      </c>
      <c r="C2483" t="s">
        <v>140</v>
      </c>
      <c r="D2483" t="s">
        <v>2195</v>
      </c>
      <c r="E2483" t="s">
        <v>471</v>
      </c>
      <c r="F2483" s="27" t="str">
        <f t="shared" si="38"/>
        <v>SM1: Neuland, Michael</v>
      </c>
      <c r="G2483" s="27" t="str">
        <f>VLOOKUP(A2483,bangolf_kategorien!$A$2:$B$11,2,FALSE)</f>
        <v>SM1</v>
      </c>
    </row>
    <row r="2484" spans="1:7" ht="14.5" x14ac:dyDescent="0.35">
      <c r="A2484" t="s">
        <v>116</v>
      </c>
      <c r="B2484">
        <v>67153</v>
      </c>
      <c r="C2484" t="s">
        <v>573</v>
      </c>
      <c r="D2484" t="s">
        <v>2196</v>
      </c>
      <c r="E2484" t="s">
        <v>438</v>
      </c>
      <c r="F2484" s="27" t="str">
        <f t="shared" si="38"/>
        <v>SW2: Neumann, Angelika</v>
      </c>
      <c r="G2484" s="27" t="str">
        <f>VLOOKUP(A2484,bangolf_kategorien!$A$2:$B$11,2,FALSE)</f>
        <v>SW2</v>
      </c>
    </row>
    <row r="2485" spans="1:7" ht="14.5" x14ac:dyDescent="0.35">
      <c r="A2485" t="s">
        <v>116</v>
      </c>
      <c r="B2485">
        <v>33165</v>
      </c>
      <c r="C2485" t="s">
        <v>999</v>
      </c>
      <c r="D2485" t="s">
        <v>2196</v>
      </c>
      <c r="E2485" t="s">
        <v>828</v>
      </c>
      <c r="F2485" s="27" t="str">
        <f t="shared" si="38"/>
        <v>SW2: Neumann, Bärbel</v>
      </c>
      <c r="G2485" s="27" t="str">
        <f>VLOOKUP(A2485,bangolf_kategorien!$A$2:$B$11,2,FALSE)</f>
        <v>SW2</v>
      </c>
    </row>
    <row r="2486" spans="1:7" ht="14.5" x14ac:dyDescent="0.35">
      <c r="A2486" t="s">
        <v>127</v>
      </c>
      <c r="B2486">
        <v>29733</v>
      </c>
      <c r="C2486" t="s">
        <v>615</v>
      </c>
      <c r="D2486" t="s">
        <v>2196</v>
      </c>
      <c r="E2486" t="s">
        <v>459</v>
      </c>
      <c r="F2486" s="27" t="str">
        <f t="shared" si="38"/>
        <v>H: Neumann, Björn</v>
      </c>
      <c r="G2486" s="27" t="str">
        <f>VLOOKUP(A2486,bangolf_kategorien!$A$2:$B$11,2,FALSE)</f>
        <v>H</v>
      </c>
    </row>
    <row r="2487" spans="1:7" ht="14.5" x14ac:dyDescent="0.35">
      <c r="A2487" t="s">
        <v>116</v>
      </c>
      <c r="B2487">
        <v>32906</v>
      </c>
      <c r="C2487" t="s">
        <v>680</v>
      </c>
      <c r="D2487" t="s">
        <v>2196</v>
      </c>
      <c r="E2487" t="s">
        <v>945</v>
      </c>
      <c r="F2487" s="27" t="str">
        <f t="shared" si="38"/>
        <v>SW2: Neumann, Brigitte</v>
      </c>
      <c r="G2487" s="27" t="str">
        <f>VLOOKUP(A2487,bangolf_kategorien!$A$2:$B$11,2,FALSE)</f>
        <v>SW2</v>
      </c>
    </row>
    <row r="2488" spans="1:7" ht="14.5" x14ac:dyDescent="0.35">
      <c r="A2488" t="s">
        <v>123</v>
      </c>
      <c r="B2488">
        <v>37667</v>
      </c>
      <c r="C2488" t="s">
        <v>269</v>
      </c>
      <c r="D2488" t="s">
        <v>2196</v>
      </c>
      <c r="E2488" t="s">
        <v>234</v>
      </c>
      <c r="F2488" s="27" t="str">
        <f t="shared" si="38"/>
        <v>SM1: Neumann, Christian</v>
      </c>
      <c r="G2488" s="27" t="str">
        <f>VLOOKUP(A2488,bangolf_kategorien!$A$2:$B$11,2,FALSE)</f>
        <v>SM1</v>
      </c>
    </row>
    <row r="2489" spans="1:7" ht="14.5" x14ac:dyDescent="0.35">
      <c r="A2489" t="s">
        <v>123</v>
      </c>
      <c r="B2489">
        <v>42783</v>
      </c>
      <c r="C2489" t="s">
        <v>722</v>
      </c>
      <c r="D2489" t="s">
        <v>2196</v>
      </c>
      <c r="E2489" t="s">
        <v>1011</v>
      </c>
      <c r="F2489" s="27" t="str">
        <f t="shared" si="38"/>
        <v>SM1: Neumann, Josef</v>
      </c>
      <c r="G2489" s="27" t="str">
        <f>VLOOKUP(A2489,bangolf_kategorien!$A$2:$B$11,2,FALSE)</f>
        <v>SM1</v>
      </c>
    </row>
    <row r="2490" spans="1:7" ht="14.5" x14ac:dyDescent="0.35">
      <c r="A2490" t="s">
        <v>138</v>
      </c>
      <c r="B2490">
        <v>32139</v>
      </c>
      <c r="C2490" t="s">
        <v>2197</v>
      </c>
      <c r="D2490" t="s">
        <v>2196</v>
      </c>
      <c r="E2490" t="s">
        <v>327</v>
      </c>
      <c r="F2490" s="27" t="str">
        <f t="shared" si="38"/>
        <v>D: Neumann, Kathrin</v>
      </c>
      <c r="G2490" s="27" t="str">
        <f>VLOOKUP(A2490,bangolf_kategorien!$A$2:$B$11,2,FALSE)</f>
        <v>D</v>
      </c>
    </row>
    <row r="2491" spans="1:7" ht="14.5" x14ac:dyDescent="0.35">
      <c r="A2491" t="s">
        <v>127</v>
      </c>
      <c r="B2491">
        <v>38363</v>
      </c>
      <c r="C2491" t="s">
        <v>578</v>
      </c>
      <c r="D2491" t="s">
        <v>2196</v>
      </c>
      <c r="E2491" t="s">
        <v>179</v>
      </c>
      <c r="F2491" s="27" t="str">
        <f t="shared" si="38"/>
        <v>H: Neumann, Kevin</v>
      </c>
      <c r="G2491" s="27" t="str">
        <f>VLOOKUP(A2491,bangolf_kategorien!$A$2:$B$11,2,FALSE)</f>
        <v>H</v>
      </c>
    </row>
    <row r="2492" spans="1:7" ht="14.5" x14ac:dyDescent="0.35">
      <c r="A2492" t="s">
        <v>127</v>
      </c>
      <c r="B2492">
        <v>37955</v>
      </c>
      <c r="C2492" t="s">
        <v>1106</v>
      </c>
      <c r="D2492" t="s">
        <v>2196</v>
      </c>
      <c r="E2492" t="s">
        <v>327</v>
      </c>
      <c r="F2492" s="27" t="str">
        <f t="shared" si="38"/>
        <v>H: Neumann, Lukas</v>
      </c>
      <c r="G2492" s="27" t="str">
        <f>VLOOKUP(A2492,bangolf_kategorien!$A$2:$B$11,2,FALSE)</f>
        <v>H</v>
      </c>
    </row>
    <row r="2493" spans="1:7" ht="14.5" x14ac:dyDescent="0.35">
      <c r="A2493" t="s">
        <v>127</v>
      </c>
      <c r="B2493">
        <v>67079</v>
      </c>
      <c r="C2493" t="s">
        <v>1106</v>
      </c>
      <c r="D2493" t="s">
        <v>2196</v>
      </c>
      <c r="E2493" t="s">
        <v>433</v>
      </c>
      <c r="F2493" s="27" t="str">
        <f t="shared" si="38"/>
        <v>H: Neumann, Lukas</v>
      </c>
      <c r="G2493" s="27" t="str">
        <f>VLOOKUP(A2493,bangolf_kategorien!$A$2:$B$11,2,FALSE)</f>
        <v>H</v>
      </c>
    </row>
    <row r="2494" spans="1:7" ht="14.5" x14ac:dyDescent="0.35">
      <c r="A2494" t="s">
        <v>112</v>
      </c>
      <c r="B2494">
        <v>37168</v>
      </c>
      <c r="C2494" t="s">
        <v>140</v>
      </c>
      <c r="D2494" t="s">
        <v>2196</v>
      </c>
      <c r="E2494" t="s">
        <v>1154</v>
      </c>
      <c r="F2494" s="27" t="str">
        <f t="shared" si="38"/>
        <v>SM2: Neumann, Michael</v>
      </c>
      <c r="G2494" s="27" t="str">
        <f>VLOOKUP(A2494,bangolf_kategorien!$A$2:$B$11,2,FALSE)</f>
        <v>SM2</v>
      </c>
    </row>
    <row r="2495" spans="1:7" ht="14.5" x14ac:dyDescent="0.35">
      <c r="A2495" t="s">
        <v>123</v>
      </c>
      <c r="B2495">
        <v>37668</v>
      </c>
      <c r="C2495" t="s">
        <v>140</v>
      </c>
      <c r="D2495" t="s">
        <v>2196</v>
      </c>
      <c r="E2495" t="s">
        <v>234</v>
      </c>
      <c r="F2495" s="27" t="str">
        <f t="shared" si="38"/>
        <v>SM1: Neumann, Michael</v>
      </c>
      <c r="G2495" s="27" t="str">
        <f>VLOOKUP(A2495,bangolf_kategorien!$A$2:$B$11,2,FALSE)</f>
        <v>SM1</v>
      </c>
    </row>
    <row r="2496" spans="1:7" ht="14.5" x14ac:dyDescent="0.35">
      <c r="A2496" t="s">
        <v>123</v>
      </c>
      <c r="B2496">
        <v>66340</v>
      </c>
      <c r="C2496" t="s">
        <v>258</v>
      </c>
      <c r="D2496" t="s">
        <v>2196</v>
      </c>
      <c r="E2496" t="s">
        <v>621</v>
      </c>
      <c r="F2496" s="27" t="str">
        <f t="shared" si="38"/>
        <v>SM1: Neumann, Reiner</v>
      </c>
      <c r="G2496" s="27" t="str">
        <f>VLOOKUP(A2496,bangolf_kategorien!$A$2:$B$11,2,FALSE)</f>
        <v>SM1</v>
      </c>
    </row>
    <row r="2497" spans="1:7" ht="14.5" x14ac:dyDescent="0.35">
      <c r="A2497" t="s">
        <v>127</v>
      </c>
      <c r="B2497">
        <v>67405</v>
      </c>
      <c r="C2497" t="s">
        <v>3601</v>
      </c>
      <c r="D2497" t="s">
        <v>2196</v>
      </c>
      <c r="E2497" t="s">
        <v>3307</v>
      </c>
      <c r="F2497" s="27" t="str">
        <f t="shared" si="38"/>
        <v>H: Neumann, Ruben</v>
      </c>
      <c r="G2497" s="27" t="str">
        <f>VLOOKUP(A2497,bangolf_kategorien!$A$2:$B$11,2,FALSE)</f>
        <v>H</v>
      </c>
    </row>
    <row r="2498" spans="1:7" ht="14.5" x14ac:dyDescent="0.35">
      <c r="A2498" t="s">
        <v>116</v>
      </c>
      <c r="B2498">
        <v>65576</v>
      </c>
      <c r="C2498" t="s">
        <v>271</v>
      </c>
      <c r="D2498" t="s">
        <v>2196</v>
      </c>
      <c r="E2498" t="s">
        <v>179</v>
      </c>
      <c r="F2498" s="27" t="str">
        <f t="shared" si="38"/>
        <v>SW2: Neumann, Sabine</v>
      </c>
      <c r="G2498" s="27" t="str">
        <f>VLOOKUP(A2498,bangolf_kategorien!$A$2:$B$11,2,FALSE)</f>
        <v>SW2</v>
      </c>
    </row>
    <row r="2499" spans="1:7" ht="14.5" x14ac:dyDescent="0.35">
      <c r="A2499" t="s">
        <v>112</v>
      </c>
      <c r="B2499">
        <v>35213</v>
      </c>
      <c r="C2499" t="s">
        <v>190</v>
      </c>
      <c r="D2499" t="s">
        <v>2196</v>
      </c>
      <c r="E2499" t="s">
        <v>621</v>
      </c>
      <c r="F2499" s="27" t="str">
        <f t="shared" ref="F2499:F2562" si="39">CONCATENATE(G2499,": ",D2499,", ",C2499)</f>
        <v>SM2: Neumann, Uwe</v>
      </c>
      <c r="G2499" s="27" t="str">
        <f>VLOOKUP(A2499,bangolf_kategorien!$A$2:$B$11,2,FALSE)</f>
        <v>SM2</v>
      </c>
    </row>
    <row r="2500" spans="1:7" ht="14.5" x14ac:dyDescent="0.35">
      <c r="A2500" t="s">
        <v>127</v>
      </c>
      <c r="B2500">
        <v>65850</v>
      </c>
      <c r="C2500" t="s">
        <v>2043</v>
      </c>
      <c r="D2500" t="s">
        <v>2198</v>
      </c>
      <c r="E2500" t="s">
        <v>329</v>
      </c>
      <c r="F2500" s="27" t="str">
        <f t="shared" si="39"/>
        <v>H: Neumayer, Niklas</v>
      </c>
      <c r="G2500" s="27" t="str">
        <f>VLOOKUP(A2500,bangolf_kategorien!$A$2:$B$11,2,FALSE)</f>
        <v>H</v>
      </c>
    </row>
    <row r="2501" spans="1:7" ht="14.5" x14ac:dyDescent="0.35">
      <c r="A2501" t="s">
        <v>123</v>
      </c>
      <c r="B2501">
        <v>66589</v>
      </c>
      <c r="C2501" t="s">
        <v>387</v>
      </c>
      <c r="D2501" t="s">
        <v>2199</v>
      </c>
      <c r="E2501" t="s">
        <v>371</v>
      </c>
      <c r="F2501" s="27" t="str">
        <f t="shared" si="39"/>
        <v>SM1: Neunzig, Stephan</v>
      </c>
      <c r="G2501" s="27" t="str">
        <f>VLOOKUP(A2501,bangolf_kategorien!$A$2:$B$11,2,FALSE)</f>
        <v>SM1</v>
      </c>
    </row>
    <row r="2502" spans="1:7" ht="14.5" x14ac:dyDescent="0.35">
      <c r="A2502" t="s">
        <v>123</v>
      </c>
      <c r="B2502">
        <v>28030</v>
      </c>
      <c r="C2502" t="s">
        <v>359</v>
      </c>
      <c r="D2502" t="s">
        <v>2200</v>
      </c>
      <c r="E2502" t="s">
        <v>175</v>
      </c>
      <c r="F2502" s="27" t="str">
        <f t="shared" si="39"/>
        <v>SM1: Neuwald, Ralf</v>
      </c>
      <c r="G2502" s="27" t="str">
        <f>VLOOKUP(A2502,bangolf_kategorien!$A$2:$B$11,2,FALSE)</f>
        <v>SM1</v>
      </c>
    </row>
    <row r="2503" spans="1:7" ht="14.5" x14ac:dyDescent="0.35">
      <c r="A2503" t="s">
        <v>112</v>
      </c>
      <c r="B2503">
        <v>65599</v>
      </c>
      <c r="C2503" t="s">
        <v>909</v>
      </c>
      <c r="D2503" t="s">
        <v>2201</v>
      </c>
      <c r="E2503" t="s">
        <v>397</v>
      </c>
      <c r="F2503" s="27" t="str">
        <f t="shared" si="39"/>
        <v>SM2: Neuwirth, Dietmar</v>
      </c>
      <c r="G2503" s="27" t="str">
        <f>VLOOKUP(A2503,bangolf_kategorien!$A$2:$B$11,2,FALSE)</f>
        <v>SM2</v>
      </c>
    </row>
    <row r="2504" spans="1:7" ht="14.5" x14ac:dyDescent="0.35">
      <c r="A2504" t="s">
        <v>197</v>
      </c>
      <c r="B2504">
        <v>65600</v>
      </c>
      <c r="C2504" t="s">
        <v>405</v>
      </c>
      <c r="D2504" t="s">
        <v>2201</v>
      </c>
      <c r="E2504" t="s">
        <v>397</v>
      </c>
      <c r="F2504" s="27" t="str">
        <f t="shared" si="39"/>
        <v>JM: Neuwirth, Fabian</v>
      </c>
      <c r="G2504" s="27" t="str">
        <f>VLOOKUP(A2504,bangolf_kategorien!$A$2:$B$11,2,FALSE)</f>
        <v>JM</v>
      </c>
    </row>
    <row r="2505" spans="1:7" ht="14.5" x14ac:dyDescent="0.35">
      <c r="A2505" t="s">
        <v>123</v>
      </c>
      <c r="B2505">
        <v>37473</v>
      </c>
      <c r="C2505" t="s">
        <v>1926</v>
      </c>
      <c r="D2505" t="s">
        <v>2201</v>
      </c>
      <c r="E2505" t="s">
        <v>252</v>
      </c>
      <c r="F2505" s="27" t="str">
        <f t="shared" si="39"/>
        <v>SM1: Neuwirth, Waldemar</v>
      </c>
      <c r="G2505" s="27" t="str">
        <f>VLOOKUP(A2505,bangolf_kategorien!$A$2:$B$11,2,FALSE)</f>
        <v>SM1</v>
      </c>
    </row>
    <row r="2506" spans="1:7" ht="14.5" x14ac:dyDescent="0.35">
      <c r="A2506" t="s">
        <v>164</v>
      </c>
      <c r="B2506">
        <v>67215</v>
      </c>
      <c r="C2506" t="s">
        <v>3896</v>
      </c>
      <c r="D2506" t="s">
        <v>3897</v>
      </c>
      <c r="E2506" t="s">
        <v>288</v>
      </c>
      <c r="F2506" s="27" t="str">
        <f t="shared" si="39"/>
        <v>JW: Ngoc, Quynh Le</v>
      </c>
      <c r="G2506" s="27" t="str">
        <f>VLOOKUP(A2506,bangolf_kategorien!$A$2:$B$11,2,FALSE)</f>
        <v>JW</v>
      </c>
    </row>
    <row r="2507" spans="1:7" ht="14.5" x14ac:dyDescent="0.35">
      <c r="A2507" t="s">
        <v>127</v>
      </c>
      <c r="B2507">
        <v>66071</v>
      </c>
      <c r="C2507" t="s">
        <v>124</v>
      </c>
      <c r="D2507" t="s">
        <v>2202</v>
      </c>
      <c r="E2507" t="s">
        <v>266</v>
      </c>
      <c r="F2507" s="27" t="str">
        <f t="shared" si="39"/>
        <v>H: Nichter, Thomas</v>
      </c>
      <c r="G2507" s="27" t="str">
        <f>VLOOKUP(A2507,bangolf_kategorien!$A$2:$B$11,2,FALSE)</f>
        <v>H</v>
      </c>
    </row>
    <row r="2508" spans="1:7" ht="14.5" x14ac:dyDescent="0.35">
      <c r="A2508" t="s">
        <v>112</v>
      </c>
      <c r="B2508">
        <v>37288</v>
      </c>
      <c r="C2508" t="s">
        <v>207</v>
      </c>
      <c r="D2508" t="s">
        <v>2203</v>
      </c>
      <c r="E2508" t="s">
        <v>3527</v>
      </c>
      <c r="F2508" s="27" t="str">
        <f t="shared" si="39"/>
        <v>SM2: Nickel, Dieter</v>
      </c>
      <c r="G2508" s="27" t="str">
        <f>VLOOKUP(A2508,bangolf_kategorien!$A$2:$B$11,2,FALSE)</f>
        <v>SM2</v>
      </c>
    </row>
    <row r="2509" spans="1:7" ht="14.5" x14ac:dyDescent="0.35">
      <c r="A2509" t="s">
        <v>127</v>
      </c>
      <c r="B2509">
        <v>38005</v>
      </c>
      <c r="C2509" t="s">
        <v>1882</v>
      </c>
      <c r="D2509" t="s">
        <v>2203</v>
      </c>
      <c r="E2509" t="s">
        <v>295</v>
      </c>
      <c r="F2509" s="27" t="str">
        <f t="shared" si="39"/>
        <v>H: Nickel, Dustin</v>
      </c>
      <c r="G2509" s="27" t="str">
        <f>VLOOKUP(A2509,bangolf_kategorien!$A$2:$B$11,2,FALSE)</f>
        <v>H</v>
      </c>
    </row>
    <row r="2510" spans="1:7" ht="14.5" x14ac:dyDescent="0.35">
      <c r="A2510" t="s">
        <v>112</v>
      </c>
      <c r="B2510">
        <v>46152</v>
      </c>
      <c r="C2510" t="s">
        <v>224</v>
      </c>
      <c r="D2510" t="s">
        <v>2203</v>
      </c>
      <c r="E2510" t="s">
        <v>295</v>
      </c>
      <c r="F2510" s="27" t="str">
        <f t="shared" si="39"/>
        <v>SM2: Nickel, Gerhard</v>
      </c>
      <c r="G2510" s="27" t="str">
        <f>VLOOKUP(A2510,bangolf_kategorien!$A$2:$B$11,2,FALSE)</f>
        <v>SM2</v>
      </c>
    </row>
    <row r="2511" spans="1:7" ht="14.5" x14ac:dyDescent="0.35">
      <c r="A2511" t="s">
        <v>127</v>
      </c>
      <c r="B2511">
        <v>46042</v>
      </c>
      <c r="C2511" t="s">
        <v>481</v>
      </c>
      <c r="D2511" t="s">
        <v>2203</v>
      </c>
      <c r="E2511" t="s">
        <v>3787</v>
      </c>
      <c r="F2511" s="27" t="str">
        <f t="shared" si="39"/>
        <v>H: Nickel, Holger</v>
      </c>
      <c r="G2511" s="27" t="str">
        <f>VLOOKUP(A2511,bangolf_kategorien!$A$2:$B$11,2,FALSE)</f>
        <v>H</v>
      </c>
    </row>
    <row r="2512" spans="1:7" ht="14.5" x14ac:dyDescent="0.35">
      <c r="A2512" t="s">
        <v>123</v>
      </c>
      <c r="B2512">
        <v>48138</v>
      </c>
      <c r="C2512" t="s">
        <v>967</v>
      </c>
      <c r="D2512" t="s">
        <v>2204</v>
      </c>
      <c r="E2512" t="s">
        <v>381</v>
      </c>
      <c r="F2512" s="27" t="str">
        <f t="shared" si="39"/>
        <v>SM1: Nickerl, Alfred</v>
      </c>
      <c r="G2512" s="27" t="str">
        <f>VLOOKUP(A2512,bangolf_kategorien!$A$2:$B$11,2,FALSE)</f>
        <v>SM1</v>
      </c>
    </row>
    <row r="2513" spans="1:7" ht="14.5" x14ac:dyDescent="0.35">
      <c r="A2513" t="s">
        <v>152</v>
      </c>
      <c r="B2513">
        <v>66601</v>
      </c>
      <c r="C2513" t="s">
        <v>613</v>
      </c>
      <c r="D2513" t="s">
        <v>2204</v>
      </c>
      <c r="E2513" t="s">
        <v>381</v>
      </c>
      <c r="F2513" s="27" t="str">
        <f t="shared" si="39"/>
        <v>SCHM: Nickerl, David</v>
      </c>
      <c r="G2513" s="27" t="str">
        <f>VLOOKUP(A2513,bangolf_kategorien!$A$2:$B$11,2,FALSE)</f>
        <v>SCHM</v>
      </c>
    </row>
    <row r="2514" spans="1:7" ht="14.5" x14ac:dyDescent="0.35">
      <c r="A2514" t="s">
        <v>127</v>
      </c>
      <c r="B2514">
        <v>46446</v>
      </c>
      <c r="C2514" t="s">
        <v>590</v>
      </c>
      <c r="D2514" t="s">
        <v>2204</v>
      </c>
      <c r="E2514" t="s">
        <v>2205</v>
      </c>
      <c r="F2514" s="27" t="str">
        <f t="shared" si="39"/>
        <v>H: Nickerl, Matthias</v>
      </c>
      <c r="G2514" s="27" t="str">
        <f>VLOOKUP(A2514,bangolf_kategorien!$A$2:$B$11,2,FALSE)</f>
        <v>H</v>
      </c>
    </row>
    <row r="2515" spans="1:7" ht="14.5" x14ac:dyDescent="0.35">
      <c r="A2515" t="s">
        <v>112</v>
      </c>
      <c r="B2515">
        <v>40306</v>
      </c>
      <c r="C2515" t="s">
        <v>366</v>
      </c>
      <c r="D2515" t="s">
        <v>3403</v>
      </c>
      <c r="E2515" t="s">
        <v>160</v>
      </c>
      <c r="F2515" s="27" t="str">
        <f t="shared" si="39"/>
        <v>SM2: Niebler, Richard</v>
      </c>
      <c r="G2515" s="27" t="str">
        <f>VLOOKUP(A2515,bangolf_kategorien!$A$2:$B$11,2,FALSE)</f>
        <v>SM2</v>
      </c>
    </row>
    <row r="2516" spans="1:7" ht="14.5" x14ac:dyDescent="0.35">
      <c r="A2516" t="s">
        <v>123</v>
      </c>
      <c r="B2516">
        <v>66206</v>
      </c>
      <c r="C2516" t="s">
        <v>244</v>
      </c>
      <c r="D2516" t="s">
        <v>2206</v>
      </c>
      <c r="E2516" t="s">
        <v>223</v>
      </c>
      <c r="F2516" s="27" t="str">
        <f t="shared" si="39"/>
        <v>SM1: Niebuhr, Jörg</v>
      </c>
      <c r="G2516" s="27" t="str">
        <f>VLOOKUP(A2516,bangolf_kategorien!$A$2:$B$11,2,FALSE)</f>
        <v>SM1</v>
      </c>
    </row>
    <row r="2517" spans="1:7" ht="14.5" x14ac:dyDescent="0.35">
      <c r="A2517" t="s">
        <v>112</v>
      </c>
      <c r="B2517">
        <v>11191</v>
      </c>
      <c r="C2517" t="s">
        <v>207</v>
      </c>
      <c r="D2517" t="s">
        <v>2207</v>
      </c>
      <c r="E2517" t="s">
        <v>132</v>
      </c>
      <c r="F2517" s="27" t="str">
        <f t="shared" si="39"/>
        <v>SM2: Niederdräing, Dieter</v>
      </c>
      <c r="G2517" s="27" t="str">
        <f>VLOOKUP(A2517,bangolf_kategorien!$A$2:$B$11,2,FALSE)</f>
        <v>SM2</v>
      </c>
    </row>
    <row r="2518" spans="1:7" ht="14.5" x14ac:dyDescent="0.35">
      <c r="A2518" t="s">
        <v>123</v>
      </c>
      <c r="B2518">
        <v>42044</v>
      </c>
      <c r="C2518" t="s">
        <v>315</v>
      </c>
      <c r="D2518" t="s">
        <v>2208</v>
      </c>
      <c r="E2518" t="s">
        <v>381</v>
      </c>
      <c r="F2518" s="27" t="str">
        <f t="shared" si="39"/>
        <v>SM1: Niedermeir, Andreas</v>
      </c>
      <c r="G2518" s="27" t="str">
        <f>VLOOKUP(A2518,bangolf_kategorien!$A$2:$B$11,2,FALSE)</f>
        <v>SM1</v>
      </c>
    </row>
    <row r="2519" spans="1:7" ht="14.5" x14ac:dyDescent="0.35">
      <c r="A2519" t="s">
        <v>123</v>
      </c>
      <c r="B2519">
        <v>42046</v>
      </c>
      <c r="C2519" t="s">
        <v>382</v>
      </c>
      <c r="D2519" t="s">
        <v>2208</v>
      </c>
      <c r="E2519" t="s">
        <v>381</v>
      </c>
      <c r="F2519" s="27" t="str">
        <f t="shared" si="39"/>
        <v>SM1: Niedermeir, Martin</v>
      </c>
      <c r="G2519" s="27" t="str">
        <f>VLOOKUP(A2519,bangolf_kategorien!$A$2:$B$11,2,FALSE)</f>
        <v>SM1</v>
      </c>
    </row>
    <row r="2520" spans="1:7" ht="14.5" x14ac:dyDescent="0.35">
      <c r="A2520" t="s">
        <v>112</v>
      </c>
      <c r="B2520">
        <v>37610</v>
      </c>
      <c r="C2520" t="s">
        <v>518</v>
      </c>
      <c r="D2520" t="s">
        <v>2209</v>
      </c>
      <c r="E2520" t="s">
        <v>397</v>
      </c>
      <c r="F2520" s="27" t="str">
        <f t="shared" si="39"/>
        <v>SM2: Niedl, Roland</v>
      </c>
      <c r="G2520" s="27" t="str">
        <f>VLOOKUP(A2520,bangolf_kategorien!$A$2:$B$11,2,FALSE)</f>
        <v>SM2</v>
      </c>
    </row>
    <row r="2521" spans="1:7" ht="14.5" x14ac:dyDescent="0.35">
      <c r="A2521" t="s">
        <v>123</v>
      </c>
      <c r="B2521">
        <v>45006</v>
      </c>
      <c r="C2521" t="s">
        <v>685</v>
      </c>
      <c r="D2521" t="s">
        <v>2210</v>
      </c>
      <c r="E2521" t="s">
        <v>156</v>
      </c>
      <c r="F2521" s="27" t="str">
        <f t="shared" si="39"/>
        <v>SM1: Niemann, Thorsten</v>
      </c>
      <c r="G2521" s="27" t="str">
        <f>VLOOKUP(A2521,bangolf_kategorien!$A$2:$B$11,2,FALSE)</f>
        <v>SM1</v>
      </c>
    </row>
    <row r="2522" spans="1:7" ht="14.5" x14ac:dyDescent="0.35">
      <c r="A2522" t="s">
        <v>123</v>
      </c>
      <c r="B2522">
        <v>52000</v>
      </c>
      <c r="C2522" t="s">
        <v>190</v>
      </c>
      <c r="D2522" t="s">
        <v>2211</v>
      </c>
      <c r="E2522" t="s">
        <v>510</v>
      </c>
      <c r="F2522" s="27" t="str">
        <f t="shared" si="39"/>
        <v>SM1: Niemtschke, Uwe</v>
      </c>
      <c r="G2522" s="27" t="str">
        <f>VLOOKUP(A2522,bangolf_kategorien!$A$2:$B$11,2,FALSE)</f>
        <v>SM1</v>
      </c>
    </row>
    <row r="2523" spans="1:7" ht="14.5" x14ac:dyDescent="0.35">
      <c r="A2523" t="s">
        <v>138</v>
      </c>
      <c r="B2523">
        <v>67022</v>
      </c>
      <c r="C2523" t="s">
        <v>1992</v>
      </c>
      <c r="D2523" t="s">
        <v>2212</v>
      </c>
      <c r="E2523" t="s">
        <v>145</v>
      </c>
      <c r="F2523" s="27" t="str">
        <f t="shared" si="39"/>
        <v>D: Niepel, Jacqueline</v>
      </c>
      <c r="G2523" s="27" t="str">
        <f>VLOOKUP(A2523,bangolf_kategorien!$A$2:$B$11,2,FALSE)</f>
        <v>D</v>
      </c>
    </row>
    <row r="2524" spans="1:7" ht="14.5" x14ac:dyDescent="0.35">
      <c r="A2524" t="s">
        <v>134</v>
      </c>
      <c r="B2524">
        <v>66579</v>
      </c>
      <c r="C2524" t="s">
        <v>350</v>
      </c>
      <c r="D2524" t="s">
        <v>2212</v>
      </c>
      <c r="E2524" t="s">
        <v>145</v>
      </c>
      <c r="F2524" s="27" t="str">
        <f t="shared" si="39"/>
        <v>SW1: Niepel, Susanne</v>
      </c>
      <c r="G2524" s="27" t="str">
        <f>VLOOKUP(A2524,bangolf_kategorien!$A$2:$B$11,2,FALSE)</f>
        <v>SW1</v>
      </c>
    </row>
    <row r="2525" spans="1:7" ht="14.5" x14ac:dyDescent="0.35">
      <c r="A2525" t="s">
        <v>112</v>
      </c>
      <c r="B2525">
        <v>67392</v>
      </c>
      <c r="C2525" t="s">
        <v>3898</v>
      </c>
      <c r="D2525" t="s">
        <v>3899</v>
      </c>
      <c r="E2525" t="s">
        <v>432</v>
      </c>
      <c r="F2525" s="27" t="str">
        <f t="shared" si="39"/>
        <v>SM2: Nihoul, Jean-Luc</v>
      </c>
      <c r="G2525" s="27" t="str">
        <f>VLOOKUP(A2525,bangolf_kategorien!$A$2:$B$11,2,FALSE)</f>
        <v>SM2</v>
      </c>
    </row>
    <row r="2526" spans="1:7" ht="14.5" x14ac:dyDescent="0.35">
      <c r="A2526" t="s">
        <v>215</v>
      </c>
      <c r="B2526">
        <v>66991</v>
      </c>
      <c r="C2526" t="s">
        <v>1003</v>
      </c>
      <c r="D2526" t="s">
        <v>2213</v>
      </c>
      <c r="E2526" t="s">
        <v>612</v>
      </c>
      <c r="F2526" s="27" t="str">
        <f t="shared" si="39"/>
        <v>SCHW: Nikolaus, Jana</v>
      </c>
      <c r="G2526" s="27" t="str">
        <f>VLOOKUP(A2526,bangolf_kategorien!$A$2:$B$11,2,FALSE)</f>
        <v>SCHW</v>
      </c>
    </row>
    <row r="2527" spans="1:7" ht="14.5" x14ac:dyDescent="0.35">
      <c r="A2527" t="s">
        <v>127</v>
      </c>
      <c r="B2527">
        <v>30626</v>
      </c>
      <c r="C2527" t="s">
        <v>541</v>
      </c>
      <c r="D2527" t="s">
        <v>2213</v>
      </c>
      <c r="E2527" t="s">
        <v>446</v>
      </c>
      <c r="F2527" s="27" t="str">
        <f t="shared" si="39"/>
        <v>H: Nikolaus, Maik</v>
      </c>
      <c r="G2527" s="27" t="str">
        <f>VLOOKUP(A2527,bangolf_kategorien!$A$2:$B$11,2,FALSE)</f>
        <v>H</v>
      </c>
    </row>
    <row r="2528" spans="1:7" ht="14.5" x14ac:dyDescent="0.35">
      <c r="A2528" t="s">
        <v>138</v>
      </c>
      <c r="B2528">
        <v>34408</v>
      </c>
      <c r="C2528" t="s">
        <v>972</v>
      </c>
      <c r="D2528" t="s">
        <v>2213</v>
      </c>
      <c r="E2528" t="s">
        <v>612</v>
      </c>
      <c r="F2528" s="27" t="str">
        <f t="shared" si="39"/>
        <v>D: Nikolaus, Sandra</v>
      </c>
      <c r="G2528" s="27" t="str">
        <f>VLOOKUP(A2528,bangolf_kategorien!$A$2:$B$11,2,FALSE)</f>
        <v>D</v>
      </c>
    </row>
    <row r="2529" spans="1:7" ht="14.5" x14ac:dyDescent="0.35">
      <c r="A2529" t="s">
        <v>116</v>
      </c>
      <c r="B2529">
        <v>3216772</v>
      </c>
      <c r="C2529" t="s">
        <v>1676</v>
      </c>
      <c r="D2529" t="s">
        <v>629</v>
      </c>
      <c r="E2529" t="s">
        <v>4</v>
      </c>
      <c r="F2529" s="27" t="str">
        <f t="shared" si="39"/>
        <v>SW2: Nils, Antje</v>
      </c>
      <c r="G2529" s="27" t="str">
        <f>VLOOKUP(A2529,bangolf_kategorien!$A$2:$B$11,2,FALSE)</f>
        <v>SW2</v>
      </c>
    </row>
    <row r="2530" spans="1:7" ht="14.5" x14ac:dyDescent="0.35">
      <c r="A2530" t="s">
        <v>138</v>
      </c>
      <c r="B2530">
        <v>67311</v>
      </c>
      <c r="C2530" t="s">
        <v>905</v>
      </c>
      <c r="D2530" t="s">
        <v>2214</v>
      </c>
      <c r="E2530" t="s">
        <v>137</v>
      </c>
      <c r="F2530" s="27" t="str">
        <f t="shared" si="39"/>
        <v>D: Nischk, Britta</v>
      </c>
      <c r="G2530" s="27" t="str">
        <f>VLOOKUP(A2530,bangolf_kategorien!$A$2:$B$11,2,FALSE)</f>
        <v>D</v>
      </c>
    </row>
    <row r="2531" spans="1:7" ht="14.5" x14ac:dyDescent="0.35">
      <c r="A2531" t="s">
        <v>116</v>
      </c>
      <c r="B2531">
        <v>37550</v>
      </c>
      <c r="C2531" t="s">
        <v>425</v>
      </c>
      <c r="D2531" t="s">
        <v>2214</v>
      </c>
      <c r="E2531" t="s">
        <v>137</v>
      </c>
      <c r="F2531" s="27" t="str">
        <f t="shared" si="39"/>
        <v>SW2: Nischk, Erika</v>
      </c>
      <c r="G2531" s="27" t="str">
        <f>VLOOKUP(A2531,bangolf_kategorien!$A$2:$B$11,2,FALSE)</f>
        <v>SW2</v>
      </c>
    </row>
    <row r="2532" spans="1:7" ht="14.5" x14ac:dyDescent="0.35">
      <c r="A2532" t="s">
        <v>123</v>
      </c>
      <c r="B2532">
        <v>37551</v>
      </c>
      <c r="C2532" t="s">
        <v>140</v>
      </c>
      <c r="D2532" t="s">
        <v>2214</v>
      </c>
      <c r="E2532" t="s">
        <v>137</v>
      </c>
      <c r="F2532" s="27" t="str">
        <f t="shared" si="39"/>
        <v>SM1: Nischk, Michael</v>
      </c>
      <c r="G2532" s="27" t="str">
        <f>VLOOKUP(A2532,bangolf_kategorien!$A$2:$B$11,2,FALSE)</f>
        <v>SM1</v>
      </c>
    </row>
    <row r="2533" spans="1:7" ht="14.5" x14ac:dyDescent="0.35">
      <c r="A2533" t="s">
        <v>127</v>
      </c>
      <c r="B2533">
        <v>45189</v>
      </c>
      <c r="C2533" t="s">
        <v>481</v>
      </c>
      <c r="D2533" t="s">
        <v>2215</v>
      </c>
      <c r="E2533" t="s">
        <v>540</v>
      </c>
      <c r="F2533" s="27" t="str">
        <f t="shared" si="39"/>
        <v>H: Nitsche, Holger</v>
      </c>
      <c r="G2533" s="27" t="str">
        <f>VLOOKUP(A2533,bangolf_kategorien!$A$2:$B$11,2,FALSE)</f>
        <v>H</v>
      </c>
    </row>
    <row r="2534" spans="1:7" ht="14.5" x14ac:dyDescent="0.35">
      <c r="A2534" t="s">
        <v>123</v>
      </c>
      <c r="B2534">
        <v>26342</v>
      </c>
      <c r="C2534" t="s">
        <v>180</v>
      </c>
      <c r="D2534" t="s">
        <v>2216</v>
      </c>
      <c r="E2534" t="s">
        <v>1182</v>
      </c>
      <c r="F2534" s="27" t="str">
        <f t="shared" si="39"/>
        <v>SM1: Nitzki, Peter</v>
      </c>
      <c r="G2534" s="27" t="str">
        <f>VLOOKUP(A2534,bangolf_kategorien!$A$2:$B$11,2,FALSE)</f>
        <v>SM1</v>
      </c>
    </row>
    <row r="2535" spans="1:7" ht="14.5" x14ac:dyDescent="0.35">
      <c r="A2535" t="s">
        <v>123</v>
      </c>
      <c r="B2535">
        <v>43542</v>
      </c>
      <c r="C2535" t="s">
        <v>124</v>
      </c>
      <c r="D2535" t="s">
        <v>2217</v>
      </c>
      <c r="E2535" t="s">
        <v>266</v>
      </c>
      <c r="F2535" s="27" t="str">
        <f t="shared" si="39"/>
        <v>SM1: Nix, Thomas</v>
      </c>
      <c r="G2535" s="27" t="str">
        <f>VLOOKUP(A2535,bangolf_kategorien!$A$2:$B$11,2,FALSE)</f>
        <v>SM1</v>
      </c>
    </row>
    <row r="2536" spans="1:7" ht="14.5" x14ac:dyDescent="0.35">
      <c r="A2536" t="s">
        <v>127</v>
      </c>
      <c r="B2536">
        <v>67214</v>
      </c>
      <c r="C2536" t="s">
        <v>800</v>
      </c>
      <c r="D2536" t="s">
        <v>2218</v>
      </c>
      <c r="E2536" t="s">
        <v>488</v>
      </c>
      <c r="F2536" s="27" t="str">
        <f t="shared" si="39"/>
        <v>H: Noack, Danny</v>
      </c>
      <c r="G2536" s="27" t="str">
        <f>VLOOKUP(A2536,bangolf_kategorien!$A$2:$B$11,2,FALSE)</f>
        <v>H</v>
      </c>
    </row>
    <row r="2537" spans="1:7" ht="14.5" x14ac:dyDescent="0.35">
      <c r="A2537" t="s">
        <v>112</v>
      </c>
      <c r="B2537">
        <v>34191</v>
      </c>
      <c r="C2537" t="s">
        <v>227</v>
      </c>
      <c r="D2537" t="s">
        <v>2218</v>
      </c>
      <c r="E2537" t="s">
        <v>327</v>
      </c>
      <c r="F2537" s="27" t="str">
        <f t="shared" si="39"/>
        <v>SM2: Noack, Günter</v>
      </c>
      <c r="G2537" s="27" t="str">
        <f>VLOOKUP(A2537,bangolf_kategorien!$A$2:$B$11,2,FALSE)</f>
        <v>SM2</v>
      </c>
    </row>
    <row r="2538" spans="1:7" ht="14.5" x14ac:dyDescent="0.35">
      <c r="A2538" t="s">
        <v>127</v>
      </c>
      <c r="B2538">
        <v>31269</v>
      </c>
      <c r="C2538" t="s">
        <v>642</v>
      </c>
      <c r="D2538" t="s">
        <v>2218</v>
      </c>
      <c r="E2538" t="s">
        <v>327</v>
      </c>
      <c r="F2538" s="27" t="str">
        <f t="shared" si="39"/>
        <v>H: Noack, Marcel</v>
      </c>
      <c r="G2538" s="27" t="str">
        <f>VLOOKUP(A2538,bangolf_kategorien!$A$2:$B$11,2,FALSE)</f>
        <v>H</v>
      </c>
    </row>
    <row r="2539" spans="1:7" ht="14.5" x14ac:dyDescent="0.35">
      <c r="A2539" t="s">
        <v>152</v>
      </c>
      <c r="B2539">
        <v>66971</v>
      </c>
      <c r="C2539" t="s">
        <v>3404</v>
      </c>
      <c r="D2539" t="s">
        <v>2218</v>
      </c>
      <c r="E2539" t="s">
        <v>488</v>
      </c>
      <c r="F2539" s="27" t="str">
        <f t="shared" si="39"/>
        <v>SCHM: Noack, Nevio</v>
      </c>
      <c r="G2539" s="27" t="str">
        <f>VLOOKUP(A2539,bangolf_kategorien!$A$2:$B$11,2,FALSE)</f>
        <v>SCHM</v>
      </c>
    </row>
    <row r="2540" spans="1:7" ht="14.5" x14ac:dyDescent="0.35">
      <c r="A2540" t="s">
        <v>134</v>
      </c>
      <c r="B2540">
        <v>23516</v>
      </c>
      <c r="C2540" t="s">
        <v>454</v>
      </c>
      <c r="D2540" t="s">
        <v>2219</v>
      </c>
      <c r="E2540" t="s">
        <v>828</v>
      </c>
      <c r="F2540" s="27" t="str">
        <f t="shared" si="39"/>
        <v>SW1: Noch, Christiane</v>
      </c>
      <c r="G2540" s="27" t="str">
        <f>VLOOKUP(A2540,bangolf_kategorien!$A$2:$B$11,2,FALSE)</f>
        <v>SW1</v>
      </c>
    </row>
    <row r="2541" spans="1:7" ht="14.5" x14ac:dyDescent="0.35">
      <c r="A2541" t="s">
        <v>112</v>
      </c>
      <c r="B2541">
        <v>23517</v>
      </c>
      <c r="C2541" t="s">
        <v>513</v>
      </c>
      <c r="D2541" t="s">
        <v>2219</v>
      </c>
      <c r="E2541" t="s">
        <v>828</v>
      </c>
      <c r="F2541" s="27" t="str">
        <f t="shared" si="39"/>
        <v>SM2: Noch, Frank</v>
      </c>
      <c r="G2541" s="27" t="str">
        <f>VLOOKUP(A2541,bangolf_kategorien!$A$2:$B$11,2,FALSE)</f>
        <v>SM2</v>
      </c>
    </row>
    <row r="2542" spans="1:7" ht="14.5" x14ac:dyDescent="0.35">
      <c r="A2542" t="s">
        <v>112</v>
      </c>
      <c r="B2542">
        <v>66840</v>
      </c>
      <c r="C2542" t="s">
        <v>427</v>
      </c>
      <c r="D2542" t="s">
        <v>2220</v>
      </c>
      <c r="E2542" t="s">
        <v>252</v>
      </c>
      <c r="F2542" s="27" t="str">
        <f t="shared" si="39"/>
        <v>SM2: Nocon, Gerd</v>
      </c>
      <c r="G2542" s="27" t="str">
        <f>VLOOKUP(A2542,bangolf_kategorien!$A$2:$B$11,2,FALSE)</f>
        <v>SM2</v>
      </c>
    </row>
    <row r="2543" spans="1:7" ht="14.5" x14ac:dyDescent="0.35">
      <c r="A2543" t="s">
        <v>123</v>
      </c>
      <c r="B2543">
        <v>35738</v>
      </c>
      <c r="C2543" t="s">
        <v>299</v>
      </c>
      <c r="D2543" t="s">
        <v>2221</v>
      </c>
      <c r="E2543" t="s">
        <v>179</v>
      </c>
      <c r="F2543" s="27" t="str">
        <f t="shared" si="39"/>
        <v>SM1: Nohr, Harald</v>
      </c>
      <c r="G2543" s="27" t="str">
        <f>VLOOKUP(A2543,bangolf_kategorien!$A$2:$B$11,2,FALSE)</f>
        <v>SM1</v>
      </c>
    </row>
    <row r="2544" spans="1:7" ht="14.5" x14ac:dyDescent="0.35">
      <c r="A2544" t="s">
        <v>112</v>
      </c>
      <c r="B2544">
        <v>456</v>
      </c>
      <c r="C2544" t="s">
        <v>224</v>
      </c>
      <c r="D2544" t="s">
        <v>2222</v>
      </c>
      <c r="E2544" t="s">
        <v>444</v>
      </c>
      <c r="F2544" s="27" t="str">
        <f t="shared" si="39"/>
        <v>SM2: Noll, Gerhard</v>
      </c>
      <c r="G2544" s="27" t="str">
        <f>VLOOKUP(A2544,bangolf_kategorien!$A$2:$B$11,2,FALSE)</f>
        <v>SM2</v>
      </c>
    </row>
    <row r="2545" spans="1:7" ht="14.5" x14ac:dyDescent="0.35">
      <c r="A2545" t="s">
        <v>116</v>
      </c>
      <c r="B2545">
        <v>30053</v>
      </c>
      <c r="C2545" t="s">
        <v>1005</v>
      </c>
      <c r="D2545" t="s">
        <v>2222</v>
      </c>
      <c r="E2545" t="s">
        <v>444</v>
      </c>
      <c r="F2545" s="27" t="str">
        <f t="shared" si="39"/>
        <v>SW2: Noll, Sigrid</v>
      </c>
      <c r="G2545" s="27" t="str">
        <f>VLOOKUP(A2545,bangolf_kategorien!$A$2:$B$11,2,FALSE)</f>
        <v>SW2</v>
      </c>
    </row>
    <row r="2546" spans="1:7" ht="14.5" x14ac:dyDescent="0.35">
      <c r="A2546" t="s">
        <v>116</v>
      </c>
      <c r="B2546">
        <v>32951</v>
      </c>
      <c r="C2546" t="s">
        <v>460</v>
      </c>
      <c r="D2546" t="s">
        <v>2223</v>
      </c>
      <c r="E2546" t="s">
        <v>945</v>
      </c>
      <c r="F2546" s="27" t="str">
        <f t="shared" si="39"/>
        <v>SW2: Nolte, Sylvia</v>
      </c>
      <c r="G2546" s="27" t="str">
        <f>VLOOKUP(A2546,bangolf_kategorien!$A$2:$B$11,2,FALSE)</f>
        <v>SW2</v>
      </c>
    </row>
    <row r="2547" spans="1:7" ht="14.5" x14ac:dyDescent="0.35">
      <c r="A2547" t="s">
        <v>152</v>
      </c>
      <c r="B2547">
        <v>67028</v>
      </c>
      <c r="C2547" t="s">
        <v>901</v>
      </c>
      <c r="D2547" t="s">
        <v>3405</v>
      </c>
      <c r="E2547" t="s">
        <v>931</v>
      </c>
      <c r="F2547" s="27" t="str">
        <f t="shared" si="39"/>
        <v>SCHM: Nöth, Johannes</v>
      </c>
      <c r="G2547" s="27" t="str">
        <f>VLOOKUP(A2547,bangolf_kategorien!$A$2:$B$11,2,FALSE)</f>
        <v>SCHM</v>
      </c>
    </row>
    <row r="2548" spans="1:7" ht="14.5" x14ac:dyDescent="0.35">
      <c r="A2548" t="s">
        <v>123</v>
      </c>
      <c r="B2548">
        <v>67026</v>
      </c>
      <c r="C2548" t="s">
        <v>140</v>
      </c>
      <c r="D2548" t="s">
        <v>3405</v>
      </c>
      <c r="E2548" t="s">
        <v>931</v>
      </c>
      <c r="F2548" s="27" t="str">
        <f t="shared" si="39"/>
        <v>SM1: Nöth, Michael</v>
      </c>
      <c r="G2548" s="27" t="str">
        <f>VLOOKUP(A2548,bangolf_kategorien!$A$2:$B$11,2,FALSE)</f>
        <v>SM1</v>
      </c>
    </row>
    <row r="2549" spans="1:7" ht="14.5" x14ac:dyDescent="0.35">
      <c r="A2549" t="s">
        <v>123</v>
      </c>
      <c r="B2549">
        <v>38541</v>
      </c>
      <c r="C2549" t="s">
        <v>967</v>
      </c>
      <c r="D2549" t="s">
        <v>2224</v>
      </c>
      <c r="E2549" t="s">
        <v>491</v>
      </c>
      <c r="F2549" s="27" t="str">
        <f t="shared" si="39"/>
        <v>SM1: Nowak, Alfred</v>
      </c>
      <c r="G2549" s="27" t="str">
        <f>VLOOKUP(A2549,bangolf_kategorien!$A$2:$B$11,2,FALSE)</f>
        <v>SM1</v>
      </c>
    </row>
    <row r="2550" spans="1:7" ht="14.5" x14ac:dyDescent="0.35">
      <c r="A2550" t="s">
        <v>116</v>
      </c>
      <c r="B2550">
        <v>21500</v>
      </c>
      <c r="C2550" t="s">
        <v>988</v>
      </c>
      <c r="D2550" t="s">
        <v>2224</v>
      </c>
      <c r="E2550" t="s">
        <v>401</v>
      </c>
      <c r="F2550" s="27" t="str">
        <f t="shared" si="39"/>
        <v>SW2: Nowak, Marion</v>
      </c>
      <c r="G2550" s="27" t="str">
        <f>VLOOKUP(A2550,bangolf_kategorien!$A$2:$B$11,2,FALSE)</f>
        <v>SW2</v>
      </c>
    </row>
    <row r="2551" spans="1:7" ht="14.5" x14ac:dyDescent="0.35">
      <c r="A2551" t="s">
        <v>112</v>
      </c>
      <c r="B2551">
        <v>5511</v>
      </c>
      <c r="C2551" t="s">
        <v>472</v>
      </c>
      <c r="D2551" t="s">
        <v>2224</v>
      </c>
      <c r="E2551" t="s">
        <v>401</v>
      </c>
      <c r="F2551" s="27" t="str">
        <f t="shared" si="39"/>
        <v>SM2: Nowak, Wilfried</v>
      </c>
      <c r="G2551" s="27" t="str">
        <f>VLOOKUP(A2551,bangolf_kategorien!$A$2:$B$11,2,FALSE)</f>
        <v>SM2</v>
      </c>
    </row>
    <row r="2552" spans="1:7" ht="14.5" x14ac:dyDescent="0.35">
      <c r="A2552" t="s">
        <v>127</v>
      </c>
      <c r="B2552">
        <v>3216750</v>
      </c>
      <c r="C2552" t="s">
        <v>3900</v>
      </c>
      <c r="D2552" t="s">
        <v>3901</v>
      </c>
      <c r="E2552" t="s">
        <v>4</v>
      </c>
      <c r="F2552" s="27" t="str">
        <f t="shared" si="39"/>
        <v>H: Nowicki, Mischa</v>
      </c>
      <c r="G2552" s="27" t="str">
        <f>VLOOKUP(A2552,bangolf_kategorien!$A$2:$B$11,2,FALSE)</f>
        <v>H</v>
      </c>
    </row>
    <row r="2553" spans="1:7" ht="14.5" x14ac:dyDescent="0.35">
      <c r="A2553" t="s">
        <v>123</v>
      </c>
      <c r="B2553">
        <v>30639</v>
      </c>
      <c r="C2553" t="s">
        <v>180</v>
      </c>
      <c r="D2553" t="s">
        <v>2225</v>
      </c>
      <c r="E2553" t="s">
        <v>172</v>
      </c>
      <c r="F2553" s="27" t="str">
        <f t="shared" si="39"/>
        <v>SM1: Nowsky, Peter</v>
      </c>
      <c r="G2553" s="27" t="str">
        <f>VLOOKUP(A2553,bangolf_kategorien!$A$2:$B$11,2,FALSE)</f>
        <v>SM1</v>
      </c>
    </row>
    <row r="2554" spans="1:7" ht="14.5" x14ac:dyDescent="0.35">
      <c r="A2554" t="s">
        <v>134</v>
      </c>
      <c r="B2554">
        <v>66272</v>
      </c>
      <c r="C2554" t="s">
        <v>2226</v>
      </c>
      <c r="D2554" t="s">
        <v>2227</v>
      </c>
      <c r="E2554" t="s">
        <v>371</v>
      </c>
      <c r="F2554" s="27" t="str">
        <f t="shared" si="39"/>
        <v>SW1: Numberger, Beatrix</v>
      </c>
      <c r="G2554" s="27" t="str">
        <f>VLOOKUP(A2554,bangolf_kategorien!$A$2:$B$11,2,FALSE)</f>
        <v>SW1</v>
      </c>
    </row>
    <row r="2555" spans="1:7" ht="14.5" x14ac:dyDescent="0.35">
      <c r="A2555" t="s">
        <v>112</v>
      </c>
      <c r="B2555">
        <v>43054</v>
      </c>
      <c r="C2555" t="s">
        <v>382</v>
      </c>
      <c r="D2555" t="s">
        <v>2228</v>
      </c>
      <c r="E2555" t="s">
        <v>259</v>
      </c>
      <c r="F2555" s="27" t="str">
        <f t="shared" si="39"/>
        <v>SM2: Nuri-Kälble, Martin</v>
      </c>
      <c r="G2555" s="27" t="str">
        <f>VLOOKUP(A2555,bangolf_kategorien!$A$2:$B$11,2,FALSE)</f>
        <v>SM2</v>
      </c>
    </row>
    <row r="2556" spans="1:7" ht="14.5" x14ac:dyDescent="0.35">
      <c r="A2556" t="s">
        <v>112</v>
      </c>
      <c r="B2556">
        <v>33491</v>
      </c>
      <c r="C2556" t="s">
        <v>440</v>
      </c>
      <c r="D2556" t="s">
        <v>2229</v>
      </c>
      <c r="E2556" t="s">
        <v>444</v>
      </c>
      <c r="F2556" s="27" t="str">
        <f t="shared" si="39"/>
        <v>SM2: Nutzenberger, Rolf</v>
      </c>
      <c r="G2556" s="27" t="str">
        <f>VLOOKUP(A2556,bangolf_kategorien!$A$2:$B$11,2,FALSE)</f>
        <v>SM2</v>
      </c>
    </row>
    <row r="2557" spans="1:7" ht="14.5" x14ac:dyDescent="0.35">
      <c r="A2557" t="s">
        <v>112</v>
      </c>
      <c r="B2557">
        <v>33385</v>
      </c>
      <c r="C2557" t="s">
        <v>344</v>
      </c>
      <c r="D2557" t="s">
        <v>2230</v>
      </c>
      <c r="E2557" t="s">
        <v>1136</v>
      </c>
      <c r="F2557" s="27" t="str">
        <f t="shared" si="39"/>
        <v>SM2: Oberding, Hermann</v>
      </c>
      <c r="G2557" s="27" t="str">
        <f>VLOOKUP(A2557,bangolf_kategorien!$A$2:$B$11,2,FALSE)</f>
        <v>SM2</v>
      </c>
    </row>
    <row r="2558" spans="1:7" ht="14.5" x14ac:dyDescent="0.35">
      <c r="A2558" t="s">
        <v>123</v>
      </c>
      <c r="B2558">
        <v>42510</v>
      </c>
      <c r="C2558" t="s">
        <v>513</v>
      </c>
      <c r="D2558" t="s">
        <v>3406</v>
      </c>
      <c r="E2558" t="s">
        <v>793</v>
      </c>
      <c r="F2558" s="27" t="str">
        <f t="shared" si="39"/>
        <v>SM1: Oberhofer, Frank</v>
      </c>
      <c r="G2558" s="27" t="str">
        <f>VLOOKUP(A2558,bangolf_kategorien!$A$2:$B$11,2,FALSE)</f>
        <v>SM1</v>
      </c>
    </row>
    <row r="2559" spans="1:7" ht="14.5" x14ac:dyDescent="0.35">
      <c r="A2559" t="s">
        <v>112</v>
      </c>
      <c r="B2559">
        <v>67002</v>
      </c>
      <c r="C2559" t="s">
        <v>2272</v>
      </c>
      <c r="D2559" t="s">
        <v>3407</v>
      </c>
      <c r="E2559" t="s">
        <v>1323</v>
      </c>
      <c r="F2559" s="27" t="str">
        <f t="shared" si="39"/>
        <v>SM2: Oberländer, Klaus Peter</v>
      </c>
      <c r="G2559" s="27" t="str">
        <f>VLOOKUP(A2559,bangolf_kategorien!$A$2:$B$11,2,FALSE)</f>
        <v>SM2</v>
      </c>
    </row>
    <row r="2560" spans="1:7" ht="14.5" x14ac:dyDescent="0.35">
      <c r="A2560" t="s">
        <v>116</v>
      </c>
      <c r="B2560">
        <v>67003</v>
      </c>
      <c r="C2560" t="s">
        <v>3370</v>
      </c>
      <c r="D2560" t="s">
        <v>3407</v>
      </c>
      <c r="E2560" t="s">
        <v>1323</v>
      </c>
      <c r="F2560" s="27" t="str">
        <f t="shared" si="39"/>
        <v>SW2: Oberländer, Wilma</v>
      </c>
      <c r="G2560" s="27" t="str">
        <f>VLOOKUP(A2560,bangolf_kategorien!$A$2:$B$11,2,FALSE)</f>
        <v>SW2</v>
      </c>
    </row>
    <row r="2561" spans="1:7" ht="14.5" x14ac:dyDescent="0.35">
      <c r="A2561" t="s">
        <v>116</v>
      </c>
      <c r="B2561">
        <v>3222846</v>
      </c>
      <c r="C2561" t="s">
        <v>2395</v>
      </c>
      <c r="D2561" t="s">
        <v>2231</v>
      </c>
      <c r="E2561" t="s">
        <v>4</v>
      </c>
      <c r="F2561" s="27" t="str">
        <f t="shared" si="39"/>
        <v>SW2: Ochs, Brunhilde</v>
      </c>
      <c r="G2561" s="27" t="str">
        <f>VLOOKUP(A2561,bangolf_kategorien!$A$2:$B$11,2,FALSE)</f>
        <v>SW2</v>
      </c>
    </row>
    <row r="2562" spans="1:7" ht="14.5" x14ac:dyDescent="0.35">
      <c r="A2562" t="s">
        <v>127</v>
      </c>
      <c r="B2562">
        <v>3111929</v>
      </c>
      <c r="C2562" t="s">
        <v>269</v>
      </c>
      <c r="D2562" t="s">
        <v>2231</v>
      </c>
      <c r="E2562" t="s">
        <v>4</v>
      </c>
      <c r="F2562" s="27" t="str">
        <f t="shared" si="39"/>
        <v>H: Ochs, Christian</v>
      </c>
      <c r="G2562" s="27" t="str">
        <f>VLOOKUP(A2562,bangolf_kategorien!$A$2:$B$11,2,FALSE)</f>
        <v>H</v>
      </c>
    </row>
    <row r="2563" spans="1:7" ht="14.5" x14ac:dyDescent="0.35">
      <c r="A2563" t="s">
        <v>127</v>
      </c>
      <c r="B2563">
        <v>50194</v>
      </c>
      <c r="C2563" t="s">
        <v>590</v>
      </c>
      <c r="D2563" t="s">
        <v>3583</v>
      </c>
      <c r="E2563" t="s">
        <v>898</v>
      </c>
      <c r="F2563" s="27" t="str">
        <f t="shared" ref="F2563:F2626" si="40">CONCATENATE(G2563,": ",D2563,", ",C2563)</f>
        <v>H: Ockerblohm, Matthias</v>
      </c>
      <c r="G2563" s="27" t="str">
        <f>VLOOKUP(A2563,bangolf_kategorien!$A$2:$B$11,2,FALSE)</f>
        <v>H</v>
      </c>
    </row>
    <row r="2564" spans="1:7" ht="14.5" x14ac:dyDescent="0.35">
      <c r="A2564" t="s">
        <v>127</v>
      </c>
      <c r="B2564">
        <v>36180</v>
      </c>
      <c r="C2564" t="s">
        <v>672</v>
      </c>
      <c r="D2564" t="s">
        <v>2232</v>
      </c>
      <c r="E2564" t="s">
        <v>240</v>
      </c>
      <c r="F2564" s="27" t="str">
        <f t="shared" si="40"/>
        <v>H: Oehl, Felix</v>
      </c>
      <c r="G2564" s="27" t="str">
        <f>VLOOKUP(A2564,bangolf_kategorien!$A$2:$B$11,2,FALSE)</f>
        <v>H</v>
      </c>
    </row>
    <row r="2565" spans="1:7" ht="14.5" x14ac:dyDescent="0.35">
      <c r="A2565" t="s">
        <v>138</v>
      </c>
      <c r="B2565">
        <v>35180</v>
      </c>
      <c r="C2565" t="s">
        <v>250</v>
      </c>
      <c r="D2565" t="s">
        <v>2233</v>
      </c>
      <c r="E2565" t="s">
        <v>790</v>
      </c>
      <c r="F2565" s="27" t="str">
        <f t="shared" si="40"/>
        <v>D: Oelschlegel, Manuela</v>
      </c>
      <c r="G2565" s="27" t="str">
        <f>VLOOKUP(A2565,bangolf_kategorien!$A$2:$B$11,2,FALSE)</f>
        <v>D</v>
      </c>
    </row>
    <row r="2566" spans="1:7" ht="14.5" x14ac:dyDescent="0.35">
      <c r="A2566" t="s">
        <v>112</v>
      </c>
      <c r="B2566">
        <v>40827</v>
      </c>
      <c r="C2566" t="s">
        <v>278</v>
      </c>
      <c r="D2566" t="s">
        <v>2234</v>
      </c>
      <c r="E2566" t="s">
        <v>464</v>
      </c>
      <c r="F2566" s="27" t="str">
        <f t="shared" si="40"/>
        <v>SM2: Offner, Torsten</v>
      </c>
      <c r="G2566" s="27" t="str">
        <f>VLOOKUP(A2566,bangolf_kategorien!$A$2:$B$11,2,FALSE)</f>
        <v>SM2</v>
      </c>
    </row>
    <row r="2567" spans="1:7" ht="14.5" x14ac:dyDescent="0.35">
      <c r="A2567" t="s">
        <v>123</v>
      </c>
      <c r="B2567">
        <v>66701</v>
      </c>
      <c r="C2567" t="s">
        <v>518</v>
      </c>
      <c r="D2567" t="s">
        <v>2235</v>
      </c>
      <c r="E2567" t="s">
        <v>306</v>
      </c>
      <c r="F2567" s="27" t="str">
        <f t="shared" si="40"/>
        <v>SM1: Ohletz, Roland</v>
      </c>
      <c r="G2567" s="27" t="str">
        <f>VLOOKUP(A2567,bangolf_kategorien!$A$2:$B$11,2,FALSE)</f>
        <v>SM1</v>
      </c>
    </row>
    <row r="2568" spans="1:7" ht="14.5" x14ac:dyDescent="0.35">
      <c r="A2568" t="s">
        <v>116</v>
      </c>
      <c r="B2568">
        <v>38373</v>
      </c>
      <c r="C2568" t="s">
        <v>2126</v>
      </c>
      <c r="D2568" t="s">
        <v>2236</v>
      </c>
      <c r="E2568" t="s">
        <v>115</v>
      </c>
      <c r="F2568" s="27" t="str">
        <f t="shared" si="40"/>
        <v>SW2: Ohly, Jutta</v>
      </c>
      <c r="G2568" s="27" t="str">
        <f>VLOOKUP(A2568,bangolf_kategorien!$A$2:$B$11,2,FALSE)</f>
        <v>SW2</v>
      </c>
    </row>
    <row r="2569" spans="1:7" ht="14.5" x14ac:dyDescent="0.35">
      <c r="A2569" t="s">
        <v>123</v>
      </c>
      <c r="B2569">
        <v>29928</v>
      </c>
      <c r="C2569" t="s">
        <v>1142</v>
      </c>
      <c r="D2569" t="s">
        <v>2237</v>
      </c>
      <c r="E2569" t="s">
        <v>438</v>
      </c>
      <c r="F2569" s="27" t="str">
        <f t="shared" si="40"/>
        <v>SM1: Ohm, Hans-Peter</v>
      </c>
      <c r="G2569" s="27" t="str">
        <f>VLOOKUP(A2569,bangolf_kategorien!$A$2:$B$11,2,FALSE)</f>
        <v>SM1</v>
      </c>
    </row>
    <row r="2570" spans="1:7" ht="14.5" x14ac:dyDescent="0.35">
      <c r="A2570" t="s">
        <v>116</v>
      </c>
      <c r="B2570">
        <v>35023</v>
      </c>
      <c r="C2570" t="s">
        <v>2238</v>
      </c>
      <c r="D2570" t="s">
        <v>2239</v>
      </c>
      <c r="E2570" t="s">
        <v>3307</v>
      </c>
      <c r="F2570" s="27" t="str">
        <f t="shared" si="40"/>
        <v>SW2: Oitzinger, Edith</v>
      </c>
      <c r="G2570" s="27" t="str">
        <f>VLOOKUP(A2570,bangolf_kategorien!$A$2:$B$11,2,FALSE)</f>
        <v>SW2</v>
      </c>
    </row>
    <row r="2571" spans="1:7" ht="14.5" x14ac:dyDescent="0.35">
      <c r="A2571" t="s">
        <v>116</v>
      </c>
      <c r="B2571">
        <v>45418</v>
      </c>
      <c r="C2571" t="s">
        <v>669</v>
      </c>
      <c r="D2571" t="s">
        <v>2240</v>
      </c>
      <c r="E2571" t="s">
        <v>268</v>
      </c>
      <c r="F2571" s="27" t="str">
        <f t="shared" si="40"/>
        <v>SW2: Oklmann, Carola</v>
      </c>
      <c r="G2571" s="27" t="str">
        <f>VLOOKUP(A2571,bangolf_kategorien!$A$2:$B$11,2,FALSE)</f>
        <v>SW2</v>
      </c>
    </row>
    <row r="2572" spans="1:7" ht="14.5" x14ac:dyDescent="0.35">
      <c r="A2572" t="s">
        <v>112</v>
      </c>
      <c r="B2572">
        <v>5184</v>
      </c>
      <c r="C2572" t="s">
        <v>1283</v>
      </c>
      <c r="D2572" t="s">
        <v>2240</v>
      </c>
      <c r="E2572" t="s">
        <v>268</v>
      </c>
      <c r="F2572" s="27" t="str">
        <f t="shared" si="40"/>
        <v>SM2: Oklmann, Emil</v>
      </c>
      <c r="G2572" s="27" t="str">
        <f>VLOOKUP(A2572,bangolf_kategorien!$A$2:$B$11,2,FALSE)</f>
        <v>SM2</v>
      </c>
    </row>
    <row r="2573" spans="1:7" ht="14.5" x14ac:dyDescent="0.35">
      <c r="A2573" t="s">
        <v>112</v>
      </c>
      <c r="B2573">
        <v>30123</v>
      </c>
      <c r="C2573" t="s">
        <v>140</v>
      </c>
      <c r="D2573" t="s">
        <v>2241</v>
      </c>
      <c r="E2573" t="s">
        <v>340</v>
      </c>
      <c r="F2573" s="27" t="str">
        <f t="shared" si="40"/>
        <v>SM2: Olböter, Michael</v>
      </c>
      <c r="G2573" s="27" t="str">
        <f>VLOOKUP(A2573,bangolf_kategorien!$A$2:$B$11,2,FALSE)</f>
        <v>SM2</v>
      </c>
    </row>
    <row r="2574" spans="1:7" ht="14.5" x14ac:dyDescent="0.35">
      <c r="A2574" t="s">
        <v>197</v>
      </c>
      <c r="B2574">
        <v>66809</v>
      </c>
      <c r="C2574" t="s">
        <v>1137</v>
      </c>
      <c r="D2574" t="s">
        <v>2242</v>
      </c>
      <c r="E2574" t="s">
        <v>393</v>
      </c>
      <c r="F2574" s="27" t="str">
        <f t="shared" si="40"/>
        <v>JM: Oldhafer, Torben</v>
      </c>
      <c r="G2574" s="27" t="str">
        <f>VLOOKUP(A2574,bangolf_kategorien!$A$2:$B$11,2,FALSE)</f>
        <v>JM</v>
      </c>
    </row>
    <row r="2575" spans="1:7" ht="14.5" x14ac:dyDescent="0.35">
      <c r="A2575" t="s">
        <v>116</v>
      </c>
      <c r="B2575">
        <v>35803</v>
      </c>
      <c r="C2575" t="s">
        <v>680</v>
      </c>
      <c r="D2575" t="s">
        <v>2243</v>
      </c>
      <c r="E2575" t="s">
        <v>368</v>
      </c>
      <c r="F2575" s="27" t="str">
        <f t="shared" si="40"/>
        <v>SW2: Opitz, Brigitte</v>
      </c>
      <c r="G2575" s="27" t="str">
        <f>VLOOKUP(A2575,bangolf_kategorien!$A$2:$B$11,2,FALSE)</f>
        <v>SW2</v>
      </c>
    </row>
    <row r="2576" spans="1:7" ht="14.5" x14ac:dyDescent="0.35">
      <c r="A2576" t="s">
        <v>123</v>
      </c>
      <c r="B2576">
        <v>42114</v>
      </c>
      <c r="C2576" t="s">
        <v>241</v>
      </c>
      <c r="D2576" t="s">
        <v>2243</v>
      </c>
      <c r="E2576" t="s">
        <v>122</v>
      </c>
      <c r="F2576" s="27" t="str">
        <f t="shared" si="40"/>
        <v>SM1: Opitz, Stefan</v>
      </c>
      <c r="G2576" s="27" t="str">
        <f>VLOOKUP(A2576,bangolf_kategorien!$A$2:$B$11,2,FALSE)</f>
        <v>SM1</v>
      </c>
    </row>
    <row r="2577" spans="1:7" ht="14.5" x14ac:dyDescent="0.35">
      <c r="A2577" t="s">
        <v>127</v>
      </c>
      <c r="B2577">
        <v>34733</v>
      </c>
      <c r="C2577" t="s">
        <v>613</v>
      </c>
      <c r="D2577" t="s">
        <v>2244</v>
      </c>
      <c r="E2577" t="s">
        <v>214</v>
      </c>
      <c r="F2577" s="27" t="str">
        <f t="shared" si="40"/>
        <v>H: Oppermann, David</v>
      </c>
      <c r="G2577" s="27" t="str">
        <f>VLOOKUP(A2577,bangolf_kategorien!$A$2:$B$11,2,FALSE)</f>
        <v>H</v>
      </c>
    </row>
    <row r="2578" spans="1:7" ht="14.5" x14ac:dyDescent="0.35">
      <c r="A2578" t="s">
        <v>112</v>
      </c>
      <c r="B2578">
        <v>22422</v>
      </c>
      <c r="C2578" t="s">
        <v>359</v>
      </c>
      <c r="D2578" t="s">
        <v>2244</v>
      </c>
      <c r="E2578" t="s">
        <v>214</v>
      </c>
      <c r="F2578" s="27" t="str">
        <f t="shared" si="40"/>
        <v>SM2: Oppermann, Ralf</v>
      </c>
      <c r="G2578" s="27" t="str">
        <f>VLOOKUP(A2578,bangolf_kategorien!$A$2:$B$11,2,FALSE)</f>
        <v>SM2</v>
      </c>
    </row>
    <row r="2579" spans="1:7" ht="14.5" x14ac:dyDescent="0.35">
      <c r="A2579" t="s">
        <v>123</v>
      </c>
      <c r="B2579">
        <v>29740</v>
      </c>
      <c r="C2579" t="s">
        <v>2245</v>
      </c>
      <c r="D2579" t="s">
        <v>2246</v>
      </c>
      <c r="E2579" t="s">
        <v>334</v>
      </c>
      <c r="F2579" s="27" t="str">
        <f t="shared" si="40"/>
        <v>SM1: Oppmann, Arne</v>
      </c>
      <c r="G2579" s="27" t="str">
        <f>VLOOKUP(A2579,bangolf_kategorien!$A$2:$B$11,2,FALSE)</f>
        <v>SM1</v>
      </c>
    </row>
    <row r="2580" spans="1:7" ht="14.5" x14ac:dyDescent="0.35">
      <c r="A2580" t="s">
        <v>123</v>
      </c>
      <c r="B2580">
        <v>40264</v>
      </c>
      <c r="C2580" t="s">
        <v>299</v>
      </c>
      <c r="D2580" t="s">
        <v>2247</v>
      </c>
      <c r="E2580" t="s">
        <v>770</v>
      </c>
      <c r="F2580" s="27" t="str">
        <f t="shared" si="40"/>
        <v>SM1: Orth, Harald</v>
      </c>
      <c r="G2580" s="27" t="str">
        <f>VLOOKUP(A2580,bangolf_kategorien!$A$2:$B$11,2,FALSE)</f>
        <v>SM1</v>
      </c>
    </row>
    <row r="2581" spans="1:7" ht="14.5" x14ac:dyDescent="0.35">
      <c r="A2581" t="s">
        <v>123</v>
      </c>
      <c r="B2581">
        <v>29215</v>
      </c>
      <c r="C2581" t="s">
        <v>212</v>
      </c>
      <c r="D2581" t="s">
        <v>2248</v>
      </c>
      <c r="E2581" t="s">
        <v>442</v>
      </c>
      <c r="F2581" s="27" t="str">
        <f t="shared" si="40"/>
        <v>SM1: Ortner, Ingo</v>
      </c>
      <c r="G2581" s="27" t="str">
        <f>VLOOKUP(A2581,bangolf_kategorien!$A$2:$B$11,2,FALSE)</f>
        <v>SM1</v>
      </c>
    </row>
    <row r="2582" spans="1:7" ht="14.5" x14ac:dyDescent="0.35">
      <c r="A2582" t="s">
        <v>123</v>
      </c>
      <c r="B2582">
        <v>45103</v>
      </c>
      <c r="C2582" t="s">
        <v>140</v>
      </c>
      <c r="D2582" t="s">
        <v>2249</v>
      </c>
      <c r="E2582" t="s">
        <v>312</v>
      </c>
      <c r="F2582" s="27" t="str">
        <f t="shared" si="40"/>
        <v>SM1: Oseit, Michael</v>
      </c>
      <c r="G2582" s="27" t="str">
        <f>VLOOKUP(A2582,bangolf_kategorien!$A$2:$B$11,2,FALSE)</f>
        <v>SM1</v>
      </c>
    </row>
    <row r="2583" spans="1:7" ht="14.5" x14ac:dyDescent="0.35">
      <c r="A2583" t="s">
        <v>112</v>
      </c>
      <c r="B2583">
        <v>26349</v>
      </c>
      <c r="C2583" t="s">
        <v>2250</v>
      </c>
      <c r="D2583" t="s">
        <v>2251</v>
      </c>
      <c r="E2583" t="s">
        <v>446</v>
      </c>
      <c r="F2583" s="27" t="str">
        <f t="shared" si="40"/>
        <v>SM2: Osnabrügge, Jörn</v>
      </c>
      <c r="G2583" s="27" t="str">
        <f>VLOOKUP(A2583,bangolf_kategorien!$A$2:$B$11,2,FALSE)</f>
        <v>SM2</v>
      </c>
    </row>
    <row r="2584" spans="1:7" ht="14.5" x14ac:dyDescent="0.35">
      <c r="A2584" t="s">
        <v>112</v>
      </c>
      <c r="B2584">
        <v>3358</v>
      </c>
      <c r="C2584" t="s">
        <v>296</v>
      </c>
      <c r="D2584" t="s">
        <v>2253</v>
      </c>
      <c r="E2584" t="s">
        <v>319</v>
      </c>
      <c r="F2584" s="27" t="str">
        <f t="shared" si="40"/>
        <v>SM2: Oster, Karl-Heinz</v>
      </c>
      <c r="G2584" s="27" t="str">
        <f>VLOOKUP(A2584,bangolf_kategorien!$A$2:$B$11,2,FALSE)</f>
        <v>SM2</v>
      </c>
    </row>
    <row r="2585" spans="1:7" ht="14.5" x14ac:dyDescent="0.35">
      <c r="A2585" t="s">
        <v>116</v>
      </c>
      <c r="B2585">
        <v>40298</v>
      </c>
      <c r="C2585" t="s">
        <v>1071</v>
      </c>
      <c r="D2585" t="s">
        <v>2254</v>
      </c>
      <c r="E2585" t="s">
        <v>682</v>
      </c>
      <c r="F2585" s="27" t="str">
        <f t="shared" si="40"/>
        <v>SW2: Öster, Christel</v>
      </c>
      <c r="G2585" s="27" t="str">
        <f>VLOOKUP(A2585,bangolf_kategorien!$A$2:$B$11,2,FALSE)</f>
        <v>SW2</v>
      </c>
    </row>
    <row r="2586" spans="1:7" ht="14.5" x14ac:dyDescent="0.35">
      <c r="A2586" t="s">
        <v>127</v>
      </c>
      <c r="B2586">
        <v>40261</v>
      </c>
      <c r="C2586" t="s">
        <v>124</v>
      </c>
      <c r="D2586" t="s">
        <v>2254</v>
      </c>
      <c r="E2586" t="s">
        <v>682</v>
      </c>
      <c r="F2586" s="27" t="str">
        <f t="shared" si="40"/>
        <v>H: Öster, Thomas</v>
      </c>
      <c r="G2586" s="27" t="str">
        <f>VLOOKUP(A2586,bangolf_kategorien!$A$2:$B$11,2,FALSE)</f>
        <v>H</v>
      </c>
    </row>
    <row r="2587" spans="1:7" ht="14.5" x14ac:dyDescent="0.35">
      <c r="A2587" t="s">
        <v>134</v>
      </c>
      <c r="B2587">
        <v>66338</v>
      </c>
      <c r="C2587" t="s">
        <v>130</v>
      </c>
      <c r="D2587" t="s">
        <v>2255</v>
      </c>
      <c r="E2587" t="s">
        <v>122</v>
      </c>
      <c r="F2587" s="27" t="str">
        <f t="shared" si="40"/>
        <v>SW1: Osthushenrich, Gabriele</v>
      </c>
      <c r="G2587" s="27" t="str">
        <f>VLOOKUP(A2587,bangolf_kategorien!$A$2:$B$11,2,FALSE)</f>
        <v>SW1</v>
      </c>
    </row>
    <row r="2588" spans="1:7" ht="14.5" x14ac:dyDescent="0.35">
      <c r="A2588" t="s">
        <v>152</v>
      </c>
      <c r="B2588">
        <v>67161</v>
      </c>
      <c r="C2588" t="s">
        <v>3584</v>
      </c>
      <c r="D2588" t="s">
        <v>3585</v>
      </c>
      <c r="E2588" t="s">
        <v>621</v>
      </c>
      <c r="F2588" s="27" t="str">
        <f t="shared" si="40"/>
        <v>SCHM: Otersen, Joost</v>
      </c>
      <c r="G2588" s="27" t="str">
        <f>VLOOKUP(A2588,bangolf_kategorien!$A$2:$B$11,2,FALSE)</f>
        <v>SCHM</v>
      </c>
    </row>
    <row r="2589" spans="1:7" ht="14.5" x14ac:dyDescent="0.35">
      <c r="A2589" t="s">
        <v>127</v>
      </c>
      <c r="B2589">
        <v>31031</v>
      </c>
      <c r="C2589" t="s">
        <v>2256</v>
      </c>
      <c r="D2589" t="s">
        <v>2257</v>
      </c>
      <c r="E2589" t="s">
        <v>540</v>
      </c>
      <c r="F2589" s="27" t="str">
        <f t="shared" si="40"/>
        <v>H: Ott, Andy</v>
      </c>
      <c r="G2589" s="27" t="str">
        <f>VLOOKUP(A2589,bangolf_kategorien!$A$2:$B$11,2,FALSE)</f>
        <v>H</v>
      </c>
    </row>
    <row r="2590" spans="1:7" ht="14.5" x14ac:dyDescent="0.35">
      <c r="A2590" t="s">
        <v>112</v>
      </c>
      <c r="B2590">
        <v>28292</v>
      </c>
      <c r="C2590" t="s">
        <v>2258</v>
      </c>
      <c r="D2590" t="s">
        <v>2257</v>
      </c>
      <c r="E2590" t="s">
        <v>298</v>
      </c>
      <c r="F2590" s="27" t="str">
        <f t="shared" si="40"/>
        <v>SM2: Ott, Berni</v>
      </c>
      <c r="G2590" s="27" t="str">
        <f>VLOOKUP(A2590,bangolf_kategorien!$A$2:$B$11,2,FALSE)</f>
        <v>SM2</v>
      </c>
    </row>
    <row r="2591" spans="1:7" ht="14.5" x14ac:dyDescent="0.35">
      <c r="A2591" t="s">
        <v>127</v>
      </c>
      <c r="B2591">
        <v>31026</v>
      </c>
      <c r="C2591" t="s">
        <v>613</v>
      </c>
      <c r="D2591" t="s">
        <v>2257</v>
      </c>
      <c r="E2591" t="s">
        <v>540</v>
      </c>
      <c r="F2591" s="27" t="str">
        <f t="shared" si="40"/>
        <v>H: Ott, David</v>
      </c>
      <c r="G2591" s="27" t="str">
        <f>VLOOKUP(A2591,bangolf_kategorien!$A$2:$B$11,2,FALSE)</f>
        <v>H</v>
      </c>
    </row>
    <row r="2592" spans="1:7" ht="14.5" x14ac:dyDescent="0.35">
      <c r="A2592" t="s">
        <v>116</v>
      </c>
      <c r="B2592">
        <v>43707</v>
      </c>
      <c r="C2592" t="s">
        <v>991</v>
      </c>
      <c r="D2592" t="s">
        <v>2257</v>
      </c>
      <c r="E2592" t="s">
        <v>298</v>
      </c>
      <c r="F2592" s="27" t="str">
        <f t="shared" si="40"/>
        <v>SW2: Ott, Gerda</v>
      </c>
      <c r="G2592" s="27" t="str">
        <f>VLOOKUP(A2592,bangolf_kategorien!$A$2:$B$11,2,FALSE)</f>
        <v>SW2</v>
      </c>
    </row>
    <row r="2593" spans="1:7" ht="14.5" x14ac:dyDescent="0.35">
      <c r="A2593" t="s">
        <v>127</v>
      </c>
      <c r="B2593">
        <v>30224</v>
      </c>
      <c r="C2593" t="s">
        <v>1429</v>
      </c>
      <c r="D2593" t="s">
        <v>2257</v>
      </c>
      <c r="E2593" t="s">
        <v>523</v>
      </c>
      <c r="F2593" s="27" t="str">
        <f t="shared" si="40"/>
        <v>H: Ott, Hans-Jörg</v>
      </c>
      <c r="G2593" s="27" t="str">
        <f>VLOOKUP(A2593,bangolf_kategorien!$A$2:$B$11,2,FALSE)</f>
        <v>H</v>
      </c>
    </row>
    <row r="2594" spans="1:7" ht="14.5" x14ac:dyDescent="0.35">
      <c r="A2594" t="s">
        <v>112</v>
      </c>
      <c r="B2594">
        <v>9296</v>
      </c>
      <c r="C2594" t="s">
        <v>436</v>
      </c>
      <c r="D2594" t="s">
        <v>2257</v>
      </c>
      <c r="E2594" t="s">
        <v>540</v>
      </c>
      <c r="F2594" s="27" t="str">
        <f t="shared" si="40"/>
        <v>SM2: Ott, Norbert</v>
      </c>
      <c r="G2594" s="27" t="str">
        <f>VLOOKUP(A2594,bangolf_kategorien!$A$2:$B$11,2,FALSE)</f>
        <v>SM2</v>
      </c>
    </row>
    <row r="2595" spans="1:7" ht="14.5" x14ac:dyDescent="0.35">
      <c r="A2595" t="s">
        <v>127</v>
      </c>
      <c r="B2595">
        <v>36193</v>
      </c>
      <c r="C2595" t="s">
        <v>976</v>
      </c>
      <c r="D2595" t="s">
        <v>2257</v>
      </c>
      <c r="E2595" t="s">
        <v>249</v>
      </c>
      <c r="F2595" s="27" t="str">
        <f t="shared" si="40"/>
        <v>H: Ott, Philipp</v>
      </c>
      <c r="G2595" s="27" t="str">
        <f>VLOOKUP(A2595,bangolf_kategorien!$A$2:$B$11,2,FALSE)</f>
        <v>H</v>
      </c>
    </row>
    <row r="2596" spans="1:7" ht="14.5" x14ac:dyDescent="0.35">
      <c r="A2596" t="s">
        <v>127</v>
      </c>
      <c r="B2596">
        <v>66821</v>
      </c>
      <c r="C2596" t="s">
        <v>787</v>
      </c>
      <c r="D2596" t="s">
        <v>2259</v>
      </c>
      <c r="E2596" t="s">
        <v>432</v>
      </c>
      <c r="F2596" s="27" t="str">
        <f t="shared" si="40"/>
        <v>H: Ottaviani, Erwin</v>
      </c>
      <c r="G2596" s="27" t="str">
        <f>VLOOKUP(A2596,bangolf_kategorien!$A$2:$B$11,2,FALSE)</f>
        <v>H</v>
      </c>
    </row>
    <row r="2597" spans="1:7" ht="14.5" x14ac:dyDescent="0.35">
      <c r="A2597" t="s">
        <v>123</v>
      </c>
      <c r="B2597">
        <v>29114</v>
      </c>
      <c r="C2597" t="s">
        <v>399</v>
      </c>
      <c r="D2597" t="s">
        <v>2260</v>
      </c>
      <c r="E2597" t="s">
        <v>393</v>
      </c>
      <c r="F2597" s="27" t="str">
        <f t="shared" si="40"/>
        <v>SM1: Otten, Dirk</v>
      </c>
      <c r="G2597" s="27" t="str">
        <f>VLOOKUP(A2597,bangolf_kategorien!$A$2:$B$11,2,FALSE)</f>
        <v>SM1</v>
      </c>
    </row>
    <row r="2598" spans="1:7" ht="14.5" x14ac:dyDescent="0.35">
      <c r="A2598" t="s">
        <v>134</v>
      </c>
      <c r="B2598">
        <v>28901</v>
      </c>
      <c r="C2598" t="s">
        <v>271</v>
      </c>
      <c r="D2598" t="s">
        <v>2260</v>
      </c>
      <c r="E2598" t="s">
        <v>438</v>
      </c>
      <c r="F2598" s="27" t="str">
        <f t="shared" si="40"/>
        <v>SW1: Otten, Sabine</v>
      </c>
      <c r="G2598" s="27" t="str">
        <f>VLOOKUP(A2598,bangolf_kategorien!$A$2:$B$11,2,FALSE)</f>
        <v>SW1</v>
      </c>
    </row>
    <row r="2599" spans="1:7" ht="14.5" x14ac:dyDescent="0.35">
      <c r="A2599" t="s">
        <v>138</v>
      </c>
      <c r="B2599">
        <v>66950</v>
      </c>
      <c r="C2599" t="s">
        <v>2002</v>
      </c>
      <c r="D2599" t="s">
        <v>3408</v>
      </c>
      <c r="E2599" t="s">
        <v>540</v>
      </c>
      <c r="F2599" s="27" t="str">
        <f t="shared" si="40"/>
        <v>D: Ott-Fink, Elena</v>
      </c>
      <c r="G2599" s="27" t="str">
        <f>VLOOKUP(A2599,bangolf_kategorien!$A$2:$B$11,2,FALSE)</f>
        <v>D</v>
      </c>
    </row>
    <row r="2600" spans="1:7" ht="14.5" x14ac:dyDescent="0.35">
      <c r="A2600" t="s">
        <v>123</v>
      </c>
      <c r="B2600">
        <v>48281</v>
      </c>
      <c r="C2600" t="s">
        <v>241</v>
      </c>
      <c r="D2600" t="s">
        <v>2261</v>
      </c>
      <c r="E2600" t="s">
        <v>234</v>
      </c>
      <c r="F2600" s="27" t="str">
        <f t="shared" si="40"/>
        <v>SM1: Ottinger, Stefan</v>
      </c>
      <c r="G2600" s="27" t="str">
        <f>VLOOKUP(A2600,bangolf_kategorien!$A$2:$B$11,2,FALSE)</f>
        <v>SM1</v>
      </c>
    </row>
    <row r="2601" spans="1:7" ht="14.5" x14ac:dyDescent="0.35">
      <c r="A2601" t="s">
        <v>112</v>
      </c>
      <c r="B2601">
        <v>151</v>
      </c>
      <c r="C2601" t="s">
        <v>133</v>
      </c>
      <c r="D2601" t="s">
        <v>742</v>
      </c>
      <c r="E2601" t="s">
        <v>145</v>
      </c>
      <c r="F2601" s="27" t="str">
        <f t="shared" si="40"/>
        <v>SM2: Otto, Herbert</v>
      </c>
      <c r="G2601" s="27" t="str">
        <f>VLOOKUP(A2601,bangolf_kategorien!$A$2:$B$11,2,FALSE)</f>
        <v>SM2</v>
      </c>
    </row>
    <row r="2602" spans="1:7" ht="14.5" x14ac:dyDescent="0.35">
      <c r="A2602" t="s">
        <v>116</v>
      </c>
      <c r="B2602">
        <v>25020</v>
      </c>
      <c r="C2602" t="s">
        <v>430</v>
      </c>
      <c r="D2602" t="s">
        <v>742</v>
      </c>
      <c r="E2602" t="s">
        <v>263</v>
      </c>
      <c r="F2602" s="27" t="str">
        <f t="shared" si="40"/>
        <v>SW2: Otto, Karin</v>
      </c>
      <c r="G2602" s="27" t="str">
        <f>VLOOKUP(A2602,bangolf_kategorien!$A$2:$B$11,2,FALSE)</f>
        <v>SW2</v>
      </c>
    </row>
    <row r="2603" spans="1:7" ht="14.5" x14ac:dyDescent="0.35">
      <c r="A2603" t="s">
        <v>112</v>
      </c>
      <c r="B2603">
        <v>6524</v>
      </c>
      <c r="C2603" t="s">
        <v>2262</v>
      </c>
      <c r="D2603" t="s">
        <v>742</v>
      </c>
      <c r="E2603" t="s">
        <v>263</v>
      </c>
      <c r="F2603" s="27" t="str">
        <f t="shared" si="40"/>
        <v>SM2: Otto, Kuno</v>
      </c>
      <c r="G2603" s="27" t="str">
        <f>VLOOKUP(A2603,bangolf_kategorien!$A$2:$B$11,2,FALSE)</f>
        <v>SM2</v>
      </c>
    </row>
    <row r="2604" spans="1:7" ht="14.5" x14ac:dyDescent="0.35">
      <c r="A2604" t="s">
        <v>138</v>
      </c>
      <c r="B2604">
        <v>32793</v>
      </c>
      <c r="C2604" t="s">
        <v>2263</v>
      </c>
      <c r="D2604" t="s">
        <v>742</v>
      </c>
      <c r="E2604" t="s">
        <v>263</v>
      </c>
      <c r="F2604" s="27" t="str">
        <f t="shared" si="40"/>
        <v>D: Otto, Meike</v>
      </c>
      <c r="G2604" s="27" t="str">
        <f>VLOOKUP(A2604,bangolf_kategorien!$A$2:$B$11,2,FALSE)</f>
        <v>D</v>
      </c>
    </row>
    <row r="2605" spans="1:7" ht="14.5" x14ac:dyDescent="0.35">
      <c r="A2605" t="s">
        <v>112</v>
      </c>
      <c r="B2605">
        <v>36024</v>
      </c>
      <c r="C2605" t="s">
        <v>182</v>
      </c>
      <c r="D2605" t="s">
        <v>742</v>
      </c>
      <c r="E2605" t="s">
        <v>1182</v>
      </c>
      <c r="F2605" s="27" t="str">
        <f t="shared" si="40"/>
        <v>SM2: Otto, Wolfgang</v>
      </c>
      <c r="G2605" s="27" t="str">
        <f>VLOOKUP(A2605,bangolf_kategorien!$A$2:$B$11,2,FALSE)</f>
        <v>SM2</v>
      </c>
    </row>
    <row r="2606" spans="1:7" ht="14.5" x14ac:dyDescent="0.35">
      <c r="A2606" t="s">
        <v>134</v>
      </c>
      <c r="B2606">
        <v>67173</v>
      </c>
      <c r="C2606" t="s">
        <v>841</v>
      </c>
      <c r="D2606" t="s">
        <v>3586</v>
      </c>
      <c r="E2606" t="s">
        <v>492</v>
      </c>
      <c r="F2606" s="27" t="str">
        <f t="shared" si="40"/>
        <v>SW1: Ovzarek, Petra</v>
      </c>
      <c r="G2606" s="27" t="str">
        <f>VLOOKUP(A2606,bangolf_kategorien!$A$2:$B$11,2,FALSE)</f>
        <v>SW1</v>
      </c>
    </row>
    <row r="2607" spans="1:7" ht="14.5" x14ac:dyDescent="0.35">
      <c r="A2607" t="s">
        <v>123</v>
      </c>
      <c r="B2607">
        <v>67174</v>
      </c>
      <c r="C2607" t="s">
        <v>182</v>
      </c>
      <c r="D2607" t="s">
        <v>3586</v>
      </c>
      <c r="E2607" t="s">
        <v>492</v>
      </c>
      <c r="F2607" s="27" t="str">
        <f t="shared" si="40"/>
        <v>SM1: Ovzarek, Wolfgang</v>
      </c>
      <c r="G2607" s="27" t="str">
        <f>VLOOKUP(A2607,bangolf_kategorien!$A$2:$B$11,2,FALSE)</f>
        <v>SM1</v>
      </c>
    </row>
    <row r="2608" spans="1:7" ht="14.5" x14ac:dyDescent="0.35">
      <c r="A2608" t="s">
        <v>127</v>
      </c>
      <c r="B2608">
        <v>67291</v>
      </c>
      <c r="C2608" t="s">
        <v>3902</v>
      </c>
      <c r="D2608" t="s">
        <v>3903</v>
      </c>
      <c r="E2608" t="s">
        <v>428</v>
      </c>
      <c r="F2608" s="27" t="str">
        <f t="shared" si="40"/>
        <v>H: Özdeniz, Taner</v>
      </c>
      <c r="G2608" s="27" t="str">
        <f>VLOOKUP(A2608,bangolf_kategorien!$A$2:$B$11,2,FALSE)</f>
        <v>H</v>
      </c>
    </row>
    <row r="2609" spans="1:7" ht="14.5" x14ac:dyDescent="0.35">
      <c r="A2609" t="s">
        <v>112</v>
      </c>
      <c r="B2609">
        <v>36770</v>
      </c>
      <c r="C2609" t="s">
        <v>233</v>
      </c>
      <c r="D2609" t="s">
        <v>2264</v>
      </c>
      <c r="E2609" t="s">
        <v>428</v>
      </c>
      <c r="F2609" s="27" t="str">
        <f t="shared" si="40"/>
        <v>SM2: Paar, Kurt</v>
      </c>
      <c r="G2609" s="27" t="str">
        <f>VLOOKUP(A2609,bangolf_kategorien!$A$2:$B$11,2,FALSE)</f>
        <v>SM2</v>
      </c>
    </row>
    <row r="2610" spans="1:7" ht="14.5" x14ac:dyDescent="0.35">
      <c r="A2610" t="s">
        <v>197</v>
      </c>
      <c r="B2610">
        <v>66565</v>
      </c>
      <c r="C2610" t="s">
        <v>2265</v>
      </c>
      <c r="D2610" t="s">
        <v>2266</v>
      </c>
      <c r="E2610" t="s">
        <v>424</v>
      </c>
      <c r="F2610" s="27" t="str">
        <f t="shared" si="40"/>
        <v>JM: Paffrath, Ben</v>
      </c>
      <c r="G2610" s="27" t="str">
        <f>VLOOKUP(A2610,bangolf_kategorien!$A$2:$B$11,2,FALSE)</f>
        <v>JM</v>
      </c>
    </row>
    <row r="2611" spans="1:7" ht="14.5" x14ac:dyDescent="0.35">
      <c r="A2611" t="s">
        <v>112</v>
      </c>
      <c r="B2611">
        <v>33511</v>
      </c>
      <c r="C2611" t="s">
        <v>538</v>
      </c>
      <c r="D2611" t="s">
        <v>2266</v>
      </c>
      <c r="E2611" t="s">
        <v>424</v>
      </c>
      <c r="F2611" s="27" t="str">
        <f t="shared" si="40"/>
        <v>SM2: Paffrath, Siegfried</v>
      </c>
      <c r="G2611" s="27" t="str">
        <f>VLOOKUP(A2611,bangolf_kategorien!$A$2:$B$11,2,FALSE)</f>
        <v>SM2</v>
      </c>
    </row>
    <row r="2612" spans="1:7" ht="14.5" x14ac:dyDescent="0.35">
      <c r="A2612" t="s">
        <v>134</v>
      </c>
      <c r="B2612">
        <v>28473</v>
      </c>
      <c r="C2612" t="s">
        <v>2267</v>
      </c>
      <c r="D2612" t="s">
        <v>2268</v>
      </c>
      <c r="E2612" t="s">
        <v>179</v>
      </c>
      <c r="F2612" s="27" t="str">
        <f t="shared" si="40"/>
        <v>SW1: Pahl, Gabi</v>
      </c>
      <c r="G2612" s="27" t="str">
        <f>VLOOKUP(A2612,bangolf_kategorien!$A$2:$B$11,2,FALSE)</f>
        <v>SW1</v>
      </c>
    </row>
    <row r="2613" spans="1:7" ht="14.5" x14ac:dyDescent="0.35">
      <c r="A2613" t="s">
        <v>112</v>
      </c>
      <c r="B2613">
        <v>61978</v>
      </c>
      <c r="C2613" t="s">
        <v>302</v>
      </c>
      <c r="D2613" t="s">
        <v>2268</v>
      </c>
      <c r="E2613" t="s">
        <v>179</v>
      </c>
      <c r="F2613" s="27" t="str">
        <f t="shared" si="40"/>
        <v>SM2: Pahl, Heinz</v>
      </c>
      <c r="G2613" s="27" t="str">
        <f>VLOOKUP(A2613,bangolf_kategorien!$A$2:$B$11,2,FALSE)</f>
        <v>SM2</v>
      </c>
    </row>
    <row r="2614" spans="1:7" ht="14.5" x14ac:dyDescent="0.35">
      <c r="A2614" t="s">
        <v>112</v>
      </c>
      <c r="B2614">
        <v>21494</v>
      </c>
      <c r="C2614" t="s">
        <v>498</v>
      </c>
      <c r="D2614" t="s">
        <v>2268</v>
      </c>
      <c r="E2614" t="s">
        <v>401</v>
      </c>
      <c r="F2614" s="27" t="str">
        <f t="shared" si="40"/>
        <v>SM2: Pahl, Horst</v>
      </c>
      <c r="G2614" s="27" t="str">
        <f>VLOOKUP(A2614,bangolf_kategorien!$A$2:$B$11,2,FALSE)</f>
        <v>SM2</v>
      </c>
    </row>
    <row r="2615" spans="1:7" ht="14.5" x14ac:dyDescent="0.35">
      <c r="A2615" t="s">
        <v>134</v>
      </c>
      <c r="B2615">
        <v>37072</v>
      </c>
      <c r="C2615" t="s">
        <v>2269</v>
      </c>
      <c r="D2615" t="s">
        <v>2270</v>
      </c>
      <c r="E2615" t="s">
        <v>510</v>
      </c>
      <c r="F2615" s="27" t="str">
        <f t="shared" si="40"/>
        <v>SW1: Pajonk, Kathi</v>
      </c>
      <c r="G2615" s="27" t="str">
        <f>VLOOKUP(A2615,bangolf_kategorien!$A$2:$B$11,2,FALSE)</f>
        <v>SW1</v>
      </c>
    </row>
    <row r="2616" spans="1:7" ht="14.5" x14ac:dyDescent="0.35">
      <c r="A2616" t="s">
        <v>127</v>
      </c>
      <c r="B2616">
        <v>37073</v>
      </c>
      <c r="C2616" t="s">
        <v>2271</v>
      </c>
      <c r="D2616" t="s">
        <v>2270</v>
      </c>
      <c r="E2616" t="s">
        <v>510</v>
      </c>
      <c r="F2616" s="27" t="str">
        <f t="shared" si="40"/>
        <v>H: Pajonk, Kim-Kevin</v>
      </c>
      <c r="G2616" s="27" t="str">
        <f>VLOOKUP(A2616,bangolf_kategorien!$A$2:$B$11,2,FALSE)</f>
        <v>H</v>
      </c>
    </row>
    <row r="2617" spans="1:7" ht="14.5" x14ac:dyDescent="0.35">
      <c r="A2617" t="s">
        <v>112</v>
      </c>
      <c r="B2617">
        <v>5757</v>
      </c>
      <c r="C2617" t="s">
        <v>2272</v>
      </c>
      <c r="D2617" t="s">
        <v>2273</v>
      </c>
      <c r="E2617" t="s">
        <v>383</v>
      </c>
      <c r="F2617" s="27" t="str">
        <f t="shared" si="40"/>
        <v>SM2: Palm, Klaus Peter</v>
      </c>
      <c r="G2617" s="27" t="str">
        <f>VLOOKUP(A2617,bangolf_kategorien!$A$2:$B$11,2,FALSE)</f>
        <v>SM2</v>
      </c>
    </row>
    <row r="2618" spans="1:7" ht="14.5" x14ac:dyDescent="0.35">
      <c r="A2618" t="s">
        <v>127</v>
      </c>
      <c r="B2618">
        <v>35611</v>
      </c>
      <c r="C2618" t="s">
        <v>1034</v>
      </c>
      <c r="D2618" t="s">
        <v>2274</v>
      </c>
      <c r="E2618" t="s">
        <v>446</v>
      </c>
      <c r="F2618" s="27" t="str">
        <f t="shared" si="40"/>
        <v>H: Paltian, Olaf</v>
      </c>
      <c r="G2618" s="27" t="str">
        <f>VLOOKUP(A2618,bangolf_kategorien!$A$2:$B$11,2,FALSE)</f>
        <v>H</v>
      </c>
    </row>
    <row r="2619" spans="1:7" ht="14.5" x14ac:dyDescent="0.35">
      <c r="A2619" t="s">
        <v>127</v>
      </c>
      <c r="B2619">
        <v>50042</v>
      </c>
      <c r="C2619" t="s">
        <v>269</v>
      </c>
      <c r="D2619" t="s">
        <v>2275</v>
      </c>
      <c r="E2619" t="s">
        <v>327</v>
      </c>
      <c r="F2619" s="27" t="str">
        <f t="shared" si="40"/>
        <v>H: Pannek, Christian</v>
      </c>
      <c r="G2619" s="27" t="str">
        <f>VLOOKUP(A2619,bangolf_kategorien!$A$2:$B$11,2,FALSE)</f>
        <v>H</v>
      </c>
    </row>
    <row r="2620" spans="1:7" ht="14.5" x14ac:dyDescent="0.35">
      <c r="A2620" t="s">
        <v>134</v>
      </c>
      <c r="B2620">
        <v>67331</v>
      </c>
      <c r="C2620" t="s">
        <v>1037</v>
      </c>
      <c r="D2620" t="s">
        <v>2276</v>
      </c>
      <c r="E2620" t="s">
        <v>922</v>
      </c>
      <c r="F2620" s="27" t="str">
        <f t="shared" si="40"/>
        <v>SW1: Pape, Christina</v>
      </c>
      <c r="G2620" s="27" t="str">
        <f>VLOOKUP(A2620,bangolf_kategorien!$A$2:$B$11,2,FALSE)</f>
        <v>SW1</v>
      </c>
    </row>
    <row r="2621" spans="1:7" ht="14.5" x14ac:dyDescent="0.35">
      <c r="A2621" t="s">
        <v>112</v>
      </c>
      <c r="B2621">
        <v>67330</v>
      </c>
      <c r="C2621" t="s">
        <v>146</v>
      </c>
      <c r="D2621" t="s">
        <v>2276</v>
      </c>
      <c r="E2621" t="s">
        <v>922</v>
      </c>
      <c r="F2621" s="27" t="str">
        <f t="shared" si="40"/>
        <v>SM2: Pape, Jürgen</v>
      </c>
      <c r="G2621" s="27" t="str">
        <f>VLOOKUP(A2621,bangolf_kategorien!$A$2:$B$11,2,FALSE)</f>
        <v>SM2</v>
      </c>
    </row>
    <row r="2622" spans="1:7" ht="14.5" x14ac:dyDescent="0.35">
      <c r="A2622" t="s">
        <v>127</v>
      </c>
      <c r="B2622">
        <v>37578</v>
      </c>
      <c r="C2622" t="s">
        <v>564</v>
      </c>
      <c r="D2622" t="s">
        <v>2276</v>
      </c>
      <c r="E2622" t="s">
        <v>383</v>
      </c>
      <c r="F2622" s="27" t="str">
        <f t="shared" si="40"/>
        <v>H: Pape, Marc</v>
      </c>
      <c r="G2622" s="27" t="str">
        <f>VLOOKUP(A2622,bangolf_kategorien!$A$2:$B$11,2,FALSE)</f>
        <v>H</v>
      </c>
    </row>
    <row r="2623" spans="1:7" ht="14.5" x14ac:dyDescent="0.35">
      <c r="A2623" t="s">
        <v>197</v>
      </c>
      <c r="B2623">
        <v>66902</v>
      </c>
      <c r="C2623" t="s">
        <v>3409</v>
      </c>
      <c r="D2623" t="s">
        <v>2276</v>
      </c>
      <c r="E2623" t="s">
        <v>922</v>
      </c>
      <c r="F2623" s="27" t="str">
        <f t="shared" si="40"/>
        <v>JM: Pape, Robert-Alexander</v>
      </c>
      <c r="G2623" s="27" t="str">
        <f>VLOOKUP(A2623,bangolf_kategorien!$A$2:$B$11,2,FALSE)</f>
        <v>JM</v>
      </c>
    </row>
    <row r="2624" spans="1:7" ht="14.5" x14ac:dyDescent="0.35">
      <c r="A2624" t="s">
        <v>123</v>
      </c>
      <c r="B2624">
        <v>36258</v>
      </c>
      <c r="C2624" t="s">
        <v>1274</v>
      </c>
      <c r="D2624" t="s">
        <v>2276</v>
      </c>
      <c r="E2624" t="s">
        <v>1041</v>
      </c>
      <c r="F2624" s="27" t="str">
        <f t="shared" si="40"/>
        <v>SM1: Pape, Ronald</v>
      </c>
      <c r="G2624" s="27" t="str">
        <f>VLOOKUP(A2624,bangolf_kategorien!$A$2:$B$11,2,FALSE)</f>
        <v>SM1</v>
      </c>
    </row>
    <row r="2625" spans="1:7" ht="14.5" x14ac:dyDescent="0.35">
      <c r="A2625" t="s">
        <v>112</v>
      </c>
      <c r="B2625">
        <v>67289</v>
      </c>
      <c r="C2625" t="s">
        <v>592</v>
      </c>
      <c r="D2625" t="s">
        <v>2276</v>
      </c>
      <c r="E2625" t="s">
        <v>770</v>
      </c>
      <c r="F2625" s="27" t="str">
        <f t="shared" si="40"/>
        <v>SM2: Pape, Ulrich</v>
      </c>
      <c r="G2625" s="27" t="str">
        <f>VLOOKUP(A2625,bangolf_kategorien!$A$2:$B$11,2,FALSE)</f>
        <v>SM2</v>
      </c>
    </row>
    <row r="2626" spans="1:7" ht="14.5" x14ac:dyDescent="0.35">
      <c r="A2626" t="s">
        <v>134</v>
      </c>
      <c r="B2626">
        <v>9750</v>
      </c>
      <c r="C2626" t="s">
        <v>460</v>
      </c>
      <c r="D2626" t="s">
        <v>2277</v>
      </c>
      <c r="E2626" t="s">
        <v>383</v>
      </c>
      <c r="F2626" s="27" t="str">
        <f t="shared" si="40"/>
        <v>SW1: Pape-Münch, Sylvia</v>
      </c>
      <c r="G2626" s="27" t="str">
        <f>VLOOKUP(A2626,bangolf_kategorien!$A$2:$B$11,2,FALSE)</f>
        <v>SW1</v>
      </c>
    </row>
    <row r="2627" spans="1:7" ht="14.5" x14ac:dyDescent="0.35">
      <c r="A2627" t="s">
        <v>112</v>
      </c>
      <c r="B2627">
        <v>28746</v>
      </c>
      <c r="C2627" t="s">
        <v>1430</v>
      </c>
      <c r="D2627" t="s">
        <v>2278</v>
      </c>
      <c r="E2627" t="s">
        <v>226</v>
      </c>
      <c r="F2627" s="27" t="str">
        <f t="shared" ref="F2627:F2690" si="41">CONCATENATE(G2627,": ",D2627,", ",C2627)</f>
        <v>SM2: Parbst, Karsten</v>
      </c>
      <c r="G2627" s="27" t="str">
        <f>VLOOKUP(A2627,bangolf_kategorien!$A$2:$B$11,2,FALSE)</f>
        <v>SM2</v>
      </c>
    </row>
    <row r="2628" spans="1:7" ht="14.5" x14ac:dyDescent="0.35">
      <c r="A2628" t="s">
        <v>116</v>
      </c>
      <c r="B2628">
        <v>30259</v>
      </c>
      <c r="C2628" t="s">
        <v>277</v>
      </c>
      <c r="D2628" t="s">
        <v>2278</v>
      </c>
      <c r="E2628" t="s">
        <v>226</v>
      </c>
      <c r="F2628" s="27" t="str">
        <f t="shared" si="41"/>
        <v>SW2: Parbst, Monika</v>
      </c>
      <c r="G2628" s="27" t="str">
        <f>VLOOKUP(A2628,bangolf_kategorien!$A$2:$B$11,2,FALSE)</f>
        <v>SW2</v>
      </c>
    </row>
    <row r="2629" spans="1:7" ht="14.5" x14ac:dyDescent="0.35">
      <c r="A2629" t="s">
        <v>134</v>
      </c>
      <c r="B2629">
        <v>33393</v>
      </c>
      <c r="C2629" t="s">
        <v>350</v>
      </c>
      <c r="D2629" t="s">
        <v>2279</v>
      </c>
      <c r="E2629" t="s">
        <v>512</v>
      </c>
      <c r="F2629" s="27" t="str">
        <f t="shared" si="41"/>
        <v>SW1: Parr, Susanne</v>
      </c>
      <c r="G2629" s="27" t="str">
        <f>VLOOKUP(A2629,bangolf_kategorien!$A$2:$B$11,2,FALSE)</f>
        <v>SW1</v>
      </c>
    </row>
    <row r="2630" spans="1:7" ht="14.5" x14ac:dyDescent="0.35">
      <c r="A2630" t="s">
        <v>112</v>
      </c>
      <c r="B2630">
        <v>21298</v>
      </c>
      <c r="C2630" t="s">
        <v>445</v>
      </c>
      <c r="D2630" t="s">
        <v>2279</v>
      </c>
      <c r="E2630" t="s">
        <v>184</v>
      </c>
      <c r="F2630" s="27" t="str">
        <f t="shared" si="41"/>
        <v>SM2: Parr, Walter</v>
      </c>
      <c r="G2630" s="27" t="str">
        <f>VLOOKUP(A2630,bangolf_kategorien!$A$2:$B$11,2,FALSE)</f>
        <v>SM2</v>
      </c>
    </row>
    <row r="2631" spans="1:7" ht="14.5" x14ac:dyDescent="0.35">
      <c r="A2631" t="s">
        <v>123</v>
      </c>
      <c r="B2631">
        <v>3194197</v>
      </c>
      <c r="C2631" t="s">
        <v>124</v>
      </c>
      <c r="D2631" t="s">
        <v>3587</v>
      </c>
      <c r="E2631" t="s">
        <v>4</v>
      </c>
      <c r="F2631" s="27" t="str">
        <f t="shared" si="41"/>
        <v>SM1: Paschen, Thomas</v>
      </c>
      <c r="G2631" s="27" t="str">
        <f>VLOOKUP(A2631,bangolf_kategorien!$A$2:$B$11,2,FALSE)</f>
        <v>SM1</v>
      </c>
    </row>
    <row r="2632" spans="1:7" ht="14.5" x14ac:dyDescent="0.35">
      <c r="A2632" t="s">
        <v>123</v>
      </c>
      <c r="B2632">
        <v>44244</v>
      </c>
      <c r="C2632" t="s">
        <v>236</v>
      </c>
      <c r="D2632" t="s">
        <v>2280</v>
      </c>
      <c r="E2632" t="s">
        <v>846</v>
      </c>
      <c r="F2632" s="27" t="str">
        <f t="shared" si="41"/>
        <v>SM1: Pastwa, Sven</v>
      </c>
      <c r="G2632" s="27" t="str">
        <f>VLOOKUP(A2632,bangolf_kategorien!$A$2:$B$11,2,FALSE)</f>
        <v>SM1</v>
      </c>
    </row>
    <row r="2633" spans="1:7" ht="14.5" x14ac:dyDescent="0.35">
      <c r="A2633" t="s">
        <v>123</v>
      </c>
      <c r="B2633">
        <v>51850</v>
      </c>
      <c r="C2633" t="s">
        <v>418</v>
      </c>
      <c r="D2633" t="s">
        <v>2281</v>
      </c>
      <c r="E2633" t="s">
        <v>266</v>
      </c>
      <c r="F2633" s="27" t="str">
        <f t="shared" si="41"/>
        <v>SM1: Patan, Bernhard</v>
      </c>
      <c r="G2633" s="27" t="str">
        <f>VLOOKUP(A2633,bangolf_kategorien!$A$2:$B$11,2,FALSE)</f>
        <v>SM1</v>
      </c>
    </row>
    <row r="2634" spans="1:7" ht="14.5" x14ac:dyDescent="0.35">
      <c r="A2634" t="s">
        <v>127</v>
      </c>
      <c r="B2634">
        <v>40114</v>
      </c>
      <c r="C2634" t="s">
        <v>301</v>
      </c>
      <c r="D2634" t="s">
        <v>2281</v>
      </c>
      <c r="E2634" t="s">
        <v>1104</v>
      </c>
      <c r="F2634" s="27" t="str">
        <f t="shared" si="41"/>
        <v>H: Patan, Daniel</v>
      </c>
      <c r="G2634" s="27" t="str">
        <f>VLOOKUP(A2634,bangolf_kategorien!$A$2:$B$11,2,FALSE)</f>
        <v>H</v>
      </c>
    </row>
    <row r="2635" spans="1:7" ht="14.5" x14ac:dyDescent="0.35">
      <c r="A2635" t="s">
        <v>164</v>
      </c>
      <c r="B2635">
        <v>66771</v>
      </c>
      <c r="C2635" t="s">
        <v>229</v>
      </c>
      <c r="D2635" t="s">
        <v>2281</v>
      </c>
      <c r="E2635" t="s">
        <v>266</v>
      </c>
      <c r="F2635" s="27" t="str">
        <f t="shared" si="41"/>
        <v>JW: Patan, Franziska</v>
      </c>
      <c r="G2635" s="27" t="str">
        <f>VLOOKUP(A2635,bangolf_kategorien!$A$2:$B$11,2,FALSE)</f>
        <v>JW</v>
      </c>
    </row>
    <row r="2636" spans="1:7" ht="14.5" x14ac:dyDescent="0.35">
      <c r="A2636" t="s">
        <v>134</v>
      </c>
      <c r="B2636">
        <v>55130</v>
      </c>
      <c r="C2636" t="s">
        <v>271</v>
      </c>
      <c r="D2636" t="s">
        <v>2281</v>
      </c>
      <c r="E2636" t="s">
        <v>266</v>
      </c>
      <c r="F2636" s="27" t="str">
        <f t="shared" si="41"/>
        <v>SW1: Patan, Sabine</v>
      </c>
      <c r="G2636" s="27" t="str">
        <f>VLOOKUP(A2636,bangolf_kategorien!$A$2:$B$11,2,FALSE)</f>
        <v>SW1</v>
      </c>
    </row>
    <row r="2637" spans="1:7" ht="14.5" x14ac:dyDescent="0.35">
      <c r="A2637" t="s">
        <v>127</v>
      </c>
      <c r="B2637">
        <v>3202314</v>
      </c>
      <c r="C2637" t="s">
        <v>359</v>
      </c>
      <c r="D2637" t="s">
        <v>3904</v>
      </c>
      <c r="E2637" t="s">
        <v>4</v>
      </c>
      <c r="F2637" s="27" t="str">
        <f t="shared" si="41"/>
        <v>H: Paternusch, Ralf</v>
      </c>
      <c r="G2637" s="27" t="str">
        <f>VLOOKUP(A2637,bangolf_kategorien!$A$2:$B$11,2,FALSE)</f>
        <v>H</v>
      </c>
    </row>
    <row r="2638" spans="1:7" ht="14.5" x14ac:dyDescent="0.35">
      <c r="A2638" t="s">
        <v>127</v>
      </c>
      <c r="B2638">
        <v>35530</v>
      </c>
      <c r="C2638" t="s">
        <v>642</v>
      </c>
      <c r="D2638" t="s">
        <v>2282</v>
      </c>
      <c r="E2638" t="s">
        <v>276</v>
      </c>
      <c r="F2638" s="27" t="str">
        <f t="shared" si="41"/>
        <v>H: Patorra, Marcel</v>
      </c>
      <c r="G2638" s="27" t="str">
        <f>VLOOKUP(A2638,bangolf_kategorien!$A$2:$B$11,2,FALSE)</f>
        <v>H</v>
      </c>
    </row>
    <row r="2639" spans="1:7" ht="14.5" x14ac:dyDescent="0.35">
      <c r="A2639" t="s">
        <v>127</v>
      </c>
      <c r="B2639">
        <v>66577</v>
      </c>
      <c r="C2639" t="s">
        <v>140</v>
      </c>
      <c r="D2639" t="s">
        <v>2283</v>
      </c>
      <c r="E2639" t="s">
        <v>1323</v>
      </c>
      <c r="F2639" s="27" t="str">
        <f t="shared" si="41"/>
        <v>H: Pätz, Michael</v>
      </c>
      <c r="G2639" s="27" t="str">
        <f>VLOOKUP(A2639,bangolf_kategorien!$A$2:$B$11,2,FALSE)</f>
        <v>H</v>
      </c>
    </row>
    <row r="2640" spans="1:7" ht="14.5" x14ac:dyDescent="0.35">
      <c r="A2640" t="s">
        <v>127</v>
      </c>
      <c r="B2640">
        <v>46006</v>
      </c>
      <c r="C2640" t="s">
        <v>149</v>
      </c>
      <c r="D2640" t="s">
        <v>2284</v>
      </c>
      <c r="E2640" t="s">
        <v>256</v>
      </c>
      <c r="F2640" s="27" t="str">
        <f t="shared" si="41"/>
        <v>H: Patzelt, Markus</v>
      </c>
      <c r="G2640" s="27" t="str">
        <f>VLOOKUP(A2640,bangolf_kategorien!$A$2:$B$11,2,FALSE)</f>
        <v>H</v>
      </c>
    </row>
    <row r="2641" spans="1:7" ht="14.5" x14ac:dyDescent="0.35">
      <c r="A2641" t="s">
        <v>123</v>
      </c>
      <c r="B2641">
        <v>67213</v>
      </c>
      <c r="C2641" t="s">
        <v>427</v>
      </c>
      <c r="D2641" t="s">
        <v>757</v>
      </c>
      <c r="E2641" t="s">
        <v>137</v>
      </c>
      <c r="F2641" s="27" t="str">
        <f t="shared" si="41"/>
        <v>SM1: Paul, Gerd</v>
      </c>
      <c r="G2641" s="27" t="str">
        <f>VLOOKUP(A2641,bangolf_kategorien!$A$2:$B$11,2,FALSE)</f>
        <v>SM1</v>
      </c>
    </row>
    <row r="2642" spans="1:7" ht="14.5" x14ac:dyDescent="0.35">
      <c r="A2642" t="s">
        <v>134</v>
      </c>
      <c r="B2642">
        <v>3221423</v>
      </c>
      <c r="C2642" t="s">
        <v>430</v>
      </c>
      <c r="D2642" t="s">
        <v>3905</v>
      </c>
      <c r="E2642" t="s">
        <v>4</v>
      </c>
      <c r="F2642" s="27" t="str">
        <f t="shared" si="41"/>
        <v>SW1: Paulisch, Karin</v>
      </c>
      <c r="G2642" s="27" t="str">
        <f>VLOOKUP(A2642,bangolf_kategorien!$A$2:$B$11,2,FALSE)</f>
        <v>SW1</v>
      </c>
    </row>
    <row r="2643" spans="1:7" ht="14.5" x14ac:dyDescent="0.35">
      <c r="A2643" t="s">
        <v>127</v>
      </c>
      <c r="B2643">
        <v>49350</v>
      </c>
      <c r="C2643" t="s">
        <v>579</v>
      </c>
      <c r="D2643" t="s">
        <v>2285</v>
      </c>
      <c r="E2643" t="s">
        <v>263</v>
      </c>
      <c r="F2643" s="27" t="str">
        <f t="shared" si="41"/>
        <v>H: Paulsen, Achim</v>
      </c>
      <c r="G2643" s="27" t="str">
        <f>VLOOKUP(A2643,bangolf_kategorien!$A$2:$B$11,2,FALSE)</f>
        <v>H</v>
      </c>
    </row>
    <row r="2644" spans="1:7" ht="14.5" x14ac:dyDescent="0.35">
      <c r="A2644" t="s">
        <v>123</v>
      </c>
      <c r="B2644">
        <v>33153</v>
      </c>
      <c r="C2644" t="s">
        <v>431</v>
      </c>
      <c r="D2644" t="s">
        <v>2285</v>
      </c>
      <c r="E2644" t="s">
        <v>3494</v>
      </c>
      <c r="F2644" s="27" t="str">
        <f t="shared" si="41"/>
        <v>SM1: Paulsen, Lars</v>
      </c>
      <c r="G2644" s="27" t="str">
        <f>VLOOKUP(A2644,bangolf_kategorien!$A$2:$B$11,2,FALSE)</f>
        <v>SM1</v>
      </c>
    </row>
    <row r="2645" spans="1:7" ht="14.5" x14ac:dyDescent="0.35">
      <c r="A2645" t="s">
        <v>116</v>
      </c>
      <c r="B2645">
        <v>25987</v>
      </c>
      <c r="C2645" t="s">
        <v>439</v>
      </c>
      <c r="D2645" t="s">
        <v>2286</v>
      </c>
      <c r="E2645" t="s">
        <v>525</v>
      </c>
      <c r="F2645" s="27" t="str">
        <f t="shared" si="41"/>
        <v>SW2: Paulus, Renate</v>
      </c>
      <c r="G2645" s="27" t="str">
        <f>VLOOKUP(A2645,bangolf_kategorien!$A$2:$B$11,2,FALSE)</f>
        <v>SW2</v>
      </c>
    </row>
    <row r="2646" spans="1:7" ht="14.5" x14ac:dyDescent="0.35">
      <c r="A2646" t="s">
        <v>123</v>
      </c>
      <c r="B2646">
        <v>50354</v>
      </c>
      <c r="C2646" t="s">
        <v>1296</v>
      </c>
      <c r="D2646" t="s">
        <v>2286</v>
      </c>
      <c r="E2646" t="s">
        <v>625</v>
      </c>
      <c r="F2646" s="27" t="str">
        <f t="shared" si="41"/>
        <v>SM1: Paulus, Steffen</v>
      </c>
      <c r="G2646" s="27" t="str">
        <f>VLOOKUP(A2646,bangolf_kategorien!$A$2:$B$11,2,FALSE)</f>
        <v>SM1</v>
      </c>
    </row>
    <row r="2647" spans="1:7" ht="14.5" x14ac:dyDescent="0.35">
      <c r="A2647" t="s">
        <v>116</v>
      </c>
      <c r="B2647">
        <v>36042</v>
      </c>
      <c r="C2647" t="s">
        <v>568</v>
      </c>
      <c r="D2647" t="s">
        <v>2287</v>
      </c>
      <c r="E2647" t="s">
        <v>354</v>
      </c>
      <c r="F2647" s="27" t="str">
        <f t="shared" si="41"/>
        <v>SW2: Päuser, Cornelia</v>
      </c>
      <c r="G2647" s="27" t="str">
        <f>VLOOKUP(A2647,bangolf_kategorien!$A$2:$B$11,2,FALSE)</f>
        <v>SW2</v>
      </c>
    </row>
    <row r="2648" spans="1:7" ht="14.5" x14ac:dyDescent="0.35">
      <c r="A2648" t="s">
        <v>112</v>
      </c>
      <c r="B2648">
        <v>4744</v>
      </c>
      <c r="C2648" t="s">
        <v>1314</v>
      </c>
      <c r="D2648" t="s">
        <v>2288</v>
      </c>
      <c r="E2648" t="s">
        <v>770</v>
      </c>
      <c r="F2648" s="27" t="str">
        <f t="shared" si="41"/>
        <v>SM2: Pavlas, Rudolf</v>
      </c>
      <c r="G2648" s="27" t="str">
        <f>VLOOKUP(A2648,bangolf_kategorien!$A$2:$B$11,2,FALSE)</f>
        <v>SM2</v>
      </c>
    </row>
    <row r="2649" spans="1:7" ht="14.5" x14ac:dyDescent="0.35">
      <c r="A2649" t="s">
        <v>197</v>
      </c>
      <c r="B2649">
        <v>66726</v>
      </c>
      <c r="C2649" t="s">
        <v>2289</v>
      </c>
      <c r="D2649" t="s">
        <v>2290</v>
      </c>
      <c r="E2649" t="s">
        <v>175</v>
      </c>
      <c r="F2649" s="27" t="str">
        <f t="shared" si="41"/>
        <v>JM: Pawelka, Nicolas</v>
      </c>
      <c r="G2649" s="27" t="str">
        <f>VLOOKUP(A2649,bangolf_kategorien!$A$2:$B$11,2,FALSE)</f>
        <v>JM</v>
      </c>
    </row>
    <row r="2650" spans="1:7" ht="14.5" x14ac:dyDescent="0.35">
      <c r="A2650" t="s">
        <v>123</v>
      </c>
      <c r="B2650">
        <v>66223</v>
      </c>
      <c r="C2650" t="s">
        <v>387</v>
      </c>
      <c r="D2650" t="s">
        <v>2290</v>
      </c>
      <c r="E2650" t="s">
        <v>175</v>
      </c>
      <c r="F2650" s="27" t="str">
        <f t="shared" si="41"/>
        <v>SM1: Pawelka, Stephan</v>
      </c>
      <c r="G2650" s="27" t="str">
        <f>VLOOKUP(A2650,bangolf_kategorien!$A$2:$B$11,2,FALSE)</f>
        <v>SM1</v>
      </c>
    </row>
    <row r="2651" spans="1:7" ht="14.5" x14ac:dyDescent="0.35">
      <c r="A2651" t="s">
        <v>127</v>
      </c>
      <c r="B2651">
        <v>34757</v>
      </c>
      <c r="C2651" t="s">
        <v>791</v>
      </c>
      <c r="D2651" t="s">
        <v>2291</v>
      </c>
      <c r="E2651" t="s">
        <v>285</v>
      </c>
      <c r="F2651" s="27" t="str">
        <f t="shared" si="41"/>
        <v>H: Peffer, Sebastian</v>
      </c>
      <c r="G2651" s="27" t="str">
        <f>VLOOKUP(A2651,bangolf_kategorien!$A$2:$B$11,2,FALSE)</f>
        <v>H</v>
      </c>
    </row>
    <row r="2652" spans="1:7" ht="14.5" x14ac:dyDescent="0.35">
      <c r="A2652" t="s">
        <v>112</v>
      </c>
      <c r="B2652">
        <v>34562</v>
      </c>
      <c r="C2652" t="s">
        <v>205</v>
      </c>
      <c r="D2652" t="s">
        <v>2291</v>
      </c>
      <c r="E2652" t="s">
        <v>282</v>
      </c>
      <c r="F2652" s="27" t="str">
        <f t="shared" si="41"/>
        <v>SM2: Peffer, Willi</v>
      </c>
      <c r="G2652" s="27" t="str">
        <f>VLOOKUP(A2652,bangolf_kategorien!$A$2:$B$11,2,FALSE)</f>
        <v>SM2</v>
      </c>
    </row>
    <row r="2653" spans="1:7" ht="14.5" x14ac:dyDescent="0.35">
      <c r="A2653" t="s">
        <v>134</v>
      </c>
      <c r="B2653">
        <v>34464</v>
      </c>
      <c r="C2653" t="s">
        <v>1444</v>
      </c>
      <c r="D2653" t="s">
        <v>2292</v>
      </c>
      <c r="E2653" t="s">
        <v>319</v>
      </c>
      <c r="F2653" s="27" t="str">
        <f t="shared" si="41"/>
        <v>SW1: Peffermann, Regina</v>
      </c>
      <c r="G2653" s="27" t="str">
        <f>VLOOKUP(A2653,bangolf_kategorien!$A$2:$B$11,2,FALSE)</f>
        <v>SW1</v>
      </c>
    </row>
    <row r="2654" spans="1:7" ht="14.5" x14ac:dyDescent="0.35">
      <c r="A2654" t="s">
        <v>123</v>
      </c>
      <c r="B2654">
        <v>33490</v>
      </c>
      <c r="C2654" t="s">
        <v>233</v>
      </c>
      <c r="D2654" t="s">
        <v>2293</v>
      </c>
      <c r="E2654" t="s">
        <v>446</v>
      </c>
      <c r="F2654" s="27" t="str">
        <f t="shared" si="41"/>
        <v>SM1: Peinelt, Kurt</v>
      </c>
      <c r="G2654" s="27" t="str">
        <f>VLOOKUP(A2654,bangolf_kategorien!$A$2:$B$11,2,FALSE)</f>
        <v>SM1</v>
      </c>
    </row>
    <row r="2655" spans="1:7" ht="14.5" x14ac:dyDescent="0.35">
      <c r="A2655" t="s">
        <v>127</v>
      </c>
      <c r="B2655">
        <v>35571</v>
      </c>
      <c r="C2655" t="s">
        <v>2294</v>
      </c>
      <c r="D2655" t="s">
        <v>2295</v>
      </c>
      <c r="E2655" t="s">
        <v>899</v>
      </c>
      <c r="F2655" s="27" t="str">
        <f t="shared" si="41"/>
        <v>H: Pekrul, Igor</v>
      </c>
      <c r="G2655" s="27" t="str">
        <f>VLOOKUP(A2655,bangolf_kategorien!$A$2:$B$11,2,FALSE)</f>
        <v>H</v>
      </c>
    </row>
    <row r="2656" spans="1:7" ht="14.5" x14ac:dyDescent="0.35">
      <c r="A2656" t="s">
        <v>138</v>
      </c>
      <c r="B2656">
        <v>36243</v>
      </c>
      <c r="C2656" t="s">
        <v>201</v>
      </c>
      <c r="D2656" t="s">
        <v>2295</v>
      </c>
      <c r="E2656" t="s">
        <v>899</v>
      </c>
      <c r="F2656" s="27" t="str">
        <f t="shared" si="41"/>
        <v>D: Pekrul, Tanja</v>
      </c>
      <c r="G2656" s="27" t="str">
        <f>VLOOKUP(A2656,bangolf_kategorien!$A$2:$B$11,2,FALSE)</f>
        <v>D</v>
      </c>
    </row>
    <row r="2657" spans="1:7" ht="14.5" x14ac:dyDescent="0.35">
      <c r="A2657" t="s">
        <v>134</v>
      </c>
      <c r="B2657">
        <v>66596</v>
      </c>
      <c r="C2657" t="s">
        <v>1438</v>
      </c>
      <c r="D2657" t="s">
        <v>2296</v>
      </c>
      <c r="E2657" t="s">
        <v>1202</v>
      </c>
      <c r="F2657" s="27" t="str">
        <f t="shared" si="41"/>
        <v>SW1: Pellkofer, Doris</v>
      </c>
      <c r="G2657" s="27" t="str">
        <f>VLOOKUP(A2657,bangolf_kategorien!$A$2:$B$11,2,FALSE)</f>
        <v>SW1</v>
      </c>
    </row>
    <row r="2658" spans="1:7" ht="14.5" x14ac:dyDescent="0.35">
      <c r="A2658" t="s">
        <v>112</v>
      </c>
      <c r="B2658">
        <v>66595</v>
      </c>
      <c r="C2658" t="s">
        <v>146</v>
      </c>
      <c r="D2658" t="s">
        <v>2296</v>
      </c>
      <c r="E2658" t="s">
        <v>1202</v>
      </c>
      <c r="F2658" s="27" t="str">
        <f t="shared" si="41"/>
        <v>SM2: Pellkofer, Jürgen</v>
      </c>
      <c r="G2658" s="27" t="str">
        <f>VLOOKUP(A2658,bangolf_kategorien!$A$2:$B$11,2,FALSE)</f>
        <v>SM2</v>
      </c>
    </row>
    <row r="2659" spans="1:7" ht="14.5" x14ac:dyDescent="0.35">
      <c r="A2659" t="s">
        <v>127</v>
      </c>
      <c r="B2659">
        <v>37558</v>
      </c>
      <c r="C2659" t="s">
        <v>301</v>
      </c>
      <c r="D2659" t="s">
        <v>2297</v>
      </c>
      <c r="E2659" t="s">
        <v>126</v>
      </c>
      <c r="F2659" s="27" t="str">
        <f t="shared" si="41"/>
        <v>H: Peppler, Daniel</v>
      </c>
      <c r="G2659" s="27" t="str">
        <f>VLOOKUP(A2659,bangolf_kategorien!$A$2:$B$11,2,FALSE)</f>
        <v>H</v>
      </c>
    </row>
    <row r="2660" spans="1:7" ht="14.5" x14ac:dyDescent="0.35">
      <c r="A2660" t="s">
        <v>123</v>
      </c>
      <c r="B2660">
        <v>27520</v>
      </c>
      <c r="C2660" t="s">
        <v>180</v>
      </c>
      <c r="D2660" t="s">
        <v>2298</v>
      </c>
      <c r="E2660" t="s">
        <v>444</v>
      </c>
      <c r="F2660" s="27" t="str">
        <f t="shared" si="41"/>
        <v>SM1: Perle, Peter</v>
      </c>
      <c r="G2660" s="27" t="str">
        <f>VLOOKUP(A2660,bangolf_kategorien!$A$2:$B$11,2,FALSE)</f>
        <v>SM1</v>
      </c>
    </row>
    <row r="2661" spans="1:7" ht="14.5" x14ac:dyDescent="0.35">
      <c r="A2661" t="s">
        <v>123</v>
      </c>
      <c r="B2661">
        <v>40366</v>
      </c>
      <c r="C2661" t="s">
        <v>232</v>
      </c>
      <c r="D2661" t="s">
        <v>2299</v>
      </c>
      <c r="E2661" t="s">
        <v>1011</v>
      </c>
      <c r="F2661" s="27" t="str">
        <f t="shared" si="41"/>
        <v>SM1: Perlich, Klaus</v>
      </c>
      <c r="G2661" s="27" t="str">
        <f>VLOOKUP(A2661,bangolf_kategorien!$A$2:$B$11,2,FALSE)</f>
        <v>SM1</v>
      </c>
    </row>
    <row r="2662" spans="1:7" ht="14.5" x14ac:dyDescent="0.35">
      <c r="A2662" t="s">
        <v>127</v>
      </c>
      <c r="B2662">
        <v>67040</v>
      </c>
      <c r="C2662" t="s">
        <v>330</v>
      </c>
      <c r="D2662" t="s">
        <v>3410</v>
      </c>
      <c r="E2662" t="s">
        <v>145</v>
      </c>
      <c r="F2662" s="27" t="str">
        <f t="shared" si="41"/>
        <v>H: Peschke, Tobias</v>
      </c>
      <c r="G2662" s="27" t="str">
        <f>VLOOKUP(A2662,bangolf_kategorien!$A$2:$B$11,2,FALSE)</f>
        <v>H</v>
      </c>
    </row>
    <row r="2663" spans="1:7" ht="14.5" x14ac:dyDescent="0.35">
      <c r="A2663" t="s">
        <v>127</v>
      </c>
      <c r="B2663">
        <v>32976</v>
      </c>
      <c r="C2663" t="s">
        <v>1805</v>
      </c>
      <c r="D2663" t="s">
        <v>2300</v>
      </c>
      <c r="E2663" t="s">
        <v>899</v>
      </c>
      <c r="F2663" s="27" t="str">
        <f t="shared" si="41"/>
        <v>H: Pester, Magnus</v>
      </c>
      <c r="G2663" s="27" t="str">
        <f>VLOOKUP(A2663,bangolf_kategorien!$A$2:$B$11,2,FALSE)</f>
        <v>H</v>
      </c>
    </row>
    <row r="2664" spans="1:7" ht="14.5" x14ac:dyDescent="0.35">
      <c r="A2664" t="s">
        <v>123</v>
      </c>
      <c r="B2664">
        <v>26809</v>
      </c>
      <c r="C2664" t="s">
        <v>202</v>
      </c>
      <c r="D2664" t="s">
        <v>2300</v>
      </c>
      <c r="E2664" t="s">
        <v>153</v>
      </c>
      <c r="F2664" s="27" t="str">
        <f t="shared" si="41"/>
        <v>SM1: Pester, Manfred</v>
      </c>
      <c r="G2664" s="27" t="str">
        <f>VLOOKUP(A2664,bangolf_kategorien!$A$2:$B$11,2,FALSE)</f>
        <v>SM1</v>
      </c>
    </row>
    <row r="2665" spans="1:7" ht="14.5" x14ac:dyDescent="0.35">
      <c r="A2665" t="s">
        <v>127</v>
      </c>
      <c r="B2665">
        <v>32975</v>
      </c>
      <c r="C2665" t="s">
        <v>976</v>
      </c>
      <c r="D2665" t="s">
        <v>2300</v>
      </c>
      <c r="E2665" t="s">
        <v>142</v>
      </c>
      <c r="F2665" s="27" t="str">
        <f t="shared" si="41"/>
        <v>H: Pester, Philipp</v>
      </c>
      <c r="G2665" s="27" t="str">
        <f>VLOOKUP(A2665,bangolf_kategorien!$A$2:$B$11,2,FALSE)</f>
        <v>H</v>
      </c>
    </row>
    <row r="2666" spans="1:7" ht="14.5" x14ac:dyDescent="0.35">
      <c r="A2666" t="s">
        <v>112</v>
      </c>
      <c r="B2666">
        <v>45445</v>
      </c>
      <c r="C2666" t="s">
        <v>693</v>
      </c>
      <c r="D2666" t="s">
        <v>180</v>
      </c>
      <c r="E2666" t="s">
        <v>2301</v>
      </c>
      <c r="F2666" s="27" t="str">
        <f t="shared" si="41"/>
        <v>SM2: Peter, Alois</v>
      </c>
      <c r="G2666" s="27" t="str">
        <f>VLOOKUP(A2666,bangolf_kategorien!$A$2:$B$11,2,FALSE)</f>
        <v>SM2</v>
      </c>
    </row>
    <row r="2667" spans="1:7" ht="14.5" x14ac:dyDescent="0.35">
      <c r="A2667" t="s">
        <v>127</v>
      </c>
      <c r="B2667">
        <v>50128</v>
      </c>
      <c r="C2667" t="s">
        <v>441</v>
      </c>
      <c r="D2667" t="s">
        <v>180</v>
      </c>
      <c r="E2667" t="s">
        <v>266</v>
      </c>
      <c r="F2667" s="27" t="str">
        <f t="shared" si="41"/>
        <v>H: Peter, Timo</v>
      </c>
      <c r="G2667" s="27" t="str">
        <f>VLOOKUP(A2667,bangolf_kategorien!$A$2:$B$11,2,FALSE)</f>
        <v>H</v>
      </c>
    </row>
    <row r="2668" spans="1:7" ht="14.5" x14ac:dyDescent="0.35">
      <c r="A2668" t="s">
        <v>112</v>
      </c>
      <c r="B2668">
        <v>7607</v>
      </c>
      <c r="C2668" t="s">
        <v>190</v>
      </c>
      <c r="D2668" t="s">
        <v>180</v>
      </c>
      <c r="E2668" t="s">
        <v>179</v>
      </c>
      <c r="F2668" s="27" t="str">
        <f t="shared" si="41"/>
        <v>SM2: Peter, Uwe</v>
      </c>
      <c r="G2668" s="27" t="str">
        <f>VLOOKUP(A2668,bangolf_kategorien!$A$2:$B$11,2,FALSE)</f>
        <v>SM2</v>
      </c>
    </row>
    <row r="2669" spans="1:7" ht="14.5" x14ac:dyDescent="0.35">
      <c r="A2669" t="s">
        <v>116</v>
      </c>
      <c r="B2669">
        <v>65722</v>
      </c>
      <c r="C2669" t="s">
        <v>2302</v>
      </c>
      <c r="D2669" t="s">
        <v>2303</v>
      </c>
      <c r="E2669" t="s">
        <v>2167</v>
      </c>
      <c r="F2669" s="27" t="str">
        <f t="shared" si="41"/>
        <v>SW2: Petermann, Dora-Gisela</v>
      </c>
      <c r="G2669" s="27" t="str">
        <f>VLOOKUP(A2669,bangolf_kategorien!$A$2:$B$11,2,FALSE)</f>
        <v>SW2</v>
      </c>
    </row>
    <row r="2670" spans="1:7" ht="14.5" x14ac:dyDescent="0.35">
      <c r="A2670" t="s">
        <v>164</v>
      </c>
      <c r="B2670">
        <v>3216569</v>
      </c>
      <c r="C2670" t="s">
        <v>3906</v>
      </c>
      <c r="D2670" t="s">
        <v>2303</v>
      </c>
      <c r="E2670" t="s">
        <v>4</v>
      </c>
      <c r="F2670" s="27" t="str">
        <f t="shared" si="41"/>
        <v>JW: Petermann, Luisa</v>
      </c>
      <c r="G2670" s="27" t="str">
        <f>VLOOKUP(A2670,bangolf_kategorien!$A$2:$B$11,2,FALSE)</f>
        <v>JW</v>
      </c>
    </row>
    <row r="2671" spans="1:7" ht="14.5" x14ac:dyDescent="0.35">
      <c r="A2671" t="s">
        <v>112</v>
      </c>
      <c r="B2671">
        <v>65723</v>
      </c>
      <c r="C2671" t="s">
        <v>168</v>
      </c>
      <c r="D2671" t="s">
        <v>2303</v>
      </c>
      <c r="E2671" t="s">
        <v>2167</v>
      </c>
      <c r="F2671" s="27" t="str">
        <f t="shared" si="41"/>
        <v>SM2: Petermann, Rainer</v>
      </c>
      <c r="G2671" s="27" t="str">
        <f>VLOOKUP(A2671,bangolf_kategorien!$A$2:$B$11,2,FALSE)</f>
        <v>SM2</v>
      </c>
    </row>
    <row r="2672" spans="1:7" ht="14.5" x14ac:dyDescent="0.35">
      <c r="A2672" t="s">
        <v>112</v>
      </c>
      <c r="B2672">
        <v>37020</v>
      </c>
      <c r="C2672" t="s">
        <v>535</v>
      </c>
      <c r="D2672" t="s">
        <v>2304</v>
      </c>
      <c r="E2672" t="s">
        <v>674</v>
      </c>
      <c r="F2672" s="27" t="str">
        <f t="shared" si="41"/>
        <v>SM2: Peters, Hartmut</v>
      </c>
      <c r="G2672" s="27" t="str">
        <f>VLOOKUP(A2672,bangolf_kategorien!$A$2:$B$11,2,FALSE)</f>
        <v>SM2</v>
      </c>
    </row>
    <row r="2673" spans="1:7" ht="14.5" x14ac:dyDescent="0.35">
      <c r="A2673" t="s">
        <v>197</v>
      </c>
      <c r="B2673">
        <v>66949</v>
      </c>
      <c r="C2673" t="s">
        <v>1092</v>
      </c>
      <c r="D2673" t="s">
        <v>2304</v>
      </c>
      <c r="E2673" t="s">
        <v>464</v>
      </c>
      <c r="F2673" s="27" t="str">
        <f t="shared" si="41"/>
        <v>JM: Peters, Moritz</v>
      </c>
      <c r="G2673" s="27" t="str">
        <f>VLOOKUP(A2673,bangolf_kategorien!$A$2:$B$11,2,FALSE)</f>
        <v>JM</v>
      </c>
    </row>
    <row r="2674" spans="1:7" ht="14.5" x14ac:dyDescent="0.35">
      <c r="A2674" t="s">
        <v>123</v>
      </c>
      <c r="B2674">
        <v>66924</v>
      </c>
      <c r="C2674" t="s">
        <v>1692</v>
      </c>
      <c r="D2674" t="s">
        <v>3411</v>
      </c>
      <c r="E2674" t="s">
        <v>122</v>
      </c>
      <c r="F2674" s="27" t="str">
        <f t="shared" si="41"/>
        <v>SM1: Petersen, Detlef</v>
      </c>
      <c r="G2674" s="27" t="str">
        <f>VLOOKUP(A2674,bangolf_kategorien!$A$2:$B$11,2,FALSE)</f>
        <v>SM1</v>
      </c>
    </row>
    <row r="2675" spans="1:7" ht="14.5" x14ac:dyDescent="0.35">
      <c r="A2675" t="s">
        <v>127</v>
      </c>
      <c r="B2675">
        <v>67371</v>
      </c>
      <c r="C2675" t="s">
        <v>882</v>
      </c>
      <c r="D2675" t="s">
        <v>3411</v>
      </c>
      <c r="E2675" t="s">
        <v>846</v>
      </c>
      <c r="F2675" s="27" t="str">
        <f t="shared" si="41"/>
        <v>H: Petersen, Robin</v>
      </c>
      <c r="G2675" s="27" t="str">
        <f>VLOOKUP(A2675,bangolf_kategorien!$A$2:$B$11,2,FALSE)</f>
        <v>H</v>
      </c>
    </row>
    <row r="2676" spans="1:7" ht="14.5" x14ac:dyDescent="0.35">
      <c r="A2676" t="s">
        <v>112</v>
      </c>
      <c r="B2676">
        <v>67292</v>
      </c>
      <c r="C2676" t="s">
        <v>842</v>
      </c>
      <c r="D2676" t="s">
        <v>3907</v>
      </c>
      <c r="E2676" t="s">
        <v>958</v>
      </c>
      <c r="F2676" s="27" t="str">
        <f t="shared" si="41"/>
        <v>SM2: Petersik, Reinhold</v>
      </c>
      <c r="G2676" s="27" t="str">
        <f>VLOOKUP(A2676,bangolf_kategorien!$A$2:$B$11,2,FALSE)</f>
        <v>SM2</v>
      </c>
    </row>
    <row r="2677" spans="1:7" ht="14.5" x14ac:dyDescent="0.35">
      <c r="A2677" t="s">
        <v>127</v>
      </c>
      <c r="B2677">
        <v>66820</v>
      </c>
      <c r="C2677" t="s">
        <v>2305</v>
      </c>
      <c r="D2677" t="s">
        <v>2306</v>
      </c>
      <c r="E2677" t="s">
        <v>432</v>
      </c>
      <c r="F2677" s="27" t="str">
        <f t="shared" si="41"/>
        <v>H: Petit, Mickael</v>
      </c>
      <c r="G2677" s="27" t="str">
        <f>VLOOKUP(A2677,bangolf_kategorien!$A$2:$B$11,2,FALSE)</f>
        <v>H</v>
      </c>
    </row>
    <row r="2678" spans="1:7" ht="14.5" x14ac:dyDescent="0.35">
      <c r="A2678" t="s">
        <v>112</v>
      </c>
      <c r="B2678">
        <v>62294</v>
      </c>
      <c r="C2678" t="s">
        <v>2307</v>
      </c>
      <c r="D2678" t="s">
        <v>2308</v>
      </c>
      <c r="E2678" t="s">
        <v>731</v>
      </c>
      <c r="F2678" s="27" t="str">
        <f t="shared" si="41"/>
        <v>SM2: Petrina, Jobst</v>
      </c>
      <c r="G2678" s="27" t="str">
        <f>VLOOKUP(A2678,bangolf_kategorien!$A$2:$B$11,2,FALSE)</f>
        <v>SM2</v>
      </c>
    </row>
    <row r="2679" spans="1:7" ht="14.5" x14ac:dyDescent="0.35">
      <c r="A2679" t="s">
        <v>112</v>
      </c>
      <c r="B2679">
        <v>35459</v>
      </c>
      <c r="C2679" t="s">
        <v>133</v>
      </c>
      <c r="D2679" t="s">
        <v>2310</v>
      </c>
      <c r="E2679" t="s">
        <v>223</v>
      </c>
      <c r="F2679" s="27" t="str">
        <f t="shared" si="41"/>
        <v>SM2: Peucker, Herbert</v>
      </c>
      <c r="G2679" s="27" t="str">
        <f>VLOOKUP(A2679,bangolf_kategorien!$A$2:$B$11,2,FALSE)</f>
        <v>SM2</v>
      </c>
    </row>
    <row r="2680" spans="1:7" ht="14.5" x14ac:dyDescent="0.35">
      <c r="A2680" t="s">
        <v>116</v>
      </c>
      <c r="B2680">
        <v>36821</v>
      </c>
      <c r="C2680" t="s">
        <v>430</v>
      </c>
      <c r="D2680" t="s">
        <v>2310</v>
      </c>
      <c r="E2680" t="s">
        <v>223</v>
      </c>
      <c r="F2680" s="27" t="str">
        <f t="shared" si="41"/>
        <v>SW2: Peucker, Karin</v>
      </c>
      <c r="G2680" s="27" t="str">
        <f>VLOOKUP(A2680,bangolf_kategorien!$A$2:$B$11,2,FALSE)</f>
        <v>SW2</v>
      </c>
    </row>
    <row r="2681" spans="1:7" ht="14.5" x14ac:dyDescent="0.35">
      <c r="A2681" t="s">
        <v>112</v>
      </c>
      <c r="B2681">
        <v>43327</v>
      </c>
      <c r="C2681" t="s">
        <v>465</v>
      </c>
      <c r="D2681" t="s">
        <v>2311</v>
      </c>
      <c r="E2681" t="s">
        <v>228</v>
      </c>
      <c r="F2681" s="27" t="str">
        <f t="shared" si="41"/>
        <v>SM2: Peuker, Hans-Jürgen</v>
      </c>
      <c r="G2681" s="27" t="str">
        <f>VLOOKUP(A2681,bangolf_kategorien!$A$2:$B$11,2,FALSE)</f>
        <v>SM2</v>
      </c>
    </row>
    <row r="2682" spans="1:7" ht="14.5" x14ac:dyDescent="0.35">
      <c r="A2682" t="s">
        <v>127</v>
      </c>
      <c r="B2682">
        <v>37241</v>
      </c>
      <c r="C2682" t="s">
        <v>2312</v>
      </c>
      <c r="D2682" t="s">
        <v>2311</v>
      </c>
      <c r="E2682" t="s">
        <v>228</v>
      </c>
      <c r="F2682" s="27" t="str">
        <f t="shared" si="41"/>
        <v>H: Peuker, Mirko</v>
      </c>
      <c r="G2682" s="27" t="str">
        <f>VLOOKUP(A2682,bangolf_kategorien!$A$2:$B$11,2,FALSE)</f>
        <v>H</v>
      </c>
    </row>
    <row r="2683" spans="1:7" ht="14.5" x14ac:dyDescent="0.35">
      <c r="A2683" t="s">
        <v>138</v>
      </c>
      <c r="B2683">
        <v>37242</v>
      </c>
      <c r="C2683" t="s">
        <v>1122</v>
      </c>
      <c r="D2683" t="s">
        <v>2311</v>
      </c>
      <c r="E2683" t="s">
        <v>471</v>
      </c>
      <c r="F2683" s="27" t="str">
        <f t="shared" si="41"/>
        <v>D: Peuker, Vanessa</v>
      </c>
      <c r="G2683" s="27" t="str">
        <f>VLOOKUP(A2683,bangolf_kategorien!$A$2:$B$11,2,FALSE)</f>
        <v>D</v>
      </c>
    </row>
    <row r="2684" spans="1:7" ht="14.5" x14ac:dyDescent="0.35">
      <c r="A2684" t="s">
        <v>112</v>
      </c>
      <c r="B2684">
        <v>24619</v>
      </c>
      <c r="C2684" t="s">
        <v>474</v>
      </c>
      <c r="D2684" t="s">
        <v>2313</v>
      </c>
      <c r="E2684" t="s">
        <v>606</v>
      </c>
      <c r="F2684" s="27" t="str">
        <f t="shared" si="41"/>
        <v>SM2: Pfeffer, Lutz</v>
      </c>
      <c r="G2684" s="27" t="str">
        <f>VLOOKUP(A2684,bangolf_kategorien!$A$2:$B$11,2,FALSE)</f>
        <v>SM2</v>
      </c>
    </row>
    <row r="2685" spans="1:7" ht="14.5" x14ac:dyDescent="0.35">
      <c r="A2685" t="s">
        <v>112</v>
      </c>
      <c r="B2685">
        <v>66167</v>
      </c>
      <c r="C2685" t="s">
        <v>1141</v>
      </c>
      <c r="D2685" t="s">
        <v>2313</v>
      </c>
      <c r="E2685" t="s">
        <v>3311</v>
      </c>
      <c r="F2685" s="27" t="str">
        <f t="shared" si="41"/>
        <v>SM2: Pfeffer, Reinhard</v>
      </c>
      <c r="G2685" s="27" t="str">
        <f>VLOOKUP(A2685,bangolf_kategorien!$A$2:$B$11,2,FALSE)</f>
        <v>SM2</v>
      </c>
    </row>
    <row r="2686" spans="1:7" ht="14.5" x14ac:dyDescent="0.35">
      <c r="A2686" t="s">
        <v>112</v>
      </c>
      <c r="B2686">
        <v>22574</v>
      </c>
      <c r="C2686" t="s">
        <v>518</v>
      </c>
      <c r="D2686" t="s">
        <v>2313</v>
      </c>
      <c r="E2686" t="s">
        <v>184</v>
      </c>
      <c r="F2686" s="27" t="str">
        <f t="shared" si="41"/>
        <v>SM2: Pfeffer, Roland</v>
      </c>
      <c r="G2686" s="27" t="str">
        <f>VLOOKUP(A2686,bangolf_kategorien!$A$2:$B$11,2,FALSE)</f>
        <v>SM2</v>
      </c>
    </row>
    <row r="2687" spans="1:7" ht="14.5" x14ac:dyDescent="0.35">
      <c r="A2687" t="s">
        <v>112</v>
      </c>
      <c r="B2687">
        <v>17476</v>
      </c>
      <c r="C2687" t="s">
        <v>328</v>
      </c>
      <c r="D2687" t="s">
        <v>2313</v>
      </c>
      <c r="E2687" t="s">
        <v>444</v>
      </c>
      <c r="F2687" s="27" t="str">
        <f t="shared" si="41"/>
        <v>SM2: Pfeffer, Werner</v>
      </c>
      <c r="G2687" s="27" t="str">
        <f>VLOOKUP(A2687,bangolf_kategorien!$A$2:$B$11,2,FALSE)</f>
        <v>SM2</v>
      </c>
    </row>
    <row r="2688" spans="1:7" ht="14.5" x14ac:dyDescent="0.35">
      <c r="A2688" t="s">
        <v>123</v>
      </c>
      <c r="B2688">
        <v>67104</v>
      </c>
      <c r="C2688" t="s">
        <v>436</v>
      </c>
      <c r="D2688" t="s">
        <v>3588</v>
      </c>
      <c r="E2688" t="s">
        <v>931</v>
      </c>
      <c r="F2688" s="27" t="str">
        <f t="shared" si="41"/>
        <v>SM1: Pfeifer, Norbert</v>
      </c>
      <c r="G2688" s="27" t="str">
        <f>VLOOKUP(A2688,bangolf_kategorien!$A$2:$B$11,2,FALSE)</f>
        <v>SM1</v>
      </c>
    </row>
    <row r="2689" spans="1:7" ht="14.5" x14ac:dyDescent="0.35">
      <c r="A2689" t="s">
        <v>112</v>
      </c>
      <c r="B2689">
        <v>31259</v>
      </c>
      <c r="C2689" t="s">
        <v>481</v>
      </c>
      <c r="D2689" t="s">
        <v>2314</v>
      </c>
      <c r="E2689" t="s">
        <v>1136</v>
      </c>
      <c r="F2689" s="27" t="str">
        <f t="shared" si="41"/>
        <v>SM2: Pfeiffer, Holger</v>
      </c>
      <c r="G2689" s="27" t="str">
        <f>VLOOKUP(A2689,bangolf_kategorien!$A$2:$B$11,2,FALSE)</f>
        <v>SM2</v>
      </c>
    </row>
    <row r="2690" spans="1:7" ht="14.5" x14ac:dyDescent="0.35">
      <c r="A2690" t="s">
        <v>134</v>
      </c>
      <c r="B2690">
        <v>34951</v>
      </c>
      <c r="C2690" t="s">
        <v>3908</v>
      </c>
      <c r="D2690" t="s">
        <v>3909</v>
      </c>
      <c r="E2690" t="s">
        <v>348</v>
      </c>
      <c r="F2690" s="27" t="str">
        <f t="shared" si="41"/>
        <v>SW1: Pfingst, Cynthia</v>
      </c>
      <c r="G2690" s="27" t="str">
        <f>VLOOKUP(A2690,bangolf_kategorien!$A$2:$B$11,2,FALSE)</f>
        <v>SW1</v>
      </c>
    </row>
    <row r="2691" spans="1:7" ht="14.5" x14ac:dyDescent="0.35">
      <c r="A2691" t="s">
        <v>127</v>
      </c>
      <c r="B2691">
        <v>30926</v>
      </c>
      <c r="C2691" t="s">
        <v>124</v>
      </c>
      <c r="D2691" t="s">
        <v>2315</v>
      </c>
      <c r="E2691" t="s">
        <v>1531</v>
      </c>
      <c r="F2691" s="27" t="str">
        <f t="shared" ref="F2691:F2754" si="42">CONCATENATE(G2691,": ",D2691,", ",C2691)</f>
        <v>H: Pfister, Thomas</v>
      </c>
      <c r="G2691" s="27" t="str">
        <f>VLOOKUP(A2691,bangolf_kategorien!$A$2:$B$11,2,FALSE)</f>
        <v>H</v>
      </c>
    </row>
    <row r="2692" spans="1:7" ht="14.5" x14ac:dyDescent="0.35">
      <c r="A2692" t="s">
        <v>123</v>
      </c>
      <c r="B2692">
        <v>3209189</v>
      </c>
      <c r="C2692" t="s">
        <v>186</v>
      </c>
      <c r="D2692" t="s">
        <v>3910</v>
      </c>
      <c r="E2692" t="s">
        <v>4</v>
      </c>
      <c r="F2692" s="27" t="str">
        <f t="shared" si="42"/>
        <v>SM1: Pförtsch, Alexander</v>
      </c>
      <c r="G2692" s="27" t="str">
        <f>VLOOKUP(A2692,bangolf_kategorien!$A$2:$B$11,2,FALSE)</f>
        <v>SM1</v>
      </c>
    </row>
    <row r="2693" spans="1:7" ht="14.5" x14ac:dyDescent="0.35">
      <c r="A2693" t="s">
        <v>116</v>
      </c>
      <c r="B2693">
        <v>47213</v>
      </c>
      <c r="C2693" t="s">
        <v>2316</v>
      </c>
      <c r="D2693" t="s">
        <v>2317</v>
      </c>
      <c r="E2693" t="s">
        <v>368</v>
      </c>
      <c r="F2693" s="27" t="str">
        <f t="shared" si="42"/>
        <v>SW2: Pfriem, Heiderose</v>
      </c>
      <c r="G2693" s="27" t="str">
        <f>VLOOKUP(A2693,bangolf_kategorien!$A$2:$B$11,2,FALSE)</f>
        <v>SW2</v>
      </c>
    </row>
    <row r="2694" spans="1:7" ht="14.5" x14ac:dyDescent="0.35">
      <c r="A2694" t="s">
        <v>112</v>
      </c>
      <c r="B2694">
        <v>12405</v>
      </c>
      <c r="C2694" t="s">
        <v>232</v>
      </c>
      <c r="D2694" t="s">
        <v>2317</v>
      </c>
      <c r="E2694" t="s">
        <v>368</v>
      </c>
      <c r="F2694" s="27" t="str">
        <f t="shared" si="42"/>
        <v>SM2: Pfriem, Klaus</v>
      </c>
      <c r="G2694" s="27" t="str">
        <f>VLOOKUP(A2694,bangolf_kategorien!$A$2:$B$11,2,FALSE)</f>
        <v>SM2</v>
      </c>
    </row>
    <row r="2695" spans="1:7" ht="14.5" x14ac:dyDescent="0.35">
      <c r="A2695" t="s">
        <v>123</v>
      </c>
      <c r="B2695">
        <v>66052</v>
      </c>
      <c r="C2695" t="s">
        <v>315</v>
      </c>
      <c r="D2695" t="s">
        <v>976</v>
      </c>
      <c r="E2695" t="s">
        <v>358</v>
      </c>
      <c r="F2695" s="27" t="str">
        <f t="shared" si="42"/>
        <v>SM1: Philipp, Andreas</v>
      </c>
      <c r="G2695" s="27" t="str">
        <f>VLOOKUP(A2695,bangolf_kategorien!$A$2:$B$11,2,FALSE)</f>
        <v>SM1</v>
      </c>
    </row>
    <row r="2696" spans="1:7" ht="14.5" x14ac:dyDescent="0.35">
      <c r="A2696" t="s">
        <v>127</v>
      </c>
      <c r="B2696">
        <v>29801</v>
      </c>
      <c r="C2696" t="s">
        <v>1156</v>
      </c>
      <c r="D2696" t="s">
        <v>976</v>
      </c>
      <c r="E2696" t="s">
        <v>971</v>
      </c>
      <c r="F2696" s="27" t="str">
        <f t="shared" si="42"/>
        <v>H: Philipp, Simon</v>
      </c>
      <c r="G2696" s="27" t="str">
        <f>VLOOKUP(A2696,bangolf_kategorien!$A$2:$B$11,2,FALSE)</f>
        <v>H</v>
      </c>
    </row>
    <row r="2697" spans="1:7" ht="14.5" x14ac:dyDescent="0.35">
      <c r="A2697" t="s">
        <v>127</v>
      </c>
      <c r="B2697">
        <v>67024</v>
      </c>
      <c r="C2697" t="s">
        <v>1106</v>
      </c>
      <c r="D2697" t="s">
        <v>3412</v>
      </c>
      <c r="E2697" t="s">
        <v>231</v>
      </c>
      <c r="F2697" s="27" t="str">
        <f t="shared" si="42"/>
        <v>H: Philippus, Lukas</v>
      </c>
      <c r="G2697" s="27" t="str">
        <f>VLOOKUP(A2697,bangolf_kategorien!$A$2:$B$11,2,FALSE)</f>
        <v>H</v>
      </c>
    </row>
    <row r="2698" spans="1:7" ht="14.5" x14ac:dyDescent="0.35">
      <c r="A2698" t="s">
        <v>112</v>
      </c>
      <c r="B2698">
        <v>30834</v>
      </c>
      <c r="C2698" t="s">
        <v>418</v>
      </c>
      <c r="D2698" t="s">
        <v>2318</v>
      </c>
      <c r="E2698" t="s">
        <v>3307</v>
      </c>
      <c r="F2698" s="27" t="str">
        <f t="shared" si="42"/>
        <v>SM2: Pianka, Bernhard</v>
      </c>
      <c r="G2698" s="27" t="str">
        <f>VLOOKUP(A2698,bangolf_kategorien!$A$2:$B$11,2,FALSE)</f>
        <v>SM2</v>
      </c>
    </row>
    <row r="2699" spans="1:7" ht="14.5" x14ac:dyDescent="0.35">
      <c r="A2699" t="s">
        <v>112</v>
      </c>
      <c r="B2699">
        <v>45614</v>
      </c>
      <c r="C2699" t="s">
        <v>232</v>
      </c>
      <c r="D2699" t="s">
        <v>2319</v>
      </c>
      <c r="E2699" t="s">
        <v>298</v>
      </c>
      <c r="F2699" s="27" t="str">
        <f t="shared" si="42"/>
        <v>SM2: Pichler, Klaus</v>
      </c>
      <c r="G2699" s="27" t="str">
        <f>VLOOKUP(A2699,bangolf_kategorien!$A$2:$B$11,2,FALSE)</f>
        <v>SM2</v>
      </c>
    </row>
    <row r="2700" spans="1:7" ht="14.5" x14ac:dyDescent="0.35">
      <c r="A2700" t="s">
        <v>138</v>
      </c>
      <c r="B2700">
        <v>38272</v>
      </c>
      <c r="C2700" t="s">
        <v>1404</v>
      </c>
      <c r="D2700" t="s">
        <v>2320</v>
      </c>
      <c r="E2700" t="s">
        <v>540</v>
      </c>
      <c r="F2700" s="27" t="str">
        <f t="shared" si="42"/>
        <v>D: Pichol, Maike</v>
      </c>
      <c r="G2700" s="27" t="str">
        <f>VLOOKUP(A2700,bangolf_kategorien!$A$2:$B$11,2,FALSE)</f>
        <v>D</v>
      </c>
    </row>
    <row r="2701" spans="1:7" ht="14.5" x14ac:dyDescent="0.35">
      <c r="A2701" t="s">
        <v>164</v>
      </c>
      <c r="B2701">
        <v>66184</v>
      </c>
      <c r="C2701" t="s">
        <v>2321</v>
      </c>
      <c r="D2701" t="s">
        <v>2320</v>
      </c>
      <c r="E2701" t="s">
        <v>540</v>
      </c>
      <c r="F2701" s="27" t="str">
        <f t="shared" si="42"/>
        <v>JW: Pichol, Michelle</v>
      </c>
      <c r="G2701" s="27" t="str">
        <f>VLOOKUP(A2701,bangolf_kategorien!$A$2:$B$11,2,FALSE)</f>
        <v>JW</v>
      </c>
    </row>
    <row r="2702" spans="1:7" ht="14.5" x14ac:dyDescent="0.35">
      <c r="A2702" t="s">
        <v>127</v>
      </c>
      <c r="B2702">
        <v>31032</v>
      </c>
      <c r="C2702" t="s">
        <v>685</v>
      </c>
      <c r="D2702" t="s">
        <v>2320</v>
      </c>
      <c r="E2702" t="s">
        <v>540</v>
      </c>
      <c r="F2702" s="27" t="str">
        <f t="shared" si="42"/>
        <v>H: Pichol, Thorsten</v>
      </c>
      <c r="G2702" s="27" t="str">
        <f>VLOOKUP(A2702,bangolf_kategorien!$A$2:$B$11,2,FALSE)</f>
        <v>H</v>
      </c>
    </row>
    <row r="2703" spans="1:7" ht="14.5" x14ac:dyDescent="0.35">
      <c r="A2703" t="s">
        <v>123</v>
      </c>
      <c r="B2703">
        <v>42849</v>
      </c>
      <c r="C2703" t="s">
        <v>149</v>
      </c>
      <c r="D2703" t="s">
        <v>2322</v>
      </c>
      <c r="E2703" t="s">
        <v>216</v>
      </c>
      <c r="F2703" s="27" t="str">
        <f t="shared" si="42"/>
        <v>SM1: Piechota, Markus</v>
      </c>
      <c r="G2703" s="27" t="str">
        <f>VLOOKUP(A2703,bangolf_kategorien!$A$2:$B$11,2,FALSE)</f>
        <v>SM1</v>
      </c>
    </row>
    <row r="2704" spans="1:7" ht="14.5" x14ac:dyDescent="0.35">
      <c r="A2704" t="s">
        <v>116</v>
      </c>
      <c r="B2704">
        <v>36538</v>
      </c>
      <c r="C2704" t="s">
        <v>1288</v>
      </c>
      <c r="D2704" t="s">
        <v>2323</v>
      </c>
      <c r="E2704" t="s">
        <v>426</v>
      </c>
      <c r="F2704" s="27" t="str">
        <f t="shared" si="42"/>
        <v>SW2: Piechotta, Rosemarie</v>
      </c>
      <c r="G2704" s="27" t="str">
        <f>VLOOKUP(A2704,bangolf_kategorien!$A$2:$B$11,2,FALSE)</f>
        <v>SW2</v>
      </c>
    </row>
    <row r="2705" spans="1:7" ht="14.5" x14ac:dyDescent="0.35">
      <c r="A2705" t="s">
        <v>112</v>
      </c>
      <c r="B2705">
        <v>41953</v>
      </c>
      <c r="C2705" t="s">
        <v>2324</v>
      </c>
      <c r="D2705" t="s">
        <v>2325</v>
      </c>
      <c r="E2705" t="s">
        <v>2167</v>
      </c>
      <c r="F2705" s="27" t="str">
        <f t="shared" si="42"/>
        <v>SM2: Piedigaci, Armando</v>
      </c>
      <c r="G2705" s="27" t="str">
        <f>VLOOKUP(A2705,bangolf_kategorien!$A$2:$B$11,2,FALSE)</f>
        <v>SM2</v>
      </c>
    </row>
    <row r="2706" spans="1:7" ht="14.5" x14ac:dyDescent="0.35">
      <c r="A2706" t="s">
        <v>123</v>
      </c>
      <c r="B2706">
        <v>65977</v>
      </c>
      <c r="C2706" t="s">
        <v>328</v>
      </c>
      <c r="D2706" t="s">
        <v>2326</v>
      </c>
      <c r="E2706" t="s">
        <v>700</v>
      </c>
      <c r="F2706" s="27" t="str">
        <f t="shared" si="42"/>
        <v>SM1: Piehl, Werner</v>
      </c>
      <c r="G2706" s="27" t="str">
        <f>VLOOKUP(A2706,bangolf_kategorien!$A$2:$B$11,2,FALSE)</f>
        <v>SM1</v>
      </c>
    </row>
    <row r="2707" spans="1:7" ht="14.5" x14ac:dyDescent="0.35">
      <c r="A2707" t="s">
        <v>127</v>
      </c>
      <c r="B2707">
        <v>37859</v>
      </c>
      <c r="C2707" t="s">
        <v>791</v>
      </c>
      <c r="D2707" t="s">
        <v>2327</v>
      </c>
      <c r="E2707" t="s">
        <v>327</v>
      </c>
      <c r="F2707" s="27" t="str">
        <f t="shared" si="42"/>
        <v>H: Piekorz, Sebastian</v>
      </c>
      <c r="G2707" s="27" t="str">
        <f>VLOOKUP(A2707,bangolf_kategorien!$A$2:$B$11,2,FALSE)</f>
        <v>H</v>
      </c>
    </row>
    <row r="2708" spans="1:7" ht="14.5" x14ac:dyDescent="0.35">
      <c r="A2708" t="s">
        <v>112</v>
      </c>
      <c r="B2708">
        <v>37860</v>
      </c>
      <c r="C2708" t="s">
        <v>182</v>
      </c>
      <c r="D2708" t="s">
        <v>2327</v>
      </c>
      <c r="E2708" t="s">
        <v>288</v>
      </c>
      <c r="F2708" s="27" t="str">
        <f t="shared" si="42"/>
        <v>SM2: Piekorz, Wolfgang</v>
      </c>
      <c r="G2708" s="27" t="str">
        <f>VLOOKUP(A2708,bangolf_kategorien!$A$2:$B$11,2,FALSE)</f>
        <v>SM2</v>
      </c>
    </row>
    <row r="2709" spans="1:7" ht="14.5" x14ac:dyDescent="0.35">
      <c r="A2709" t="s">
        <v>127</v>
      </c>
      <c r="B2709">
        <v>36637</v>
      </c>
      <c r="C2709" t="s">
        <v>149</v>
      </c>
      <c r="D2709" t="s">
        <v>2328</v>
      </c>
      <c r="E2709" t="s">
        <v>786</v>
      </c>
      <c r="F2709" s="27" t="str">
        <f t="shared" si="42"/>
        <v>H: Pieper, Markus</v>
      </c>
      <c r="G2709" s="27" t="str">
        <f>VLOOKUP(A2709,bangolf_kategorien!$A$2:$B$11,2,FALSE)</f>
        <v>H</v>
      </c>
    </row>
    <row r="2710" spans="1:7" ht="14.5" x14ac:dyDescent="0.35">
      <c r="A2710" t="s">
        <v>127</v>
      </c>
      <c r="B2710">
        <v>43980</v>
      </c>
      <c r="C2710" t="s">
        <v>391</v>
      </c>
      <c r="D2710" t="s">
        <v>2328</v>
      </c>
      <c r="E2710" t="s">
        <v>786</v>
      </c>
      <c r="F2710" s="27" t="str">
        <f t="shared" si="42"/>
        <v>H: Pieper, Oliver</v>
      </c>
      <c r="G2710" s="27" t="str">
        <f>VLOOKUP(A2710,bangolf_kategorien!$A$2:$B$11,2,FALSE)</f>
        <v>H</v>
      </c>
    </row>
    <row r="2711" spans="1:7" ht="14.5" x14ac:dyDescent="0.35">
      <c r="A2711" t="s">
        <v>138</v>
      </c>
      <c r="B2711">
        <v>35658</v>
      </c>
      <c r="C2711" t="s">
        <v>289</v>
      </c>
      <c r="D2711" t="s">
        <v>2328</v>
      </c>
      <c r="E2711" t="s">
        <v>786</v>
      </c>
      <c r="F2711" s="27" t="str">
        <f t="shared" si="42"/>
        <v>D: Pieper, Sabrina</v>
      </c>
      <c r="G2711" s="27" t="str">
        <f>VLOOKUP(A2711,bangolf_kategorien!$A$2:$B$11,2,FALSE)</f>
        <v>D</v>
      </c>
    </row>
    <row r="2712" spans="1:7" ht="14.5" x14ac:dyDescent="0.35">
      <c r="A2712" t="s">
        <v>112</v>
      </c>
      <c r="B2712">
        <v>5324</v>
      </c>
      <c r="C2712" t="s">
        <v>592</v>
      </c>
      <c r="D2712" t="s">
        <v>2328</v>
      </c>
      <c r="E2712" t="s">
        <v>786</v>
      </c>
      <c r="F2712" s="27" t="str">
        <f t="shared" si="42"/>
        <v>SM2: Pieper, Ulrich</v>
      </c>
      <c r="G2712" s="27" t="str">
        <f>VLOOKUP(A2712,bangolf_kategorien!$A$2:$B$11,2,FALSE)</f>
        <v>SM2</v>
      </c>
    </row>
    <row r="2713" spans="1:7" ht="14.5" x14ac:dyDescent="0.35">
      <c r="A2713" t="s">
        <v>123</v>
      </c>
      <c r="B2713">
        <v>66129</v>
      </c>
      <c r="C2713" t="s">
        <v>315</v>
      </c>
      <c r="D2713" t="s">
        <v>2329</v>
      </c>
      <c r="E2713" t="s">
        <v>501</v>
      </c>
      <c r="F2713" s="27" t="str">
        <f t="shared" si="42"/>
        <v>SM1: Pieplau, Andreas</v>
      </c>
      <c r="G2713" s="27" t="str">
        <f>VLOOKUP(A2713,bangolf_kategorien!$A$2:$B$11,2,FALSE)</f>
        <v>SM1</v>
      </c>
    </row>
    <row r="2714" spans="1:7" ht="14.5" x14ac:dyDescent="0.35">
      <c r="A2714" t="s">
        <v>112</v>
      </c>
      <c r="B2714">
        <v>38267</v>
      </c>
      <c r="C2714" t="s">
        <v>1373</v>
      </c>
      <c r="D2714" t="s">
        <v>2330</v>
      </c>
      <c r="E2714" t="s">
        <v>246</v>
      </c>
      <c r="F2714" s="27" t="str">
        <f t="shared" si="42"/>
        <v>SM2: Piest, Armin</v>
      </c>
      <c r="G2714" s="27" t="str">
        <f>VLOOKUP(A2714,bangolf_kategorien!$A$2:$B$11,2,FALSE)</f>
        <v>SM2</v>
      </c>
    </row>
    <row r="2715" spans="1:7" ht="14.5" x14ac:dyDescent="0.35">
      <c r="A2715" t="s">
        <v>123</v>
      </c>
      <c r="B2715">
        <v>36654</v>
      </c>
      <c r="C2715" t="s">
        <v>299</v>
      </c>
      <c r="D2715" t="s">
        <v>2331</v>
      </c>
      <c r="E2715" t="s">
        <v>192</v>
      </c>
      <c r="F2715" s="27" t="str">
        <f t="shared" si="42"/>
        <v>SM1: Pietsch, Harald</v>
      </c>
      <c r="G2715" s="27" t="str">
        <f>VLOOKUP(A2715,bangolf_kategorien!$A$2:$B$11,2,FALSE)</f>
        <v>SM1</v>
      </c>
    </row>
    <row r="2716" spans="1:7" ht="14.5" x14ac:dyDescent="0.35">
      <c r="A2716" t="s">
        <v>112</v>
      </c>
      <c r="B2716">
        <v>38243</v>
      </c>
      <c r="C2716" t="s">
        <v>180</v>
      </c>
      <c r="D2716" t="s">
        <v>2332</v>
      </c>
      <c r="E2716" t="s">
        <v>329</v>
      </c>
      <c r="F2716" s="27" t="str">
        <f t="shared" si="42"/>
        <v>SM2: Pilz, Peter</v>
      </c>
      <c r="G2716" s="27" t="str">
        <f>VLOOKUP(A2716,bangolf_kategorien!$A$2:$B$11,2,FALSE)</f>
        <v>SM2</v>
      </c>
    </row>
    <row r="2717" spans="1:7" ht="14.5" x14ac:dyDescent="0.35">
      <c r="A2717" t="s">
        <v>112</v>
      </c>
      <c r="B2717">
        <v>50457</v>
      </c>
      <c r="C2717" t="s">
        <v>296</v>
      </c>
      <c r="D2717" t="s">
        <v>2333</v>
      </c>
      <c r="E2717" t="s">
        <v>540</v>
      </c>
      <c r="F2717" s="27" t="str">
        <f t="shared" si="42"/>
        <v>SM2: Pindor, Karl-Heinz</v>
      </c>
      <c r="G2717" s="27" t="str">
        <f>VLOOKUP(A2717,bangolf_kategorien!$A$2:$B$11,2,FALSE)</f>
        <v>SM2</v>
      </c>
    </row>
    <row r="2718" spans="1:7" ht="14.5" x14ac:dyDescent="0.35">
      <c r="A2718" t="s">
        <v>134</v>
      </c>
      <c r="B2718">
        <v>35460</v>
      </c>
      <c r="C2718" t="s">
        <v>729</v>
      </c>
      <c r="D2718" t="s">
        <v>2334</v>
      </c>
      <c r="E2718" t="s">
        <v>223</v>
      </c>
      <c r="F2718" s="27" t="str">
        <f t="shared" si="42"/>
        <v>SW1: Piper, Viola</v>
      </c>
      <c r="G2718" s="27" t="str">
        <f>VLOOKUP(A2718,bangolf_kategorien!$A$2:$B$11,2,FALSE)</f>
        <v>SW1</v>
      </c>
    </row>
    <row r="2719" spans="1:7" ht="14.5" x14ac:dyDescent="0.35">
      <c r="A2719" t="s">
        <v>123</v>
      </c>
      <c r="B2719">
        <v>38279</v>
      </c>
      <c r="C2719" t="s">
        <v>590</v>
      </c>
      <c r="D2719" t="s">
        <v>2335</v>
      </c>
      <c r="E2719" t="s">
        <v>491</v>
      </c>
      <c r="F2719" s="27" t="str">
        <f t="shared" si="42"/>
        <v>SM1: Pipke, Matthias</v>
      </c>
      <c r="G2719" s="27" t="str">
        <f>VLOOKUP(A2719,bangolf_kategorien!$A$2:$B$11,2,FALSE)</f>
        <v>SM1</v>
      </c>
    </row>
    <row r="2720" spans="1:7" ht="14.5" x14ac:dyDescent="0.35">
      <c r="A2720" t="s">
        <v>112</v>
      </c>
      <c r="B2720">
        <v>33364</v>
      </c>
      <c r="C2720" t="s">
        <v>182</v>
      </c>
      <c r="D2720" t="s">
        <v>2336</v>
      </c>
      <c r="E2720" t="s">
        <v>383</v>
      </c>
      <c r="F2720" s="27" t="str">
        <f t="shared" si="42"/>
        <v>SM2: Pirrung, Wolfgang</v>
      </c>
      <c r="G2720" s="27" t="str">
        <f>VLOOKUP(A2720,bangolf_kategorien!$A$2:$B$11,2,FALSE)</f>
        <v>SM2</v>
      </c>
    </row>
    <row r="2721" spans="1:7" ht="14.5" x14ac:dyDescent="0.35">
      <c r="A2721" t="s">
        <v>112</v>
      </c>
      <c r="B2721">
        <v>29305</v>
      </c>
      <c r="C2721" t="s">
        <v>224</v>
      </c>
      <c r="D2721" t="s">
        <v>2337</v>
      </c>
      <c r="E2721" t="s">
        <v>979</v>
      </c>
      <c r="F2721" s="27" t="str">
        <f t="shared" si="42"/>
        <v>SM2: Pischel, Gerhard</v>
      </c>
      <c r="G2721" s="27" t="str">
        <f>VLOOKUP(A2721,bangolf_kategorien!$A$2:$B$11,2,FALSE)</f>
        <v>SM2</v>
      </c>
    </row>
    <row r="2722" spans="1:7" ht="14.5" x14ac:dyDescent="0.35">
      <c r="A2722" t="s">
        <v>123</v>
      </c>
      <c r="B2722">
        <v>36237</v>
      </c>
      <c r="C2722" t="s">
        <v>224</v>
      </c>
      <c r="D2722" t="s">
        <v>2338</v>
      </c>
      <c r="E2722" t="s">
        <v>200</v>
      </c>
      <c r="F2722" s="27" t="str">
        <f t="shared" si="42"/>
        <v>SM1: Pitterle, Gerhard</v>
      </c>
      <c r="G2722" s="27" t="str">
        <f>VLOOKUP(A2722,bangolf_kategorien!$A$2:$B$11,2,FALSE)</f>
        <v>SM1</v>
      </c>
    </row>
    <row r="2723" spans="1:7" ht="14.5" x14ac:dyDescent="0.35">
      <c r="A2723" t="s">
        <v>112</v>
      </c>
      <c r="B2723">
        <v>46458</v>
      </c>
      <c r="C2723" t="s">
        <v>440</v>
      </c>
      <c r="D2723" t="s">
        <v>2339</v>
      </c>
      <c r="E2723" t="s">
        <v>3307</v>
      </c>
      <c r="F2723" s="27" t="str">
        <f t="shared" si="42"/>
        <v>SM2: Pittner, Rolf</v>
      </c>
      <c r="G2723" s="27" t="str">
        <f>VLOOKUP(A2723,bangolf_kategorien!$A$2:$B$11,2,FALSE)</f>
        <v>SM2</v>
      </c>
    </row>
    <row r="2724" spans="1:7" ht="14.5" x14ac:dyDescent="0.35">
      <c r="A2724" t="s">
        <v>112</v>
      </c>
      <c r="B2724">
        <v>40567</v>
      </c>
      <c r="C2724" t="s">
        <v>538</v>
      </c>
      <c r="D2724" t="s">
        <v>2340</v>
      </c>
      <c r="E2724" t="s">
        <v>492</v>
      </c>
      <c r="F2724" s="27" t="str">
        <f t="shared" si="42"/>
        <v>SM2: Pitz, Siegfried</v>
      </c>
      <c r="G2724" s="27" t="str">
        <f>VLOOKUP(A2724,bangolf_kategorien!$A$2:$B$11,2,FALSE)</f>
        <v>SM2</v>
      </c>
    </row>
    <row r="2725" spans="1:7" ht="14.5" x14ac:dyDescent="0.35">
      <c r="A2725" t="s">
        <v>123</v>
      </c>
      <c r="B2725">
        <v>48880</v>
      </c>
      <c r="C2725" t="s">
        <v>451</v>
      </c>
      <c r="D2725" t="s">
        <v>2341</v>
      </c>
      <c r="E2725" t="s">
        <v>625</v>
      </c>
      <c r="F2725" s="27" t="str">
        <f t="shared" si="42"/>
        <v>SM1: Plack, Joachim</v>
      </c>
      <c r="G2725" s="27" t="str">
        <f>VLOOKUP(A2725,bangolf_kategorien!$A$2:$B$11,2,FALSE)</f>
        <v>SM1</v>
      </c>
    </row>
    <row r="2726" spans="1:7" ht="14.5" x14ac:dyDescent="0.35">
      <c r="A2726" t="s">
        <v>123</v>
      </c>
      <c r="B2726">
        <v>3212056</v>
      </c>
      <c r="C2726" t="s">
        <v>224</v>
      </c>
      <c r="D2726" t="s">
        <v>3911</v>
      </c>
      <c r="E2726" t="s">
        <v>4</v>
      </c>
      <c r="F2726" s="27" t="str">
        <f t="shared" si="42"/>
        <v>SM1: Planck, Gerhard</v>
      </c>
      <c r="G2726" s="27" t="str">
        <f>VLOOKUP(A2726,bangolf_kategorien!$A$2:$B$11,2,FALSE)</f>
        <v>SM1</v>
      </c>
    </row>
    <row r="2727" spans="1:7" ht="14.5" x14ac:dyDescent="0.35">
      <c r="A2727" t="s">
        <v>127</v>
      </c>
      <c r="B2727">
        <v>36206</v>
      </c>
      <c r="C2727" t="s">
        <v>301</v>
      </c>
      <c r="D2727" t="s">
        <v>26</v>
      </c>
      <c r="E2727" t="s">
        <v>243</v>
      </c>
      <c r="F2727" s="27" t="str">
        <f t="shared" si="42"/>
        <v>H: Platz, Daniel</v>
      </c>
      <c r="G2727" s="27" t="str">
        <f>VLOOKUP(A2727,bangolf_kategorien!$A$2:$B$11,2,FALSE)</f>
        <v>H</v>
      </c>
    </row>
    <row r="2728" spans="1:7" ht="14.5" x14ac:dyDescent="0.35">
      <c r="A2728" t="s">
        <v>123</v>
      </c>
      <c r="B2728">
        <v>31933</v>
      </c>
      <c r="C2728" t="s">
        <v>241</v>
      </c>
      <c r="D2728" t="s">
        <v>2342</v>
      </c>
      <c r="E2728" t="s">
        <v>276</v>
      </c>
      <c r="F2728" s="27" t="str">
        <f t="shared" si="42"/>
        <v>SM1: Pleger, Stefan</v>
      </c>
      <c r="G2728" s="27" t="str">
        <f>VLOOKUP(A2728,bangolf_kategorien!$A$2:$B$11,2,FALSE)</f>
        <v>SM1</v>
      </c>
    </row>
    <row r="2729" spans="1:7" ht="14.5" x14ac:dyDescent="0.35">
      <c r="A2729" t="s">
        <v>123</v>
      </c>
      <c r="B2729">
        <v>67136</v>
      </c>
      <c r="C2729" t="s">
        <v>1296</v>
      </c>
      <c r="D2729" t="s">
        <v>3589</v>
      </c>
      <c r="E2729" t="s">
        <v>630</v>
      </c>
      <c r="F2729" s="27" t="str">
        <f t="shared" si="42"/>
        <v>SM1: Plep, Steffen</v>
      </c>
      <c r="G2729" s="27" t="str">
        <f>VLOOKUP(A2729,bangolf_kategorien!$A$2:$B$11,2,FALSE)</f>
        <v>SM1</v>
      </c>
    </row>
    <row r="2730" spans="1:7" ht="14.5" x14ac:dyDescent="0.35">
      <c r="A2730" t="s">
        <v>123</v>
      </c>
      <c r="B2730">
        <v>43572</v>
      </c>
      <c r="C2730" t="s">
        <v>241</v>
      </c>
      <c r="D2730" t="s">
        <v>2343</v>
      </c>
      <c r="E2730" t="s">
        <v>408</v>
      </c>
      <c r="F2730" s="27" t="str">
        <f t="shared" si="42"/>
        <v>SM1: Plieninger, Stefan</v>
      </c>
      <c r="G2730" s="27" t="str">
        <f>VLOOKUP(A2730,bangolf_kategorien!$A$2:$B$11,2,FALSE)</f>
        <v>SM1</v>
      </c>
    </row>
    <row r="2731" spans="1:7" ht="14.5" x14ac:dyDescent="0.35">
      <c r="A2731" t="s">
        <v>134</v>
      </c>
      <c r="B2731">
        <v>67265</v>
      </c>
      <c r="C2731" t="s">
        <v>290</v>
      </c>
      <c r="D2731" t="s">
        <v>3912</v>
      </c>
      <c r="E2731" t="s">
        <v>666</v>
      </c>
      <c r="F2731" s="27" t="str">
        <f t="shared" si="42"/>
        <v>SW1: Ploch, Andrea</v>
      </c>
      <c r="G2731" s="27" t="str">
        <f>VLOOKUP(A2731,bangolf_kategorien!$A$2:$B$11,2,FALSE)</f>
        <v>SW1</v>
      </c>
    </row>
    <row r="2732" spans="1:7" ht="14.5" x14ac:dyDescent="0.35">
      <c r="A2732" t="s">
        <v>116</v>
      </c>
      <c r="B2732">
        <v>26514</v>
      </c>
      <c r="C2732" t="s">
        <v>454</v>
      </c>
      <c r="D2732" t="s">
        <v>2344</v>
      </c>
      <c r="E2732" t="s">
        <v>770</v>
      </c>
      <c r="F2732" s="27" t="str">
        <f t="shared" si="42"/>
        <v>SW2: Ploem, Christiane</v>
      </c>
      <c r="G2732" s="27" t="str">
        <f>VLOOKUP(A2732,bangolf_kategorien!$A$2:$B$11,2,FALSE)</f>
        <v>SW2</v>
      </c>
    </row>
    <row r="2733" spans="1:7" ht="14.5" x14ac:dyDescent="0.35">
      <c r="A2733" t="s">
        <v>112</v>
      </c>
      <c r="B2733">
        <v>40689</v>
      </c>
      <c r="C2733" t="s">
        <v>286</v>
      </c>
      <c r="D2733" t="s">
        <v>2344</v>
      </c>
      <c r="E2733" t="s">
        <v>770</v>
      </c>
      <c r="F2733" s="27" t="str">
        <f t="shared" si="42"/>
        <v>SM2: Ploem, Hans</v>
      </c>
      <c r="G2733" s="27" t="str">
        <f>VLOOKUP(A2733,bangolf_kategorien!$A$2:$B$11,2,FALSE)</f>
        <v>SM2</v>
      </c>
    </row>
    <row r="2734" spans="1:7" ht="14.5" x14ac:dyDescent="0.35">
      <c r="A2734" t="s">
        <v>112</v>
      </c>
      <c r="B2734">
        <v>10662</v>
      </c>
      <c r="C2734" t="s">
        <v>739</v>
      </c>
      <c r="D2734" t="s">
        <v>2345</v>
      </c>
      <c r="E2734" t="s">
        <v>828</v>
      </c>
      <c r="F2734" s="27" t="str">
        <f t="shared" si="42"/>
        <v>SM2: Plötz, Günther</v>
      </c>
      <c r="G2734" s="27" t="str">
        <f>VLOOKUP(A2734,bangolf_kategorien!$A$2:$B$11,2,FALSE)</f>
        <v>SM2</v>
      </c>
    </row>
    <row r="2735" spans="1:7" ht="14.5" x14ac:dyDescent="0.35">
      <c r="A2735" t="s">
        <v>123</v>
      </c>
      <c r="B2735">
        <v>66693</v>
      </c>
      <c r="C2735" t="s">
        <v>140</v>
      </c>
      <c r="D2735" t="s">
        <v>2346</v>
      </c>
      <c r="E2735" t="s">
        <v>412</v>
      </c>
      <c r="F2735" s="27" t="str">
        <f t="shared" si="42"/>
        <v>SM1: Pohler, Michael</v>
      </c>
      <c r="G2735" s="27" t="str">
        <f>VLOOKUP(A2735,bangolf_kategorien!$A$2:$B$11,2,FALSE)</f>
        <v>SM1</v>
      </c>
    </row>
    <row r="2736" spans="1:7" ht="14.5" x14ac:dyDescent="0.35">
      <c r="A2736" t="s">
        <v>112</v>
      </c>
      <c r="B2736">
        <v>6076</v>
      </c>
      <c r="C2736" t="s">
        <v>2347</v>
      </c>
      <c r="D2736" t="s">
        <v>2348</v>
      </c>
      <c r="E2736" t="s">
        <v>496</v>
      </c>
      <c r="F2736" s="27" t="str">
        <f t="shared" si="42"/>
        <v>SM2: Polat, Necdet</v>
      </c>
      <c r="G2736" s="27" t="str">
        <f>VLOOKUP(A2736,bangolf_kategorien!$A$2:$B$11,2,FALSE)</f>
        <v>SM2</v>
      </c>
    </row>
    <row r="2737" spans="1:7" ht="14.5" x14ac:dyDescent="0.35">
      <c r="A2737" t="s">
        <v>127</v>
      </c>
      <c r="B2737">
        <v>67162</v>
      </c>
      <c r="C2737" t="s">
        <v>3590</v>
      </c>
      <c r="D2737" t="s">
        <v>3591</v>
      </c>
      <c r="E2737" t="s">
        <v>595</v>
      </c>
      <c r="F2737" s="27" t="str">
        <f t="shared" si="42"/>
        <v>H: Polpitz, Ivo-René</v>
      </c>
      <c r="G2737" s="27" t="str">
        <f>VLOOKUP(A2737,bangolf_kategorien!$A$2:$B$11,2,FALSE)</f>
        <v>H</v>
      </c>
    </row>
    <row r="2738" spans="1:7" ht="14.5" x14ac:dyDescent="0.35">
      <c r="A2738" t="s">
        <v>123</v>
      </c>
      <c r="B2738">
        <v>66105</v>
      </c>
      <c r="C2738" t="s">
        <v>1296</v>
      </c>
      <c r="D2738" t="s">
        <v>2349</v>
      </c>
      <c r="E2738" t="s">
        <v>501</v>
      </c>
      <c r="F2738" s="27" t="str">
        <f t="shared" si="42"/>
        <v>SM1: Poltermann, Steffen</v>
      </c>
      <c r="G2738" s="27" t="str">
        <f>VLOOKUP(A2738,bangolf_kategorien!$A$2:$B$11,2,FALSE)</f>
        <v>SM1</v>
      </c>
    </row>
    <row r="2739" spans="1:7" ht="14.5" x14ac:dyDescent="0.35">
      <c r="A2739" t="s">
        <v>116</v>
      </c>
      <c r="B2739">
        <v>67240</v>
      </c>
      <c r="C2739" t="s">
        <v>1085</v>
      </c>
      <c r="D2739" t="s">
        <v>3913</v>
      </c>
      <c r="E2739" t="s">
        <v>122</v>
      </c>
      <c r="F2739" s="27" t="str">
        <f t="shared" si="42"/>
        <v>SW2: Pommer, Christine</v>
      </c>
      <c r="G2739" s="27" t="str">
        <f>VLOOKUP(A2739,bangolf_kategorien!$A$2:$B$11,2,FALSE)</f>
        <v>SW2</v>
      </c>
    </row>
    <row r="2740" spans="1:7" ht="14.5" x14ac:dyDescent="0.35">
      <c r="A2740" t="s">
        <v>127</v>
      </c>
      <c r="B2740">
        <v>67239</v>
      </c>
      <c r="C2740" t="s">
        <v>429</v>
      </c>
      <c r="D2740" t="s">
        <v>3913</v>
      </c>
      <c r="E2740" t="s">
        <v>122</v>
      </c>
      <c r="F2740" s="27" t="str">
        <f t="shared" si="42"/>
        <v>H: Pommer, Jan</v>
      </c>
      <c r="G2740" s="27" t="str">
        <f>VLOOKUP(A2740,bangolf_kategorien!$A$2:$B$11,2,FALSE)</f>
        <v>H</v>
      </c>
    </row>
    <row r="2741" spans="1:7" ht="14.5" x14ac:dyDescent="0.35">
      <c r="A2741" t="s">
        <v>116</v>
      </c>
      <c r="B2741">
        <v>65823</v>
      </c>
      <c r="C2741" t="s">
        <v>1940</v>
      </c>
      <c r="D2741" t="s">
        <v>2350</v>
      </c>
      <c r="E2741" t="s">
        <v>223</v>
      </c>
      <c r="F2741" s="27" t="str">
        <f t="shared" si="42"/>
        <v>SW2: Pommereit, Ilona</v>
      </c>
      <c r="G2741" s="27" t="str">
        <f>VLOOKUP(A2741,bangolf_kategorien!$A$2:$B$11,2,FALSE)</f>
        <v>SW2</v>
      </c>
    </row>
    <row r="2742" spans="1:7" ht="14.5" x14ac:dyDescent="0.35">
      <c r="A2742" t="s">
        <v>123</v>
      </c>
      <c r="B2742">
        <v>44073</v>
      </c>
      <c r="C2742" t="s">
        <v>140</v>
      </c>
      <c r="D2742" t="s">
        <v>2351</v>
      </c>
      <c r="E2742" t="s">
        <v>252</v>
      </c>
      <c r="F2742" s="27" t="str">
        <f t="shared" si="42"/>
        <v>SM1: Ponellis, Michael</v>
      </c>
      <c r="G2742" s="27" t="str">
        <f>VLOOKUP(A2742,bangolf_kategorien!$A$2:$B$11,2,FALSE)</f>
        <v>SM1</v>
      </c>
    </row>
    <row r="2743" spans="1:7" ht="14.5" x14ac:dyDescent="0.35">
      <c r="A2743" t="s">
        <v>127</v>
      </c>
      <c r="B2743">
        <v>66794</v>
      </c>
      <c r="C2743" t="s">
        <v>2352</v>
      </c>
      <c r="D2743" t="s">
        <v>2353</v>
      </c>
      <c r="E2743" t="s">
        <v>899</v>
      </c>
      <c r="F2743" s="27" t="str">
        <f t="shared" si="42"/>
        <v>H: Popleteev, Ivan</v>
      </c>
      <c r="G2743" s="27" t="str">
        <f>VLOOKUP(A2743,bangolf_kategorien!$A$2:$B$11,2,FALSE)</f>
        <v>H</v>
      </c>
    </row>
    <row r="2744" spans="1:7" ht="14.5" x14ac:dyDescent="0.35">
      <c r="A2744" t="s">
        <v>112</v>
      </c>
      <c r="B2744">
        <v>37658</v>
      </c>
      <c r="C2744" t="s">
        <v>967</v>
      </c>
      <c r="D2744" t="s">
        <v>2354</v>
      </c>
      <c r="E2744" t="s">
        <v>491</v>
      </c>
      <c r="F2744" s="27" t="str">
        <f t="shared" si="42"/>
        <v>SM2: Pöppe, Alfred</v>
      </c>
      <c r="G2744" s="27" t="str">
        <f>VLOOKUP(A2744,bangolf_kategorien!$A$2:$B$11,2,FALSE)</f>
        <v>SM2</v>
      </c>
    </row>
    <row r="2745" spans="1:7" ht="14.5" x14ac:dyDescent="0.35">
      <c r="A2745" t="s">
        <v>116</v>
      </c>
      <c r="B2745">
        <v>36981</v>
      </c>
      <c r="C2745" t="s">
        <v>117</v>
      </c>
      <c r="D2745" t="s">
        <v>2354</v>
      </c>
      <c r="E2745" t="s">
        <v>491</v>
      </c>
      <c r="F2745" s="27" t="str">
        <f t="shared" si="42"/>
        <v>SW2: Pöppe, Birgit</v>
      </c>
      <c r="G2745" s="27" t="str">
        <f>VLOOKUP(A2745,bangolf_kategorien!$A$2:$B$11,2,FALSE)</f>
        <v>SW2</v>
      </c>
    </row>
    <row r="2746" spans="1:7" ht="14.5" x14ac:dyDescent="0.35">
      <c r="A2746" t="s">
        <v>127</v>
      </c>
      <c r="B2746">
        <v>36776</v>
      </c>
      <c r="C2746" t="s">
        <v>405</v>
      </c>
      <c r="D2746" t="s">
        <v>2354</v>
      </c>
      <c r="E2746" t="s">
        <v>491</v>
      </c>
      <c r="F2746" s="27" t="str">
        <f t="shared" si="42"/>
        <v>H: Pöppe, Fabian</v>
      </c>
      <c r="G2746" s="27" t="str">
        <f>VLOOKUP(A2746,bangolf_kategorien!$A$2:$B$11,2,FALSE)</f>
        <v>H</v>
      </c>
    </row>
    <row r="2747" spans="1:7" ht="14.5" x14ac:dyDescent="0.35">
      <c r="A2747" t="s">
        <v>116</v>
      </c>
      <c r="B2747">
        <v>36696</v>
      </c>
      <c r="C2747" t="s">
        <v>385</v>
      </c>
      <c r="D2747" t="s">
        <v>2355</v>
      </c>
      <c r="E2747" t="s">
        <v>1011</v>
      </c>
      <c r="F2747" s="27" t="str">
        <f t="shared" si="42"/>
        <v>SW2: Pörrer, Barbara</v>
      </c>
      <c r="G2747" s="27" t="str">
        <f>VLOOKUP(A2747,bangolf_kategorien!$A$2:$B$11,2,FALSE)</f>
        <v>SW2</v>
      </c>
    </row>
    <row r="2748" spans="1:7" ht="14.5" x14ac:dyDescent="0.35">
      <c r="A2748" t="s">
        <v>112</v>
      </c>
      <c r="B2748">
        <v>5270</v>
      </c>
      <c r="C2748" t="s">
        <v>302</v>
      </c>
      <c r="D2748" t="s">
        <v>2355</v>
      </c>
      <c r="E2748" t="s">
        <v>728</v>
      </c>
      <c r="F2748" s="27" t="str">
        <f t="shared" si="42"/>
        <v>SM2: Pörrer, Heinz</v>
      </c>
      <c r="G2748" s="27" t="str">
        <f>VLOOKUP(A2748,bangolf_kategorien!$A$2:$B$11,2,FALSE)</f>
        <v>SM2</v>
      </c>
    </row>
    <row r="2749" spans="1:7" ht="14.5" x14ac:dyDescent="0.35">
      <c r="A2749" t="s">
        <v>127</v>
      </c>
      <c r="B2749">
        <v>49243</v>
      </c>
      <c r="C2749" t="s">
        <v>186</v>
      </c>
      <c r="D2749" t="s">
        <v>2356</v>
      </c>
      <c r="E2749" t="s">
        <v>1531</v>
      </c>
      <c r="F2749" s="27" t="str">
        <f t="shared" si="42"/>
        <v>H: Porsch, Alexander</v>
      </c>
      <c r="G2749" s="27" t="str">
        <f>VLOOKUP(A2749,bangolf_kategorien!$A$2:$B$11,2,FALSE)</f>
        <v>H</v>
      </c>
    </row>
    <row r="2750" spans="1:7" ht="14.5" x14ac:dyDescent="0.35">
      <c r="A2750" t="s">
        <v>134</v>
      </c>
      <c r="B2750">
        <v>49887</v>
      </c>
      <c r="C2750" t="s">
        <v>954</v>
      </c>
      <c r="D2750" t="s">
        <v>2357</v>
      </c>
      <c r="E2750" t="s">
        <v>122</v>
      </c>
      <c r="F2750" s="27" t="str">
        <f t="shared" si="42"/>
        <v>SW1: Poser, Heike</v>
      </c>
      <c r="G2750" s="27" t="str">
        <f>VLOOKUP(A2750,bangolf_kategorien!$A$2:$B$11,2,FALSE)</f>
        <v>SW1</v>
      </c>
    </row>
    <row r="2751" spans="1:7" ht="14.5" x14ac:dyDescent="0.35">
      <c r="A2751" t="s">
        <v>123</v>
      </c>
      <c r="B2751">
        <v>49886</v>
      </c>
      <c r="C2751" t="s">
        <v>241</v>
      </c>
      <c r="D2751" t="s">
        <v>2357</v>
      </c>
      <c r="E2751" t="s">
        <v>122</v>
      </c>
      <c r="F2751" s="27" t="str">
        <f t="shared" si="42"/>
        <v>SM1: Poser, Stefan</v>
      </c>
      <c r="G2751" s="27" t="str">
        <f>VLOOKUP(A2751,bangolf_kategorien!$A$2:$B$11,2,FALSE)</f>
        <v>SM1</v>
      </c>
    </row>
    <row r="2752" spans="1:7" ht="14.5" x14ac:dyDescent="0.35">
      <c r="A2752" t="s">
        <v>112</v>
      </c>
      <c r="B2752">
        <v>33993</v>
      </c>
      <c r="C2752" t="s">
        <v>146</v>
      </c>
      <c r="D2752" t="s">
        <v>2358</v>
      </c>
      <c r="E2752" t="s">
        <v>145</v>
      </c>
      <c r="F2752" s="27" t="str">
        <f t="shared" si="42"/>
        <v>SM2: Praedel, Jürgen</v>
      </c>
      <c r="G2752" s="27" t="str">
        <f>VLOOKUP(A2752,bangolf_kategorien!$A$2:$B$11,2,FALSE)</f>
        <v>SM2</v>
      </c>
    </row>
    <row r="2753" spans="1:7" ht="14.5" x14ac:dyDescent="0.35">
      <c r="A2753" t="s">
        <v>123</v>
      </c>
      <c r="B2753">
        <v>43697</v>
      </c>
      <c r="C2753" t="s">
        <v>1025</v>
      </c>
      <c r="D2753" t="s">
        <v>3914</v>
      </c>
      <c r="E2753" t="s">
        <v>172</v>
      </c>
      <c r="F2753" s="27" t="str">
        <f t="shared" si="42"/>
        <v>SM1: Prause, Gerald</v>
      </c>
      <c r="G2753" s="27" t="str">
        <f>VLOOKUP(A2753,bangolf_kategorien!$A$2:$B$11,2,FALSE)</f>
        <v>SM1</v>
      </c>
    </row>
    <row r="2754" spans="1:7" ht="14.5" x14ac:dyDescent="0.35">
      <c r="A2754" t="s">
        <v>127</v>
      </c>
      <c r="B2754">
        <v>3260601</v>
      </c>
      <c r="C2754" t="s">
        <v>431</v>
      </c>
      <c r="D2754" t="s">
        <v>2359</v>
      </c>
      <c r="E2754" t="s">
        <v>4</v>
      </c>
      <c r="F2754" s="27" t="str">
        <f t="shared" si="42"/>
        <v>H: Prediger, Lars</v>
      </c>
      <c r="G2754" s="27" t="str">
        <f>VLOOKUP(A2754,bangolf_kategorien!$A$2:$B$11,2,FALSE)</f>
        <v>H</v>
      </c>
    </row>
    <row r="2755" spans="1:7" ht="14.5" x14ac:dyDescent="0.35">
      <c r="A2755" t="s">
        <v>127</v>
      </c>
      <c r="B2755">
        <v>66608</v>
      </c>
      <c r="C2755" t="s">
        <v>431</v>
      </c>
      <c r="D2755" t="s">
        <v>2359</v>
      </c>
      <c r="E2755" t="s">
        <v>346</v>
      </c>
      <c r="F2755" s="27" t="str">
        <f t="shared" ref="F2755:F2818" si="43">CONCATENATE(G2755,": ",D2755,", ",C2755)</f>
        <v>H: Prediger, Lars</v>
      </c>
      <c r="G2755" s="27" t="str">
        <f>VLOOKUP(A2755,bangolf_kategorien!$A$2:$B$11,2,FALSE)</f>
        <v>H</v>
      </c>
    </row>
    <row r="2756" spans="1:7" ht="14.5" x14ac:dyDescent="0.35">
      <c r="A2756" t="s">
        <v>112</v>
      </c>
      <c r="B2756">
        <v>67415</v>
      </c>
      <c r="C2756" t="s">
        <v>274</v>
      </c>
      <c r="D2756" t="s">
        <v>3915</v>
      </c>
      <c r="E2756" t="s">
        <v>534</v>
      </c>
      <c r="F2756" s="27" t="str">
        <f t="shared" si="43"/>
        <v>SM2: Preißler, Robert</v>
      </c>
      <c r="G2756" s="27" t="str">
        <f>VLOOKUP(A2756,bangolf_kategorien!$A$2:$B$11,2,FALSE)</f>
        <v>SM2</v>
      </c>
    </row>
    <row r="2757" spans="1:7" ht="14.5" x14ac:dyDescent="0.35">
      <c r="A2757" t="s">
        <v>112</v>
      </c>
      <c r="B2757">
        <v>38577</v>
      </c>
      <c r="C2757" t="s">
        <v>387</v>
      </c>
      <c r="D2757" t="s">
        <v>2360</v>
      </c>
      <c r="E2757" t="s">
        <v>231</v>
      </c>
      <c r="F2757" s="27" t="str">
        <f t="shared" si="43"/>
        <v>SM2: Preißmann, Stephan</v>
      </c>
      <c r="G2757" s="27" t="str">
        <f>VLOOKUP(A2757,bangolf_kategorien!$A$2:$B$11,2,FALSE)</f>
        <v>SM2</v>
      </c>
    </row>
    <row r="2758" spans="1:7" ht="14.5" x14ac:dyDescent="0.35">
      <c r="A2758" t="s">
        <v>127</v>
      </c>
      <c r="B2758">
        <v>37322</v>
      </c>
      <c r="C2758" t="s">
        <v>613</v>
      </c>
      <c r="D2758" t="s">
        <v>2361</v>
      </c>
      <c r="E2758" t="s">
        <v>252</v>
      </c>
      <c r="F2758" s="27" t="str">
        <f t="shared" si="43"/>
        <v>H: Pren, David</v>
      </c>
      <c r="G2758" s="27" t="str">
        <f>VLOOKUP(A2758,bangolf_kategorien!$A$2:$B$11,2,FALSE)</f>
        <v>H</v>
      </c>
    </row>
    <row r="2759" spans="1:7" ht="14.5" x14ac:dyDescent="0.35">
      <c r="A2759" t="s">
        <v>123</v>
      </c>
      <c r="B2759">
        <v>67151</v>
      </c>
      <c r="C2759" t="s">
        <v>182</v>
      </c>
      <c r="D2759" t="s">
        <v>3592</v>
      </c>
      <c r="E2759" t="s">
        <v>424</v>
      </c>
      <c r="F2759" s="27" t="str">
        <f t="shared" si="43"/>
        <v>SM1: Presser, Wolfgang</v>
      </c>
      <c r="G2759" s="27" t="str">
        <f>VLOOKUP(A2759,bangolf_kategorien!$A$2:$B$11,2,FALSE)</f>
        <v>SM1</v>
      </c>
    </row>
    <row r="2760" spans="1:7" ht="14.5" x14ac:dyDescent="0.35">
      <c r="A2760" t="s">
        <v>197</v>
      </c>
      <c r="B2760">
        <v>66981</v>
      </c>
      <c r="C2760" t="s">
        <v>1025</v>
      </c>
      <c r="D2760" t="s">
        <v>3413</v>
      </c>
      <c r="E2760" t="s">
        <v>312</v>
      </c>
      <c r="F2760" s="27" t="str">
        <f t="shared" si="43"/>
        <v>JM: Pressmar-Danne, Gerald</v>
      </c>
      <c r="G2760" s="27" t="str">
        <f>VLOOKUP(A2760,bangolf_kategorien!$A$2:$B$11,2,FALSE)</f>
        <v>JM</v>
      </c>
    </row>
    <row r="2761" spans="1:7" ht="14.5" x14ac:dyDescent="0.35">
      <c r="A2761" t="s">
        <v>112</v>
      </c>
      <c r="B2761">
        <v>6767</v>
      </c>
      <c r="C2761" t="s">
        <v>445</v>
      </c>
      <c r="D2761" t="s">
        <v>2362</v>
      </c>
      <c r="E2761" t="s">
        <v>397</v>
      </c>
      <c r="F2761" s="27" t="str">
        <f t="shared" si="43"/>
        <v>SM2: Pribuß, Walter</v>
      </c>
      <c r="G2761" s="27" t="str">
        <f>VLOOKUP(A2761,bangolf_kategorien!$A$2:$B$11,2,FALSE)</f>
        <v>SM2</v>
      </c>
    </row>
    <row r="2762" spans="1:7" ht="14.5" x14ac:dyDescent="0.35">
      <c r="A2762" t="s">
        <v>112</v>
      </c>
      <c r="B2762">
        <v>36550</v>
      </c>
      <c r="C2762" t="s">
        <v>302</v>
      </c>
      <c r="D2762" t="s">
        <v>2363</v>
      </c>
      <c r="E2762" t="s">
        <v>949</v>
      </c>
      <c r="F2762" s="27" t="str">
        <f t="shared" si="43"/>
        <v>SM2: Pribyl, Heinz</v>
      </c>
      <c r="G2762" s="27" t="str">
        <f>VLOOKUP(A2762,bangolf_kategorien!$A$2:$B$11,2,FALSE)</f>
        <v>SM2</v>
      </c>
    </row>
    <row r="2763" spans="1:7" ht="14.5" x14ac:dyDescent="0.35">
      <c r="A2763" t="s">
        <v>134</v>
      </c>
      <c r="B2763">
        <v>66671</v>
      </c>
      <c r="C2763" t="s">
        <v>643</v>
      </c>
      <c r="D2763" t="s">
        <v>2364</v>
      </c>
      <c r="E2763" t="s">
        <v>306</v>
      </c>
      <c r="F2763" s="27" t="str">
        <f t="shared" si="43"/>
        <v>SW1: Priedigkeit, Gudrun</v>
      </c>
      <c r="G2763" s="27" t="str">
        <f>VLOOKUP(A2763,bangolf_kategorien!$A$2:$B$11,2,FALSE)</f>
        <v>SW1</v>
      </c>
    </row>
    <row r="2764" spans="1:7" ht="14.5" x14ac:dyDescent="0.35">
      <c r="A2764" t="s">
        <v>123</v>
      </c>
      <c r="B2764">
        <v>66670</v>
      </c>
      <c r="C2764" t="s">
        <v>592</v>
      </c>
      <c r="D2764" t="s">
        <v>2364</v>
      </c>
      <c r="E2764" t="s">
        <v>306</v>
      </c>
      <c r="F2764" s="27" t="str">
        <f t="shared" si="43"/>
        <v>SM1: Priedigkeit, Ulrich</v>
      </c>
      <c r="G2764" s="27" t="str">
        <f>VLOOKUP(A2764,bangolf_kategorien!$A$2:$B$11,2,FALSE)</f>
        <v>SM1</v>
      </c>
    </row>
    <row r="2765" spans="1:7" ht="14.5" x14ac:dyDescent="0.35">
      <c r="A2765" t="s">
        <v>138</v>
      </c>
      <c r="B2765">
        <v>30201</v>
      </c>
      <c r="C2765" t="s">
        <v>1247</v>
      </c>
      <c r="D2765" t="s">
        <v>2366</v>
      </c>
      <c r="E2765" t="s">
        <v>668</v>
      </c>
      <c r="F2765" s="27" t="str">
        <f t="shared" si="43"/>
        <v>D: Pries, Stephanie</v>
      </c>
      <c r="G2765" s="27" t="str">
        <f>VLOOKUP(A2765,bangolf_kategorien!$A$2:$B$11,2,FALSE)</f>
        <v>D</v>
      </c>
    </row>
    <row r="2766" spans="1:7" ht="14.5" x14ac:dyDescent="0.35">
      <c r="A2766" t="s">
        <v>138</v>
      </c>
      <c r="B2766">
        <v>66841</v>
      </c>
      <c r="C2766" t="s">
        <v>2367</v>
      </c>
      <c r="D2766" t="s">
        <v>2368</v>
      </c>
      <c r="E2766" t="s">
        <v>488</v>
      </c>
      <c r="F2766" s="27" t="str">
        <f t="shared" si="43"/>
        <v>D: Prill, Anne-Katrin</v>
      </c>
      <c r="G2766" s="27" t="str">
        <f>VLOOKUP(A2766,bangolf_kategorien!$A$2:$B$11,2,FALSE)</f>
        <v>D</v>
      </c>
    </row>
    <row r="2767" spans="1:7" ht="14.5" x14ac:dyDescent="0.35">
      <c r="A2767" t="s">
        <v>112</v>
      </c>
      <c r="B2767">
        <v>66529</v>
      </c>
      <c r="C2767" t="s">
        <v>436</v>
      </c>
      <c r="D2767" t="s">
        <v>2369</v>
      </c>
      <c r="E2767" t="s">
        <v>295</v>
      </c>
      <c r="F2767" s="27" t="str">
        <f t="shared" si="43"/>
        <v>SM2: Probost, Norbert</v>
      </c>
      <c r="G2767" s="27" t="str">
        <f>VLOOKUP(A2767,bangolf_kategorien!$A$2:$B$11,2,FALSE)</f>
        <v>SM2</v>
      </c>
    </row>
    <row r="2768" spans="1:7" ht="14.5" x14ac:dyDescent="0.35">
      <c r="A2768" t="s">
        <v>112</v>
      </c>
      <c r="B2768">
        <v>17592</v>
      </c>
      <c r="C2768" t="s">
        <v>133</v>
      </c>
      <c r="D2768" t="s">
        <v>2370</v>
      </c>
      <c r="E2768" t="s">
        <v>364</v>
      </c>
      <c r="F2768" s="27" t="str">
        <f t="shared" si="43"/>
        <v>SM2: Probst, Herbert</v>
      </c>
      <c r="G2768" s="27" t="str">
        <f>VLOOKUP(A2768,bangolf_kategorien!$A$2:$B$11,2,FALSE)</f>
        <v>SM2</v>
      </c>
    </row>
    <row r="2769" spans="1:7" ht="14.5" x14ac:dyDescent="0.35">
      <c r="A2769" t="s">
        <v>112</v>
      </c>
      <c r="B2769">
        <v>66484</v>
      </c>
      <c r="C2769" t="s">
        <v>2371</v>
      </c>
      <c r="D2769" t="s">
        <v>2372</v>
      </c>
      <c r="E2769" t="s">
        <v>1323</v>
      </c>
      <c r="F2769" s="27" t="str">
        <f t="shared" si="43"/>
        <v>SM2: Proschko, Franz jr.</v>
      </c>
      <c r="G2769" s="27" t="str">
        <f>VLOOKUP(A2769,bangolf_kategorien!$A$2:$B$11,2,FALSE)</f>
        <v>SM2</v>
      </c>
    </row>
    <row r="2770" spans="1:7" ht="14.5" x14ac:dyDescent="0.35">
      <c r="A2770" t="s">
        <v>127</v>
      </c>
      <c r="B2770">
        <v>26092</v>
      </c>
      <c r="C2770" t="s">
        <v>140</v>
      </c>
      <c r="D2770" t="s">
        <v>2372</v>
      </c>
      <c r="E2770" t="s">
        <v>1323</v>
      </c>
      <c r="F2770" s="27" t="str">
        <f t="shared" si="43"/>
        <v>H: Proschko, Michael</v>
      </c>
      <c r="G2770" s="27" t="str">
        <f>VLOOKUP(A2770,bangolf_kategorien!$A$2:$B$11,2,FALSE)</f>
        <v>H</v>
      </c>
    </row>
    <row r="2771" spans="1:7" ht="14.5" x14ac:dyDescent="0.35">
      <c r="A2771" t="s">
        <v>127</v>
      </c>
      <c r="B2771">
        <v>35158</v>
      </c>
      <c r="C2771" t="s">
        <v>494</v>
      </c>
      <c r="D2771" t="s">
        <v>2373</v>
      </c>
      <c r="E2771" t="s">
        <v>403</v>
      </c>
      <c r="F2771" s="27" t="str">
        <f t="shared" si="43"/>
        <v>H: Prüßner, Dominik</v>
      </c>
      <c r="G2771" s="27" t="str">
        <f>VLOOKUP(A2771,bangolf_kategorien!$A$2:$B$11,2,FALSE)</f>
        <v>H</v>
      </c>
    </row>
    <row r="2772" spans="1:7" ht="14.5" x14ac:dyDescent="0.35">
      <c r="A2772" t="s">
        <v>112</v>
      </c>
      <c r="B2772">
        <v>10566</v>
      </c>
      <c r="C2772" t="s">
        <v>1359</v>
      </c>
      <c r="D2772" t="s">
        <v>2374</v>
      </c>
      <c r="E2772" t="s">
        <v>417</v>
      </c>
      <c r="F2772" s="27" t="str">
        <f t="shared" si="43"/>
        <v>SM2: Pscherer jun., Johann</v>
      </c>
      <c r="G2772" s="27" t="str">
        <f>VLOOKUP(A2772,bangolf_kategorien!$A$2:$B$11,2,FALSE)</f>
        <v>SM2</v>
      </c>
    </row>
    <row r="2773" spans="1:7" ht="14.5" x14ac:dyDescent="0.35">
      <c r="A2773" t="s">
        <v>127</v>
      </c>
      <c r="B2773">
        <v>30634</v>
      </c>
      <c r="C2773" t="s">
        <v>1314</v>
      </c>
      <c r="D2773" t="s">
        <v>2375</v>
      </c>
      <c r="E2773" t="s">
        <v>327</v>
      </c>
      <c r="F2773" s="27" t="str">
        <f t="shared" si="43"/>
        <v>H: Pull, Rudolf</v>
      </c>
      <c r="G2773" s="27" t="str">
        <f>VLOOKUP(A2773,bangolf_kategorien!$A$2:$B$11,2,FALSE)</f>
        <v>H</v>
      </c>
    </row>
    <row r="2774" spans="1:7" ht="14.5" x14ac:dyDescent="0.35">
      <c r="A2774" t="s">
        <v>112</v>
      </c>
      <c r="B2774">
        <v>66528</v>
      </c>
      <c r="C2774" t="s">
        <v>224</v>
      </c>
      <c r="D2774" t="s">
        <v>2376</v>
      </c>
      <c r="E2774" t="s">
        <v>288</v>
      </c>
      <c r="F2774" s="27" t="str">
        <f t="shared" si="43"/>
        <v>SM2: Puschner, Gerhard</v>
      </c>
      <c r="G2774" s="27" t="str">
        <f>VLOOKUP(A2774,bangolf_kategorien!$A$2:$B$11,2,FALSE)</f>
        <v>SM2</v>
      </c>
    </row>
    <row r="2775" spans="1:7" ht="14.5" x14ac:dyDescent="0.35">
      <c r="A2775" t="s">
        <v>134</v>
      </c>
      <c r="B2775">
        <v>67180</v>
      </c>
      <c r="C2775" t="s">
        <v>3593</v>
      </c>
      <c r="D2775" t="s">
        <v>2376</v>
      </c>
      <c r="E2775" t="s">
        <v>288</v>
      </c>
      <c r="F2775" s="27" t="str">
        <f t="shared" si="43"/>
        <v>SW1: Puschner, Ly</v>
      </c>
      <c r="G2775" s="27" t="str">
        <f>VLOOKUP(A2775,bangolf_kategorien!$A$2:$B$11,2,FALSE)</f>
        <v>SW1</v>
      </c>
    </row>
    <row r="2776" spans="1:7" ht="14.5" x14ac:dyDescent="0.35">
      <c r="A2776" t="s">
        <v>116</v>
      </c>
      <c r="B2776">
        <v>5509</v>
      </c>
      <c r="C2776" t="s">
        <v>365</v>
      </c>
      <c r="D2776" t="s">
        <v>2377</v>
      </c>
      <c r="E2776" t="s">
        <v>403</v>
      </c>
      <c r="F2776" s="27" t="str">
        <f t="shared" si="43"/>
        <v>SW2: Quade, Marianne</v>
      </c>
      <c r="G2776" s="27" t="str">
        <f>VLOOKUP(A2776,bangolf_kategorien!$A$2:$B$11,2,FALSE)</f>
        <v>SW2</v>
      </c>
    </row>
    <row r="2777" spans="1:7" ht="14.5" x14ac:dyDescent="0.35">
      <c r="A2777" t="s">
        <v>123</v>
      </c>
      <c r="B2777">
        <v>44691</v>
      </c>
      <c r="C2777" t="s">
        <v>513</v>
      </c>
      <c r="D2777" t="s">
        <v>2378</v>
      </c>
      <c r="E2777" t="s">
        <v>393</v>
      </c>
      <c r="F2777" s="27" t="str">
        <f t="shared" si="43"/>
        <v>SM1: Quandt, Frank</v>
      </c>
      <c r="G2777" s="27" t="str">
        <f>VLOOKUP(A2777,bangolf_kategorien!$A$2:$B$11,2,FALSE)</f>
        <v>SM1</v>
      </c>
    </row>
    <row r="2778" spans="1:7" ht="14.5" x14ac:dyDescent="0.35">
      <c r="A2778" t="s">
        <v>123</v>
      </c>
      <c r="B2778">
        <v>24081</v>
      </c>
      <c r="C2778" t="s">
        <v>146</v>
      </c>
      <c r="D2778" t="s">
        <v>2378</v>
      </c>
      <c r="E2778" t="s">
        <v>163</v>
      </c>
      <c r="F2778" s="27" t="str">
        <f t="shared" si="43"/>
        <v>SM1: Quandt, Jürgen</v>
      </c>
      <c r="G2778" s="27" t="str">
        <f>VLOOKUP(A2778,bangolf_kategorien!$A$2:$B$11,2,FALSE)</f>
        <v>SM1</v>
      </c>
    </row>
    <row r="2779" spans="1:7" ht="14.5" x14ac:dyDescent="0.35">
      <c r="A2779" t="s">
        <v>123</v>
      </c>
      <c r="B2779">
        <v>37784</v>
      </c>
      <c r="C2779" t="s">
        <v>685</v>
      </c>
      <c r="D2779" t="s">
        <v>3916</v>
      </c>
      <c r="E2779" t="s">
        <v>1147</v>
      </c>
      <c r="F2779" s="27" t="str">
        <f t="shared" si="43"/>
        <v>SM1: Quantz, Thorsten</v>
      </c>
      <c r="G2779" s="27" t="str">
        <f>VLOOKUP(A2779,bangolf_kategorien!$A$2:$B$11,2,FALSE)</f>
        <v>SM1</v>
      </c>
    </row>
    <row r="2780" spans="1:7" ht="14.5" x14ac:dyDescent="0.35">
      <c r="A2780" t="s">
        <v>112</v>
      </c>
      <c r="B2780">
        <v>22150</v>
      </c>
      <c r="C2780" t="s">
        <v>315</v>
      </c>
      <c r="D2780" t="s">
        <v>2379</v>
      </c>
      <c r="E2780" t="s">
        <v>500</v>
      </c>
      <c r="F2780" s="27" t="str">
        <f t="shared" si="43"/>
        <v>SM2: Quelle, Andreas</v>
      </c>
      <c r="G2780" s="27" t="str">
        <f>VLOOKUP(A2780,bangolf_kategorien!$A$2:$B$11,2,FALSE)</f>
        <v>SM2</v>
      </c>
    </row>
    <row r="2781" spans="1:7" ht="14.5" x14ac:dyDescent="0.35">
      <c r="A2781" t="s">
        <v>123</v>
      </c>
      <c r="B2781">
        <v>38420</v>
      </c>
      <c r="C2781" t="s">
        <v>382</v>
      </c>
      <c r="D2781" t="s">
        <v>2380</v>
      </c>
      <c r="E2781" t="s">
        <v>145</v>
      </c>
      <c r="F2781" s="27" t="str">
        <f t="shared" si="43"/>
        <v>SM1: Quickels, Martin</v>
      </c>
      <c r="G2781" s="27" t="str">
        <f>VLOOKUP(A2781,bangolf_kategorien!$A$2:$B$11,2,FALSE)</f>
        <v>SM1</v>
      </c>
    </row>
    <row r="2782" spans="1:7" ht="14.5" x14ac:dyDescent="0.35">
      <c r="A2782" t="s">
        <v>116</v>
      </c>
      <c r="B2782">
        <v>61546</v>
      </c>
      <c r="C2782" t="s">
        <v>2381</v>
      </c>
      <c r="D2782" t="s">
        <v>2382</v>
      </c>
      <c r="E2782" t="s">
        <v>496</v>
      </c>
      <c r="F2782" s="27" t="str">
        <f t="shared" si="43"/>
        <v>SW2: Quitsch, Ruth</v>
      </c>
      <c r="G2782" s="27" t="str">
        <f>VLOOKUP(A2782,bangolf_kategorien!$A$2:$B$11,2,FALSE)</f>
        <v>SW2</v>
      </c>
    </row>
    <row r="2783" spans="1:7" ht="14.5" x14ac:dyDescent="0.35">
      <c r="A2783" t="s">
        <v>112</v>
      </c>
      <c r="B2783">
        <v>62816</v>
      </c>
      <c r="C2783" t="s">
        <v>2383</v>
      </c>
      <c r="D2783" t="s">
        <v>2382</v>
      </c>
      <c r="E2783" t="s">
        <v>496</v>
      </c>
      <c r="F2783" s="27" t="str">
        <f t="shared" si="43"/>
        <v>SM2: Quitsch, Sieghardt</v>
      </c>
      <c r="G2783" s="27" t="str">
        <f>VLOOKUP(A2783,bangolf_kategorien!$A$2:$B$11,2,FALSE)</f>
        <v>SM2</v>
      </c>
    </row>
    <row r="2784" spans="1:7" ht="14.5" x14ac:dyDescent="0.35">
      <c r="A2784" t="s">
        <v>112</v>
      </c>
      <c r="B2784">
        <v>66373</v>
      </c>
      <c r="C2784" t="s">
        <v>207</v>
      </c>
      <c r="D2784" t="s">
        <v>2384</v>
      </c>
      <c r="E2784" t="s">
        <v>823</v>
      </c>
      <c r="F2784" s="27" t="str">
        <f t="shared" si="43"/>
        <v>SM2: Rach, Dieter</v>
      </c>
      <c r="G2784" s="27" t="str">
        <f>VLOOKUP(A2784,bangolf_kategorien!$A$2:$B$11,2,FALSE)</f>
        <v>SM2</v>
      </c>
    </row>
    <row r="2785" spans="1:7" ht="14.5" x14ac:dyDescent="0.35">
      <c r="A2785" t="s">
        <v>123</v>
      </c>
      <c r="B2785">
        <v>66551</v>
      </c>
      <c r="C2785" t="s">
        <v>1373</v>
      </c>
      <c r="D2785" t="s">
        <v>2385</v>
      </c>
      <c r="E2785" t="s">
        <v>534</v>
      </c>
      <c r="F2785" s="27" t="str">
        <f t="shared" si="43"/>
        <v>SM1: Rachl, Armin</v>
      </c>
      <c r="G2785" s="27" t="str">
        <f>VLOOKUP(A2785,bangolf_kategorien!$A$2:$B$11,2,FALSE)</f>
        <v>SM1</v>
      </c>
    </row>
    <row r="2786" spans="1:7" ht="14.5" x14ac:dyDescent="0.35">
      <c r="A2786" t="s">
        <v>138</v>
      </c>
      <c r="B2786">
        <v>66550</v>
      </c>
      <c r="C2786" t="s">
        <v>2386</v>
      </c>
      <c r="D2786" t="s">
        <v>2385</v>
      </c>
      <c r="E2786" t="s">
        <v>534</v>
      </c>
      <c r="F2786" s="27" t="str">
        <f t="shared" si="43"/>
        <v>D: Rachl, Conny</v>
      </c>
      <c r="G2786" s="27" t="str">
        <f>VLOOKUP(A2786,bangolf_kategorien!$A$2:$B$11,2,FALSE)</f>
        <v>D</v>
      </c>
    </row>
    <row r="2787" spans="1:7" ht="14.5" x14ac:dyDescent="0.35">
      <c r="A2787" t="s">
        <v>127</v>
      </c>
      <c r="B2787">
        <v>66549</v>
      </c>
      <c r="C2787" t="s">
        <v>198</v>
      </c>
      <c r="D2787" t="s">
        <v>2385</v>
      </c>
      <c r="E2787" t="s">
        <v>534</v>
      </c>
      <c r="F2787" s="27" t="str">
        <f t="shared" si="43"/>
        <v>H: Rachl, Florian</v>
      </c>
      <c r="G2787" s="27" t="str">
        <f>VLOOKUP(A2787,bangolf_kategorien!$A$2:$B$11,2,FALSE)</f>
        <v>H</v>
      </c>
    </row>
    <row r="2788" spans="1:7" ht="14.5" x14ac:dyDescent="0.35">
      <c r="A2788" t="s">
        <v>127</v>
      </c>
      <c r="B2788">
        <v>38625</v>
      </c>
      <c r="C2788" t="s">
        <v>388</v>
      </c>
      <c r="D2788" t="s">
        <v>2387</v>
      </c>
      <c r="E2788" t="s">
        <v>375</v>
      </c>
      <c r="F2788" s="27" t="str">
        <f t="shared" si="43"/>
        <v>H: Rade, Marcus</v>
      </c>
      <c r="G2788" s="27" t="str">
        <f>VLOOKUP(A2788,bangolf_kategorien!$A$2:$B$11,2,FALSE)</f>
        <v>H</v>
      </c>
    </row>
    <row r="2789" spans="1:7" ht="14.5" x14ac:dyDescent="0.35">
      <c r="A2789" t="s">
        <v>134</v>
      </c>
      <c r="B2789">
        <v>66862</v>
      </c>
      <c r="C2789" t="s">
        <v>117</v>
      </c>
      <c r="D2789" t="s">
        <v>3414</v>
      </c>
      <c r="E2789" t="s">
        <v>145</v>
      </c>
      <c r="F2789" s="27" t="str">
        <f t="shared" si="43"/>
        <v>SW1: Rademacher, Birgit</v>
      </c>
      <c r="G2789" s="27" t="str">
        <f>VLOOKUP(A2789,bangolf_kategorien!$A$2:$B$11,2,FALSE)</f>
        <v>SW1</v>
      </c>
    </row>
    <row r="2790" spans="1:7" ht="14.5" x14ac:dyDescent="0.35">
      <c r="A2790" t="s">
        <v>215</v>
      </c>
      <c r="B2790">
        <v>66861</v>
      </c>
      <c r="C2790" t="s">
        <v>3415</v>
      </c>
      <c r="D2790" t="s">
        <v>3414</v>
      </c>
      <c r="E2790" t="s">
        <v>145</v>
      </c>
      <c r="F2790" s="27" t="str">
        <f t="shared" si="43"/>
        <v>SCHW: Rademacher, Lina</v>
      </c>
      <c r="G2790" s="27" t="str">
        <f>VLOOKUP(A2790,bangolf_kategorien!$A$2:$B$11,2,FALSE)</f>
        <v>SCHW</v>
      </c>
    </row>
    <row r="2791" spans="1:7" ht="14.5" x14ac:dyDescent="0.35">
      <c r="A2791" t="s">
        <v>112</v>
      </c>
      <c r="B2791">
        <v>34051</v>
      </c>
      <c r="C2791" t="s">
        <v>182</v>
      </c>
      <c r="D2791" t="s">
        <v>3414</v>
      </c>
      <c r="E2791" t="s">
        <v>172</v>
      </c>
      <c r="F2791" s="27" t="str">
        <f t="shared" si="43"/>
        <v>SM2: Rademacher, Wolfgang</v>
      </c>
      <c r="G2791" s="27" t="str">
        <f>VLOOKUP(A2791,bangolf_kategorien!$A$2:$B$11,2,FALSE)</f>
        <v>SM2</v>
      </c>
    </row>
    <row r="2792" spans="1:7" ht="14.5" x14ac:dyDescent="0.35">
      <c r="A2792" t="s">
        <v>116</v>
      </c>
      <c r="B2792">
        <v>37656</v>
      </c>
      <c r="C2792" t="s">
        <v>980</v>
      </c>
      <c r="D2792" t="s">
        <v>2388</v>
      </c>
      <c r="E2792" t="s">
        <v>417</v>
      </c>
      <c r="F2792" s="27" t="str">
        <f t="shared" si="43"/>
        <v>SW2: Radocaj, Sonja</v>
      </c>
      <c r="G2792" s="27" t="str">
        <f>VLOOKUP(A2792,bangolf_kategorien!$A$2:$B$11,2,FALSE)</f>
        <v>SW2</v>
      </c>
    </row>
    <row r="2793" spans="1:7" ht="14.5" x14ac:dyDescent="0.35">
      <c r="A2793" t="s">
        <v>112</v>
      </c>
      <c r="B2793">
        <v>4855</v>
      </c>
      <c r="C2793" t="s">
        <v>182</v>
      </c>
      <c r="D2793" t="s">
        <v>2389</v>
      </c>
      <c r="E2793" t="s">
        <v>145</v>
      </c>
      <c r="F2793" s="27" t="str">
        <f t="shared" si="43"/>
        <v>SM2: Radtke, Wolfgang</v>
      </c>
      <c r="G2793" s="27" t="str">
        <f>VLOOKUP(A2793,bangolf_kategorien!$A$2:$B$11,2,FALSE)</f>
        <v>SM2</v>
      </c>
    </row>
    <row r="2794" spans="1:7" ht="14.5" x14ac:dyDescent="0.35">
      <c r="A2794" t="s">
        <v>127</v>
      </c>
      <c r="B2794">
        <v>48343</v>
      </c>
      <c r="C2794" t="s">
        <v>235</v>
      </c>
      <c r="D2794" t="s">
        <v>2390</v>
      </c>
      <c r="E2794" t="s">
        <v>899</v>
      </c>
      <c r="F2794" s="27" t="str">
        <f t="shared" si="43"/>
        <v>H: Radziejewski, Mark</v>
      </c>
      <c r="G2794" s="27" t="str">
        <f>VLOOKUP(A2794,bangolf_kategorien!$A$2:$B$11,2,FALSE)</f>
        <v>H</v>
      </c>
    </row>
    <row r="2795" spans="1:7" ht="14.5" x14ac:dyDescent="0.35">
      <c r="A2795" t="s">
        <v>127</v>
      </c>
      <c r="B2795">
        <v>36793</v>
      </c>
      <c r="C2795" t="s">
        <v>1882</v>
      </c>
      <c r="D2795" t="s">
        <v>2391</v>
      </c>
      <c r="E2795" t="s">
        <v>340</v>
      </c>
      <c r="F2795" s="27" t="str">
        <f t="shared" si="43"/>
        <v>H: Raffler, Dustin</v>
      </c>
      <c r="G2795" s="27" t="str">
        <f>VLOOKUP(A2795,bangolf_kategorien!$A$2:$B$11,2,FALSE)</f>
        <v>H</v>
      </c>
    </row>
    <row r="2796" spans="1:7" ht="14.5" x14ac:dyDescent="0.35">
      <c r="A2796" t="s">
        <v>112</v>
      </c>
      <c r="B2796">
        <v>10650</v>
      </c>
      <c r="C2796" t="s">
        <v>2392</v>
      </c>
      <c r="D2796" t="s">
        <v>2391</v>
      </c>
      <c r="E2796" t="s">
        <v>340</v>
      </c>
      <c r="F2796" s="27" t="str">
        <f t="shared" si="43"/>
        <v>SM2: Raffler, Walther</v>
      </c>
      <c r="G2796" s="27" t="str">
        <f>VLOOKUP(A2796,bangolf_kategorien!$A$2:$B$11,2,FALSE)</f>
        <v>SM2</v>
      </c>
    </row>
    <row r="2797" spans="1:7" ht="14.5" x14ac:dyDescent="0.35">
      <c r="A2797" t="s">
        <v>127</v>
      </c>
      <c r="B2797">
        <v>31752</v>
      </c>
      <c r="C2797" t="s">
        <v>2393</v>
      </c>
      <c r="D2797" t="s">
        <v>2394</v>
      </c>
      <c r="E2797" t="s">
        <v>899</v>
      </c>
      <c r="F2797" s="27" t="str">
        <f t="shared" si="43"/>
        <v>H: Rahman, Timur</v>
      </c>
      <c r="G2797" s="27" t="str">
        <f>VLOOKUP(A2797,bangolf_kategorien!$A$2:$B$11,2,FALSE)</f>
        <v>H</v>
      </c>
    </row>
    <row r="2798" spans="1:7" ht="14.5" x14ac:dyDescent="0.35">
      <c r="A2798" t="s">
        <v>116</v>
      </c>
      <c r="B2798">
        <v>4654</v>
      </c>
      <c r="C2798" t="s">
        <v>2395</v>
      </c>
      <c r="D2798" t="s">
        <v>2396</v>
      </c>
      <c r="E2798" t="s">
        <v>496</v>
      </c>
      <c r="F2798" s="27" t="str">
        <f t="shared" si="43"/>
        <v>SW2: Rahmlow, Brunhilde</v>
      </c>
      <c r="G2798" s="27" t="str">
        <f>VLOOKUP(A2798,bangolf_kategorien!$A$2:$B$11,2,FALSE)</f>
        <v>SW2</v>
      </c>
    </row>
    <row r="2799" spans="1:7" ht="14.5" x14ac:dyDescent="0.35">
      <c r="A2799" t="s">
        <v>134</v>
      </c>
      <c r="B2799">
        <v>46295</v>
      </c>
      <c r="C2799" t="s">
        <v>130</v>
      </c>
      <c r="D2799" t="s">
        <v>2396</v>
      </c>
      <c r="E2799" t="s">
        <v>496</v>
      </c>
      <c r="F2799" s="27" t="str">
        <f t="shared" si="43"/>
        <v>SW1: Rahmlow, Gabriele</v>
      </c>
      <c r="G2799" s="27" t="str">
        <f>VLOOKUP(A2799,bangolf_kategorien!$A$2:$B$11,2,FALSE)</f>
        <v>SW1</v>
      </c>
    </row>
    <row r="2800" spans="1:7" ht="14.5" x14ac:dyDescent="0.35">
      <c r="A2800" t="s">
        <v>123</v>
      </c>
      <c r="B2800">
        <v>66633</v>
      </c>
      <c r="C2800" t="s">
        <v>182</v>
      </c>
      <c r="D2800" t="s">
        <v>2397</v>
      </c>
      <c r="E2800" t="s">
        <v>700</v>
      </c>
      <c r="F2800" s="27" t="str">
        <f t="shared" si="43"/>
        <v>SM1: Raimann, Wolfgang</v>
      </c>
      <c r="G2800" s="27" t="str">
        <f>VLOOKUP(A2800,bangolf_kategorien!$A$2:$B$11,2,FALSE)</f>
        <v>SM1</v>
      </c>
    </row>
    <row r="2801" spans="1:7" ht="14.5" x14ac:dyDescent="0.35">
      <c r="A2801" t="s">
        <v>138</v>
      </c>
      <c r="B2801">
        <v>27206</v>
      </c>
      <c r="C2801" t="s">
        <v>176</v>
      </c>
      <c r="D2801" t="s">
        <v>2398</v>
      </c>
      <c r="E2801" t="s">
        <v>3497</v>
      </c>
      <c r="F2801" s="27" t="str">
        <f t="shared" si="43"/>
        <v>D: Raith, Bianca</v>
      </c>
      <c r="G2801" s="27" t="str">
        <f>VLOOKUP(A2801,bangolf_kategorien!$A$2:$B$11,2,FALSE)</f>
        <v>D</v>
      </c>
    </row>
    <row r="2802" spans="1:7" ht="14.5" x14ac:dyDescent="0.35">
      <c r="A2802" t="s">
        <v>123</v>
      </c>
      <c r="B2802">
        <v>43192</v>
      </c>
      <c r="C2802" t="s">
        <v>366</v>
      </c>
      <c r="D2802" t="s">
        <v>2398</v>
      </c>
      <c r="E2802" t="s">
        <v>3497</v>
      </c>
      <c r="F2802" s="27" t="str">
        <f t="shared" si="43"/>
        <v>SM1: Raith, Richard</v>
      </c>
      <c r="G2802" s="27" t="str">
        <f>VLOOKUP(A2802,bangolf_kategorien!$A$2:$B$11,2,FALSE)</f>
        <v>SM1</v>
      </c>
    </row>
    <row r="2803" spans="1:7" ht="14.5" x14ac:dyDescent="0.35">
      <c r="A2803" t="s">
        <v>127</v>
      </c>
      <c r="B2803">
        <v>32862</v>
      </c>
      <c r="C2803" t="s">
        <v>330</v>
      </c>
      <c r="D2803" t="s">
        <v>3594</v>
      </c>
      <c r="E2803" t="s">
        <v>552</v>
      </c>
      <c r="F2803" s="27" t="str">
        <f t="shared" si="43"/>
        <v>H: Ramcke, Tobias</v>
      </c>
      <c r="G2803" s="27" t="str">
        <f>VLOOKUP(A2803,bangolf_kategorien!$A$2:$B$11,2,FALSE)</f>
        <v>H</v>
      </c>
    </row>
    <row r="2804" spans="1:7" ht="14.5" x14ac:dyDescent="0.35">
      <c r="A2804" t="s">
        <v>127</v>
      </c>
      <c r="B2804">
        <v>37213</v>
      </c>
      <c r="C2804" t="s">
        <v>341</v>
      </c>
      <c r="D2804" t="s">
        <v>2399</v>
      </c>
      <c r="E2804" t="s">
        <v>523</v>
      </c>
      <c r="F2804" s="27" t="str">
        <f t="shared" si="43"/>
        <v>H: Ramming, René</v>
      </c>
      <c r="G2804" s="27" t="str">
        <f>VLOOKUP(A2804,bangolf_kategorien!$A$2:$B$11,2,FALSE)</f>
        <v>H</v>
      </c>
    </row>
    <row r="2805" spans="1:7" ht="14.5" x14ac:dyDescent="0.35">
      <c r="A2805" t="s">
        <v>112</v>
      </c>
      <c r="B2805">
        <v>45764</v>
      </c>
      <c r="C2805" t="s">
        <v>2400</v>
      </c>
      <c r="D2805" t="s">
        <v>2401</v>
      </c>
      <c r="E2805" t="s">
        <v>630</v>
      </c>
      <c r="F2805" s="27" t="str">
        <f t="shared" si="43"/>
        <v>SM2: Rankel, Eduard</v>
      </c>
      <c r="G2805" s="27" t="str">
        <f>VLOOKUP(A2805,bangolf_kategorien!$A$2:$B$11,2,FALSE)</f>
        <v>SM2</v>
      </c>
    </row>
    <row r="2806" spans="1:7" ht="14.5" x14ac:dyDescent="0.35">
      <c r="A2806" t="s">
        <v>112</v>
      </c>
      <c r="B2806">
        <v>37655</v>
      </c>
      <c r="C2806" t="s">
        <v>518</v>
      </c>
      <c r="D2806" t="s">
        <v>2402</v>
      </c>
      <c r="E2806" t="s">
        <v>292</v>
      </c>
      <c r="F2806" s="27" t="str">
        <f t="shared" si="43"/>
        <v>SM2: Ranzinger, Roland</v>
      </c>
      <c r="G2806" s="27" t="str">
        <f>VLOOKUP(A2806,bangolf_kategorien!$A$2:$B$11,2,FALSE)</f>
        <v>SM2</v>
      </c>
    </row>
    <row r="2807" spans="1:7" ht="14.5" x14ac:dyDescent="0.35">
      <c r="A2807" t="s">
        <v>123</v>
      </c>
      <c r="B2807">
        <v>44276</v>
      </c>
      <c r="C2807" t="s">
        <v>140</v>
      </c>
      <c r="D2807" t="s">
        <v>2403</v>
      </c>
      <c r="E2807" t="s">
        <v>793</v>
      </c>
      <c r="F2807" s="27" t="str">
        <f t="shared" si="43"/>
        <v>SM1: Rapp, Michael</v>
      </c>
      <c r="G2807" s="27" t="str">
        <f>VLOOKUP(A2807,bangolf_kategorien!$A$2:$B$11,2,FALSE)</f>
        <v>SM1</v>
      </c>
    </row>
    <row r="2808" spans="1:7" ht="14.5" x14ac:dyDescent="0.35">
      <c r="A2808" t="s">
        <v>127</v>
      </c>
      <c r="B2808">
        <v>44728</v>
      </c>
      <c r="C2808" t="s">
        <v>694</v>
      </c>
      <c r="D2808" t="s">
        <v>2404</v>
      </c>
      <c r="E2808" t="s">
        <v>621</v>
      </c>
      <c r="F2808" s="27" t="str">
        <f t="shared" si="43"/>
        <v>H: Raschke, Benjamin</v>
      </c>
      <c r="G2808" s="27" t="str">
        <f>VLOOKUP(A2808,bangolf_kategorien!$A$2:$B$11,2,FALSE)</f>
        <v>H</v>
      </c>
    </row>
    <row r="2809" spans="1:7" ht="14.5" x14ac:dyDescent="0.35">
      <c r="A2809" t="s">
        <v>123</v>
      </c>
      <c r="B2809">
        <v>66379</v>
      </c>
      <c r="C2809" t="s">
        <v>244</v>
      </c>
      <c r="D2809" t="s">
        <v>2404</v>
      </c>
      <c r="E2809" t="s">
        <v>1136</v>
      </c>
      <c r="F2809" s="27" t="str">
        <f t="shared" si="43"/>
        <v>SM1: Raschke, Jörg</v>
      </c>
      <c r="G2809" s="27" t="str">
        <f>VLOOKUP(A2809,bangolf_kategorien!$A$2:$B$11,2,FALSE)</f>
        <v>SM1</v>
      </c>
    </row>
    <row r="2810" spans="1:7" ht="14.5" x14ac:dyDescent="0.35">
      <c r="A2810" t="s">
        <v>127</v>
      </c>
      <c r="B2810">
        <v>36567</v>
      </c>
      <c r="C2810" t="s">
        <v>642</v>
      </c>
      <c r="D2810" t="s">
        <v>2404</v>
      </c>
      <c r="E2810" t="s">
        <v>119</v>
      </c>
      <c r="F2810" s="27" t="str">
        <f t="shared" si="43"/>
        <v>H: Raschke, Marcel</v>
      </c>
      <c r="G2810" s="27" t="str">
        <f>VLOOKUP(A2810,bangolf_kategorien!$A$2:$B$11,2,FALSE)</f>
        <v>H</v>
      </c>
    </row>
    <row r="2811" spans="1:7" ht="14.5" x14ac:dyDescent="0.35">
      <c r="A2811" t="s">
        <v>138</v>
      </c>
      <c r="B2811">
        <v>884</v>
      </c>
      <c r="C2811" t="s">
        <v>2405</v>
      </c>
      <c r="D2811" t="s">
        <v>3595</v>
      </c>
      <c r="E2811" t="s">
        <v>119</v>
      </c>
      <c r="F2811" s="27" t="str">
        <f t="shared" si="43"/>
        <v>D: Raschke-Dejoks, Isabell</v>
      </c>
      <c r="G2811" s="27" t="str">
        <f>VLOOKUP(A2811,bangolf_kategorien!$A$2:$B$11,2,FALSE)</f>
        <v>D</v>
      </c>
    </row>
    <row r="2812" spans="1:7" ht="14.5" x14ac:dyDescent="0.35">
      <c r="A2812" t="s">
        <v>116</v>
      </c>
      <c r="B2812">
        <v>34086</v>
      </c>
      <c r="C2812" t="s">
        <v>169</v>
      </c>
      <c r="D2812" t="s">
        <v>2406</v>
      </c>
      <c r="E2812" t="s">
        <v>688</v>
      </c>
      <c r="F2812" s="27" t="str">
        <f t="shared" si="43"/>
        <v>SW2: Rassler, Claudia</v>
      </c>
      <c r="G2812" s="27" t="str">
        <f>VLOOKUP(A2812,bangolf_kategorien!$A$2:$B$11,2,FALSE)</f>
        <v>SW2</v>
      </c>
    </row>
    <row r="2813" spans="1:7" ht="14.5" x14ac:dyDescent="0.35">
      <c r="A2813" t="s">
        <v>112</v>
      </c>
      <c r="B2813">
        <v>34099</v>
      </c>
      <c r="C2813" t="s">
        <v>224</v>
      </c>
      <c r="D2813" t="s">
        <v>2406</v>
      </c>
      <c r="E2813" t="s">
        <v>688</v>
      </c>
      <c r="F2813" s="27" t="str">
        <f t="shared" si="43"/>
        <v>SM2: Rassler, Gerhard</v>
      </c>
      <c r="G2813" s="27" t="str">
        <f>VLOOKUP(A2813,bangolf_kategorien!$A$2:$B$11,2,FALSE)</f>
        <v>SM2</v>
      </c>
    </row>
    <row r="2814" spans="1:7" ht="14.5" x14ac:dyDescent="0.35">
      <c r="A2814" t="s">
        <v>152</v>
      </c>
      <c r="B2814">
        <v>67309</v>
      </c>
      <c r="C2814" t="s">
        <v>1259</v>
      </c>
      <c r="D2814" t="s">
        <v>2407</v>
      </c>
      <c r="E2814" t="s">
        <v>492</v>
      </c>
      <c r="F2814" s="27" t="str">
        <f t="shared" si="43"/>
        <v>SCHM: Rastetter, Lucas</v>
      </c>
      <c r="G2814" s="27" t="str">
        <f>VLOOKUP(A2814,bangolf_kategorien!$A$2:$B$11,2,FALSE)</f>
        <v>SCHM</v>
      </c>
    </row>
    <row r="2815" spans="1:7" ht="14.5" x14ac:dyDescent="0.35">
      <c r="A2815" t="s">
        <v>112</v>
      </c>
      <c r="B2815">
        <v>65851</v>
      </c>
      <c r="C2815" t="s">
        <v>274</v>
      </c>
      <c r="D2815" t="s">
        <v>2407</v>
      </c>
      <c r="E2815" t="s">
        <v>1154</v>
      </c>
      <c r="F2815" s="27" t="str">
        <f t="shared" si="43"/>
        <v>SM2: Rastetter, Robert</v>
      </c>
      <c r="G2815" s="27" t="str">
        <f>VLOOKUP(A2815,bangolf_kategorien!$A$2:$B$11,2,FALSE)</f>
        <v>SM2</v>
      </c>
    </row>
    <row r="2816" spans="1:7" ht="14.5" x14ac:dyDescent="0.35">
      <c r="A2816" t="s">
        <v>123</v>
      </c>
      <c r="B2816">
        <v>31213</v>
      </c>
      <c r="C2816" t="s">
        <v>124</v>
      </c>
      <c r="D2816" t="s">
        <v>2407</v>
      </c>
      <c r="E2816" t="s">
        <v>492</v>
      </c>
      <c r="F2816" s="27" t="str">
        <f t="shared" si="43"/>
        <v>SM1: Rastetter, Thomas</v>
      </c>
      <c r="G2816" s="27" t="str">
        <f>VLOOKUP(A2816,bangolf_kategorien!$A$2:$B$11,2,FALSE)</f>
        <v>SM1</v>
      </c>
    </row>
    <row r="2817" spans="1:7" ht="14.5" x14ac:dyDescent="0.35">
      <c r="A2817" t="s">
        <v>134</v>
      </c>
      <c r="B2817">
        <v>43263</v>
      </c>
      <c r="C2817" t="s">
        <v>640</v>
      </c>
      <c r="D2817" t="s">
        <v>2408</v>
      </c>
      <c r="E2817" t="s">
        <v>142</v>
      </c>
      <c r="F2817" s="27" t="str">
        <f t="shared" si="43"/>
        <v>SW1: Rath, Elke</v>
      </c>
      <c r="G2817" s="27" t="str">
        <f>VLOOKUP(A2817,bangolf_kategorien!$A$2:$B$11,2,FALSE)</f>
        <v>SW1</v>
      </c>
    </row>
    <row r="2818" spans="1:7" ht="14.5" x14ac:dyDescent="0.35">
      <c r="A2818" t="s">
        <v>123</v>
      </c>
      <c r="B2818">
        <v>65824</v>
      </c>
      <c r="C2818" t="s">
        <v>149</v>
      </c>
      <c r="D2818" t="s">
        <v>2408</v>
      </c>
      <c r="E2818" t="s">
        <v>223</v>
      </c>
      <c r="F2818" s="27" t="str">
        <f t="shared" si="43"/>
        <v>SM1: Rath, Markus</v>
      </c>
      <c r="G2818" s="27" t="str">
        <f>VLOOKUP(A2818,bangolf_kategorien!$A$2:$B$11,2,FALSE)</f>
        <v>SM1</v>
      </c>
    </row>
    <row r="2819" spans="1:7" ht="14.5" x14ac:dyDescent="0.35">
      <c r="A2819" t="s">
        <v>123</v>
      </c>
      <c r="B2819">
        <v>23693</v>
      </c>
      <c r="C2819" t="s">
        <v>678</v>
      </c>
      <c r="D2819" t="s">
        <v>2409</v>
      </c>
      <c r="E2819" t="s">
        <v>263</v>
      </c>
      <c r="F2819" s="27" t="str">
        <f t="shared" ref="F2819:F2882" si="44">CONCATENATE(G2819,": ",D2819,", ",C2819)</f>
        <v>SM1: Rathje, Udo</v>
      </c>
      <c r="G2819" s="27" t="str">
        <f>VLOOKUP(A2819,bangolf_kategorien!$A$2:$B$11,2,FALSE)</f>
        <v>SM1</v>
      </c>
    </row>
    <row r="2820" spans="1:7" ht="14.5" x14ac:dyDescent="0.35">
      <c r="A2820" t="s">
        <v>123</v>
      </c>
      <c r="B2820">
        <v>51902</v>
      </c>
      <c r="C2820" t="s">
        <v>391</v>
      </c>
      <c r="D2820" t="s">
        <v>2410</v>
      </c>
      <c r="E2820" t="s">
        <v>252</v>
      </c>
      <c r="F2820" s="27" t="str">
        <f t="shared" si="44"/>
        <v>SM1: Rathjens, Oliver</v>
      </c>
      <c r="G2820" s="27" t="str">
        <f>VLOOKUP(A2820,bangolf_kategorien!$A$2:$B$11,2,FALSE)</f>
        <v>SM1</v>
      </c>
    </row>
    <row r="2821" spans="1:7" ht="14.5" x14ac:dyDescent="0.35">
      <c r="A2821" t="s">
        <v>138</v>
      </c>
      <c r="B2821">
        <v>67138</v>
      </c>
      <c r="C2821" t="s">
        <v>1189</v>
      </c>
      <c r="D2821" t="s">
        <v>3596</v>
      </c>
      <c r="E2821" t="s">
        <v>223</v>
      </c>
      <c r="F2821" s="27" t="str">
        <f t="shared" si="44"/>
        <v>D: Rättig, Eva</v>
      </c>
      <c r="G2821" s="27" t="str">
        <f>VLOOKUP(A2821,bangolf_kategorien!$A$2:$B$11,2,FALSE)</f>
        <v>D</v>
      </c>
    </row>
    <row r="2822" spans="1:7" ht="14.5" x14ac:dyDescent="0.35">
      <c r="A2822" t="s">
        <v>123</v>
      </c>
      <c r="B2822">
        <v>42343</v>
      </c>
      <c r="C2822" t="s">
        <v>722</v>
      </c>
      <c r="D2822" t="s">
        <v>2411</v>
      </c>
      <c r="E2822" t="s">
        <v>292</v>
      </c>
      <c r="F2822" s="27" t="str">
        <f t="shared" si="44"/>
        <v>SM1: Rauch, Josef</v>
      </c>
      <c r="G2822" s="27" t="str">
        <f>VLOOKUP(A2822,bangolf_kategorien!$A$2:$B$11,2,FALSE)</f>
        <v>SM1</v>
      </c>
    </row>
    <row r="2823" spans="1:7" ht="14.5" x14ac:dyDescent="0.35">
      <c r="A2823" t="s">
        <v>127</v>
      </c>
      <c r="B2823">
        <v>26213</v>
      </c>
      <c r="C2823" t="s">
        <v>387</v>
      </c>
      <c r="D2823" t="s">
        <v>2413</v>
      </c>
      <c r="E2823" t="s">
        <v>397</v>
      </c>
      <c r="F2823" s="27" t="str">
        <f t="shared" si="44"/>
        <v>H: Rauh-Buchwald, Stephan</v>
      </c>
      <c r="G2823" s="27" t="str">
        <f>VLOOKUP(A2823,bangolf_kategorien!$A$2:$B$11,2,FALSE)</f>
        <v>H</v>
      </c>
    </row>
    <row r="2824" spans="1:7" ht="14.5" x14ac:dyDescent="0.35">
      <c r="A2824" t="s">
        <v>123</v>
      </c>
      <c r="B2824">
        <v>42585</v>
      </c>
      <c r="C2824" t="s">
        <v>382</v>
      </c>
      <c r="D2824" t="s">
        <v>2414</v>
      </c>
      <c r="E2824" t="s">
        <v>899</v>
      </c>
      <c r="F2824" s="27" t="str">
        <f t="shared" si="44"/>
        <v>SM1: Rausch, Martin</v>
      </c>
      <c r="G2824" s="27" t="str">
        <f>VLOOKUP(A2824,bangolf_kategorien!$A$2:$B$11,2,FALSE)</f>
        <v>SM1</v>
      </c>
    </row>
    <row r="2825" spans="1:7" ht="14.5" x14ac:dyDescent="0.35">
      <c r="A2825" t="s">
        <v>112</v>
      </c>
      <c r="B2825">
        <v>47353</v>
      </c>
      <c r="C2825" t="s">
        <v>451</v>
      </c>
      <c r="D2825" t="s">
        <v>2415</v>
      </c>
      <c r="E2825" t="s">
        <v>424</v>
      </c>
      <c r="F2825" s="27" t="str">
        <f t="shared" si="44"/>
        <v>SM2: Rautenberg, Joachim</v>
      </c>
      <c r="G2825" s="27" t="str">
        <f>VLOOKUP(A2825,bangolf_kategorien!$A$2:$B$11,2,FALSE)</f>
        <v>SM2</v>
      </c>
    </row>
    <row r="2826" spans="1:7" ht="14.5" x14ac:dyDescent="0.35">
      <c r="A2826" t="s">
        <v>123</v>
      </c>
      <c r="B2826">
        <v>66721</v>
      </c>
      <c r="C2826" t="s">
        <v>241</v>
      </c>
      <c r="D2826" t="s">
        <v>2416</v>
      </c>
      <c r="E2826" t="s">
        <v>464</v>
      </c>
      <c r="F2826" s="27" t="str">
        <f t="shared" si="44"/>
        <v>SM1: Rebstock, Stefan</v>
      </c>
      <c r="G2826" s="27" t="str">
        <f>VLOOKUP(A2826,bangolf_kategorien!$A$2:$B$11,2,FALSE)</f>
        <v>SM1</v>
      </c>
    </row>
    <row r="2827" spans="1:7" ht="14.5" x14ac:dyDescent="0.35">
      <c r="A2827" t="s">
        <v>123</v>
      </c>
      <c r="B2827">
        <v>37325</v>
      </c>
      <c r="C2827" t="s">
        <v>335</v>
      </c>
      <c r="D2827" t="s">
        <v>2417</v>
      </c>
      <c r="E2827" t="s">
        <v>655</v>
      </c>
      <c r="F2827" s="27" t="str">
        <f t="shared" si="44"/>
        <v>SM1: Rechenmacher, Jens</v>
      </c>
      <c r="G2827" s="27" t="str">
        <f>VLOOKUP(A2827,bangolf_kategorien!$A$2:$B$11,2,FALSE)</f>
        <v>SM1</v>
      </c>
    </row>
    <row r="2828" spans="1:7" ht="14.5" x14ac:dyDescent="0.35">
      <c r="A2828" t="s">
        <v>127</v>
      </c>
      <c r="B2828">
        <v>37978</v>
      </c>
      <c r="C2828" t="s">
        <v>236</v>
      </c>
      <c r="D2828" t="s">
        <v>2418</v>
      </c>
      <c r="E2828" t="s">
        <v>790</v>
      </c>
      <c r="F2828" s="27" t="str">
        <f t="shared" si="44"/>
        <v>H: Reckmann, Sven</v>
      </c>
      <c r="G2828" s="27" t="str">
        <f>VLOOKUP(A2828,bangolf_kategorien!$A$2:$B$11,2,FALSE)</f>
        <v>H</v>
      </c>
    </row>
    <row r="2829" spans="1:7" ht="14.5" x14ac:dyDescent="0.35">
      <c r="A2829" t="s">
        <v>138</v>
      </c>
      <c r="B2829">
        <v>36015</v>
      </c>
      <c r="C2829" t="s">
        <v>1080</v>
      </c>
      <c r="D2829" t="s">
        <v>2419</v>
      </c>
      <c r="E2829" t="s">
        <v>1558</v>
      </c>
      <c r="F2829" s="27" t="str">
        <f t="shared" si="44"/>
        <v>D: Reder, Kerstin</v>
      </c>
      <c r="G2829" s="27" t="str">
        <f>VLOOKUP(A2829,bangolf_kategorien!$A$2:$B$11,2,FALSE)</f>
        <v>D</v>
      </c>
    </row>
    <row r="2830" spans="1:7" ht="14.5" x14ac:dyDescent="0.35">
      <c r="A2830" t="s">
        <v>123</v>
      </c>
      <c r="B2830">
        <v>50224</v>
      </c>
      <c r="C2830" t="s">
        <v>315</v>
      </c>
      <c r="D2830" t="s">
        <v>2420</v>
      </c>
      <c r="E2830" t="s">
        <v>401</v>
      </c>
      <c r="F2830" s="27" t="str">
        <f t="shared" si="44"/>
        <v>SM1: Reese, Andreas</v>
      </c>
      <c r="G2830" s="27" t="str">
        <f>VLOOKUP(A2830,bangolf_kategorien!$A$2:$B$11,2,FALSE)</f>
        <v>SM1</v>
      </c>
    </row>
    <row r="2831" spans="1:7" ht="14.5" x14ac:dyDescent="0.35">
      <c r="A2831" t="s">
        <v>138</v>
      </c>
      <c r="B2831">
        <v>37501</v>
      </c>
      <c r="C2831" t="s">
        <v>1404</v>
      </c>
      <c r="D2831" t="s">
        <v>2420</v>
      </c>
      <c r="E2831" t="s">
        <v>132</v>
      </c>
      <c r="F2831" s="27" t="str">
        <f t="shared" si="44"/>
        <v>D: Reese, Maike</v>
      </c>
      <c r="G2831" s="27" t="str">
        <f>VLOOKUP(A2831,bangolf_kategorien!$A$2:$B$11,2,FALSE)</f>
        <v>D</v>
      </c>
    </row>
    <row r="2832" spans="1:7" ht="14.5" x14ac:dyDescent="0.35">
      <c r="A2832" t="s">
        <v>112</v>
      </c>
      <c r="B2832">
        <v>6208</v>
      </c>
      <c r="C2832" t="s">
        <v>143</v>
      </c>
      <c r="D2832" t="s">
        <v>2421</v>
      </c>
      <c r="E2832" t="s">
        <v>432</v>
      </c>
      <c r="F2832" s="27" t="str">
        <f t="shared" si="44"/>
        <v>SM2: Reh, Bernd</v>
      </c>
      <c r="G2832" s="27" t="str">
        <f>VLOOKUP(A2832,bangolf_kategorien!$A$2:$B$11,2,FALSE)</f>
        <v>SM2</v>
      </c>
    </row>
    <row r="2833" spans="1:7" ht="14.5" x14ac:dyDescent="0.35">
      <c r="A2833" t="s">
        <v>123</v>
      </c>
      <c r="B2833">
        <v>43640</v>
      </c>
      <c r="C2833" t="s">
        <v>436</v>
      </c>
      <c r="D2833" t="s">
        <v>2422</v>
      </c>
      <c r="E2833" t="s">
        <v>776</v>
      </c>
      <c r="F2833" s="27" t="str">
        <f t="shared" si="44"/>
        <v>SM1: Rehfeld, Norbert</v>
      </c>
      <c r="G2833" s="27" t="str">
        <f>VLOOKUP(A2833,bangolf_kategorien!$A$2:$B$11,2,FALSE)</f>
        <v>SM1</v>
      </c>
    </row>
    <row r="2834" spans="1:7" ht="14.5" x14ac:dyDescent="0.35">
      <c r="A2834" t="s">
        <v>112</v>
      </c>
      <c r="B2834">
        <v>44515</v>
      </c>
      <c r="C2834" t="s">
        <v>232</v>
      </c>
      <c r="D2834" t="s">
        <v>2423</v>
      </c>
      <c r="E2834" t="s">
        <v>823</v>
      </c>
      <c r="F2834" s="27" t="str">
        <f t="shared" si="44"/>
        <v>SM2: Rehse, Klaus</v>
      </c>
      <c r="G2834" s="27" t="str">
        <f>VLOOKUP(A2834,bangolf_kategorien!$A$2:$B$11,2,FALSE)</f>
        <v>SM2</v>
      </c>
    </row>
    <row r="2835" spans="1:7" ht="14.5" x14ac:dyDescent="0.35">
      <c r="A2835" t="s">
        <v>134</v>
      </c>
      <c r="B2835">
        <v>34994</v>
      </c>
      <c r="C2835" t="s">
        <v>271</v>
      </c>
      <c r="D2835" t="s">
        <v>2423</v>
      </c>
      <c r="E2835" t="s">
        <v>491</v>
      </c>
      <c r="F2835" s="27" t="str">
        <f t="shared" si="44"/>
        <v>SW1: Rehse, Sabine</v>
      </c>
      <c r="G2835" s="27" t="str">
        <f>VLOOKUP(A2835,bangolf_kategorien!$A$2:$B$11,2,FALSE)</f>
        <v>SW1</v>
      </c>
    </row>
    <row r="2836" spans="1:7" ht="14.5" x14ac:dyDescent="0.35">
      <c r="A2836" t="s">
        <v>127</v>
      </c>
      <c r="B2836">
        <v>65945</v>
      </c>
      <c r="C2836" t="s">
        <v>186</v>
      </c>
      <c r="D2836" t="s">
        <v>2424</v>
      </c>
      <c r="E2836" t="s">
        <v>408</v>
      </c>
      <c r="F2836" s="27" t="str">
        <f t="shared" si="44"/>
        <v>H: Reich, Alexander</v>
      </c>
      <c r="G2836" s="27" t="str">
        <f>VLOOKUP(A2836,bangolf_kategorien!$A$2:$B$11,2,FALSE)</f>
        <v>H</v>
      </c>
    </row>
    <row r="2837" spans="1:7" ht="14.5" x14ac:dyDescent="0.35">
      <c r="A2837" t="s">
        <v>127</v>
      </c>
      <c r="B2837">
        <v>32470</v>
      </c>
      <c r="C2837" t="s">
        <v>590</v>
      </c>
      <c r="D2837" t="s">
        <v>2425</v>
      </c>
      <c r="E2837" t="s">
        <v>348</v>
      </c>
      <c r="F2837" s="27" t="str">
        <f t="shared" si="44"/>
        <v>H: Reiche, Matthias</v>
      </c>
      <c r="G2837" s="27" t="str">
        <f>VLOOKUP(A2837,bangolf_kategorien!$A$2:$B$11,2,FALSE)</f>
        <v>H</v>
      </c>
    </row>
    <row r="2838" spans="1:7" ht="14.5" x14ac:dyDescent="0.35">
      <c r="A2838" t="s">
        <v>127</v>
      </c>
      <c r="B2838">
        <v>3222465</v>
      </c>
      <c r="C2838" t="s">
        <v>236</v>
      </c>
      <c r="D2838" t="s">
        <v>3917</v>
      </c>
      <c r="E2838" t="s">
        <v>4</v>
      </c>
      <c r="F2838" s="27" t="str">
        <f t="shared" si="44"/>
        <v>H: Reichenbächer, Sven</v>
      </c>
      <c r="G2838" s="27" t="str">
        <f>VLOOKUP(A2838,bangolf_kategorien!$A$2:$B$11,2,FALSE)</f>
        <v>H</v>
      </c>
    </row>
    <row r="2839" spans="1:7" ht="14.5" x14ac:dyDescent="0.35">
      <c r="A2839" t="s">
        <v>127</v>
      </c>
      <c r="B2839">
        <v>37198</v>
      </c>
      <c r="C2839" t="s">
        <v>363</v>
      </c>
      <c r="D2839" t="s">
        <v>2426</v>
      </c>
      <c r="E2839" t="s">
        <v>958</v>
      </c>
      <c r="F2839" s="27" t="str">
        <f t="shared" si="44"/>
        <v>H: Reichert, Bastian</v>
      </c>
      <c r="G2839" s="27" t="str">
        <f>VLOOKUP(A2839,bangolf_kategorien!$A$2:$B$11,2,FALSE)</f>
        <v>H</v>
      </c>
    </row>
    <row r="2840" spans="1:7" ht="14.5" x14ac:dyDescent="0.35">
      <c r="A2840" t="s">
        <v>112</v>
      </c>
      <c r="B2840">
        <v>34727</v>
      </c>
      <c r="C2840" t="s">
        <v>344</v>
      </c>
      <c r="D2840" t="s">
        <v>2426</v>
      </c>
      <c r="E2840" t="s">
        <v>958</v>
      </c>
      <c r="F2840" s="27" t="str">
        <f t="shared" si="44"/>
        <v>SM2: Reichert, Hermann</v>
      </c>
      <c r="G2840" s="27" t="str">
        <f>VLOOKUP(A2840,bangolf_kategorien!$A$2:$B$11,2,FALSE)</f>
        <v>SM2</v>
      </c>
    </row>
    <row r="2841" spans="1:7" ht="14.5" x14ac:dyDescent="0.35">
      <c r="A2841" t="s">
        <v>123</v>
      </c>
      <c r="B2841">
        <v>34731</v>
      </c>
      <c r="C2841" t="s">
        <v>140</v>
      </c>
      <c r="D2841" t="s">
        <v>2426</v>
      </c>
      <c r="E2841" t="s">
        <v>304</v>
      </c>
      <c r="F2841" s="27" t="str">
        <f t="shared" si="44"/>
        <v>SM1: Reichert, Michael</v>
      </c>
      <c r="G2841" s="27" t="str">
        <f>VLOOKUP(A2841,bangolf_kategorien!$A$2:$B$11,2,FALSE)</f>
        <v>SM1</v>
      </c>
    </row>
    <row r="2842" spans="1:7" ht="14.5" x14ac:dyDescent="0.35">
      <c r="A2842" t="s">
        <v>123</v>
      </c>
      <c r="B2842">
        <v>40054</v>
      </c>
      <c r="C2842" t="s">
        <v>124</v>
      </c>
      <c r="D2842" t="s">
        <v>2426</v>
      </c>
      <c r="E2842" t="s">
        <v>958</v>
      </c>
      <c r="F2842" s="27" t="str">
        <f t="shared" si="44"/>
        <v>SM1: Reichert, Thomas</v>
      </c>
      <c r="G2842" s="27" t="str">
        <f>VLOOKUP(A2842,bangolf_kategorien!$A$2:$B$11,2,FALSE)</f>
        <v>SM1</v>
      </c>
    </row>
    <row r="2843" spans="1:7" ht="14.5" x14ac:dyDescent="0.35">
      <c r="A2843" t="s">
        <v>152</v>
      </c>
      <c r="B2843">
        <v>67023</v>
      </c>
      <c r="C2843" t="s">
        <v>2265</v>
      </c>
      <c r="D2843" t="s">
        <v>2427</v>
      </c>
      <c r="E2843" t="s">
        <v>447</v>
      </c>
      <c r="F2843" s="27" t="str">
        <f t="shared" si="44"/>
        <v>SCHM: Reichle, Ben</v>
      </c>
      <c r="G2843" s="27" t="str">
        <f>VLOOKUP(A2843,bangolf_kategorien!$A$2:$B$11,2,FALSE)</f>
        <v>SCHM</v>
      </c>
    </row>
    <row r="2844" spans="1:7" ht="14.5" x14ac:dyDescent="0.35">
      <c r="A2844" t="s">
        <v>123</v>
      </c>
      <c r="B2844">
        <v>42375</v>
      </c>
      <c r="C2844" t="s">
        <v>399</v>
      </c>
      <c r="D2844" t="s">
        <v>2427</v>
      </c>
      <c r="E2844" t="s">
        <v>998</v>
      </c>
      <c r="F2844" s="27" t="str">
        <f t="shared" si="44"/>
        <v>SM1: Reichle, Dirk</v>
      </c>
      <c r="G2844" s="27" t="str">
        <f>VLOOKUP(A2844,bangolf_kategorien!$A$2:$B$11,2,FALSE)</f>
        <v>SM1</v>
      </c>
    </row>
    <row r="2845" spans="1:7" ht="14.5" x14ac:dyDescent="0.35">
      <c r="A2845" t="s">
        <v>116</v>
      </c>
      <c r="B2845">
        <v>32876</v>
      </c>
      <c r="C2845" t="s">
        <v>623</v>
      </c>
      <c r="D2845" t="s">
        <v>2427</v>
      </c>
      <c r="E2845" t="s">
        <v>447</v>
      </c>
      <c r="F2845" s="27" t="str">
        <f t="shared" si="44"/>
        <v>SW2: Reichle, Heidi</v>
      </c>
      <c r="G2845" s="27" t="str">
        <f>VLOOKUP(A2845,bangolf_kategorien!$A$2:$B$11,2,FALSE)</f>
        <v>SW2</v>
      </c>
    </row>
    <row r="2846" spans="1:7" ht="14.5" x14ac:dyDescent="0.35">
      <c r="A2846" t="s">
        <v>127</v>
      </c>
      <c r="B2846">
        <v>26125</v>
      </c>
      <c r="C2846" t="s">
        <v>590</v>
      </c>
      <c r="D2846" t="s">
        <v>2427</v>
      </c>
      <c r="E2846" t="s">
        <v>447</v>
      </c>
      <c r="F2846" s="27" t="str">
        <f t="shared" si="44"/>
        <v>H: Reichle, Matthias</v>
      </c>
      <c r="G2846" s="27" t="str">
        <f>VLOOKUP(A2846,bangolf_kategorien!$A$2:$B$11,2,FALSE)</f>
        <v>H</v>
      </c>
    </row>
    <row r="2847" spans="1:7" ht="14.5" x14ac:dyDescent="0.35">
      <c r="A2847" t="s">
        <v>127</v>
      </c>
      <c r="B2847">
        <v>43382</v>
      </c>
      <c r="C2847" t="s">
        <v>241</v>
      </c>
      <c r="D2847" t="s">
        <v>2427</v>
      </c>
      <c r="E2847" t="s">
        <v>447</v>
      </c>
      <c r="F2847" s="27" t="str">
        <f t="shared" si="44"/>
        <v>H: Reichle, Stefan</v>
      </c>
      <c r="G2847" s="27" t="str">
        <f>VLOOKUP(A2847,bangolf_kategorien!$A$2:$B$11,2,FALSE)</f>
        <v>H</v>
      </c>
    </row>
    <row r="2848" spans="1:7" ht="14.5" x14ac:dyDescent="0.35">
      <c r="A2848" t="s">
        <v>112</v>
      </c>
      <c r="B2848">
        <v>3975</v>
      </c>
      <c r="C2848" t="s">
        <v>1111</v>
      </c>
      <c r="D2848" t="s">
        <v>2427</v>
      </c>
      <c r="E2848" t="s">
        <v>447</v>
      </c>
      <c r="F2848" s="27" t="str">
        <f t="shared" si="44"/>
        <v>SM2: Reichle, Urs</v>
      </c>
      <c r="G2848" s="27" t="str">
        <f>VLOOKUP(A2848,bangolf_kategorien!$A$2:$B$11,2,FALSE)</f>
        <v>SM2</v>
      </c>
    </row>
    <row r="2849" spans="1:7" ht="14.5" x14ac:dyDescent="0.35">
      <c r="A2849" t="s">
        <v>123</v>
      </c>
      <c r="B2849">
        <v>46907</v>
      </c>
      <c r="C2849" t="s">
        <v>335</v>
      </c>
      <c r="D2849" t="s">
        <v>2428</v>
      </c>
      <c r="E2849" t="s">
        <v>223</v>
      </c>
      <c r="F2849" s="27" t="str">
        <f t="shared" si="44"/>
        <v>SM1: Reimann, Jens</v>
      </c>
      <c r="G2849" s="27" t="str">
        <f>VLOOKUP(A2849,bangolf_kategorien!$A$2:$B$11,2,FALSE)</f>
        <v>SM1</v>
      </c>
    </row>
    <row r="2850" spans="1:7" ht="14.5" x14ac:dyDescent="0.35">
      <c r="A2850" t="s">
        <v>116</v>
      </c>
      <c r="B2850">
        <v>17220</v>
      </c>
      <c r="C2850" t="s">
        <v>1673</v>
      </c>
      <c r="D2850" t="s">
        <v>2429</v>
      </c>
      <c r="E2850" t="s">
        <v>211</v>
      </c>
      <c r="F2850" s="27" t="str">
        <f t="shared" si="44"/>
        <v>SW2: Reimer, Inge</v>
      </c>
      <c r="G2850" s="27" t="str">
        <f>VLOOKUP(A2850,bangolf_kategorien!$A$2:$B$11,2,FALSE)</f>
        <v>SW2</v>
      </c>
    </row>
    <row r="2851" spans="1:7" ht="14.5" x14ac:dyDescent="0.35">
      <c r="A2851" t="s">
        <v>112</v>
      </c>
      <c r="B2851">
        <v>18172</v>
      </c>
      <c r="C2851" t="s">
        <v>328</v>
      </c>
      <c r="D2851" t="s">
        <v>2429</v>
      </c>
      <c r="E2851" t="s">
        <v>211</v>
      </c>
      <c r="F2851" s="27" t="str">
        <f t="shared" si="44"/>
        <v>SM2: Reimer, Werner</v>
      </c>
      <c r="G2851" s="27" t="str">
        <f>VLOOKUP(A2851,bangolf_kategorien!$A$2:$B$11,2,FALSE)</f>
        <v>SM2</v>
      </c>
    </row>
    <row r="2852" spans="1:7" ht="14.5" x14ac:dyDescent="0.35">
      <c r="A2852" t="s">
        <v>123</v>
      </c>
      <c r="B2852">
        <v>40617</v>
      </c>
      <c r="C2852" t="s">
        <v>376</v>
      </c>
      <c r="D2852" t="s">
        <v>2430</v>
      </c>
      <c r="E2852" t="s">
        <v>204</v>
      </c>
      <c r="F2852" s="27" t="str">
        <f t="shared" si="44"/>
        <v>SM1: Reimling, Franz</v>
      </c>
      <c r="G2852" s="27" t="str">
        <f>VLOOKUP(A2852,bangolf_kategorien!$A$2:$B$11,2,FALSE)</f>
        <v>SM1</v>
      </c>
    </row>
    <row r="2853" spans="1:7" ht="14.5" x14ac:dyDescent="0.35">
      <c r="A2853" t="s">
        <v>127</v>
      </c>
      <c r="B2853">
        <v>49312</v>
      </c>
      <c r="C2853" t="s">
        <v>2256</v>
      </c>
      <c r="D2853" t="s">
        <v>2431</v>
      </c>
      <c r="E2853" t="s">
        <v>612</v>
      </c>
      <c r="F2853" s="27" t="str">
        <f t="shared" si="44"/>
        <v>H: Rein, Andy</v>
      </c>
      <c r="G2853" s="27" t="str">
        <f>VLOOKUP(A2853,bangolf_kategorien!$A$2:$B$11,2,FALSE)</f>
        <v>H</v>
      </c>
    </row>
    <row r="2854" spans="1:7" ht="14.5" x14ac:dyDescent="0.35">
      <c r="A2854" t="s">
        <v>112</v>
      </c>
      <c r="B2854">
        <v>5691</v>
      </c>
      <c r="C2854" t="s">
        <v>302</v>
      </c>
      <c r="D2854" t="s">
        <v>2431</v>
      </c>
      <c r="E2854" t="s">
        <v>167</v>
      </c>
      <c r="F2854" s="27" t="str">
        <f t="shared" si="44"/>
        <v>SM2: Rein, Heinz</v>
      </c>
      <c r="G2854" s="27" t="str">
        <f>VLOOKUP(A2854,bangolf_kategorien!$A$2:$B$11,2,FALSE)</f>
        <v>SM2</v>
      </c>
    </row>
    <row r="2855" spans="1:7" ht="14.5" x14ac:dyDescent="0.35">
      <c r="A2855" t="s">
        <v>215</v>
      </c>
      <c r="B2855">
        <v>66993</v>
      </c>
      <c r="C2855" t="s">
        <v>3416</v>
      </c>
      <c r="D2855" t="s">
        <v>2431</v>
      </c>
      <c r="E2855" t="s">
        <v>612</v>
      </c>
      <c r="F2855" s="27" t="str">
        <f t="shared" si="44"/>
        <v>SCHW: Rein, Leonie</v>
      </c>
      <c r="G2855" s="27" t="str">
        <f>VLOOKUP(A2855,bangolf_kategorien!$A$2:$B$11,2,FALSE)</f>
        <v>SCHW</v>
      </c>
    </row>
    <row r="2856" spans="1:7" ht="14.5" x14ac:dyDescent="0.35">
      <c r="A2856" t="s">
        <v>112</v>
      </c>
      <c r="B2856">
        <v>6215</v>
      </c>
      <c r="C2856" t="s">
        <v>506</v>
      </c>
      <c r="D2856" t="s">
        <v>2432</v>
      </c>
      <c r="E2856" t="s">
        <v>148</v>
      </c>
      <c r="F2856" s="27" t="str">
        <f t="shared" si="44"/>
        <v>SM2: Reinartz, Franz-Josef</v>
      </c>
      <c r="G2856" s="27" t="str">
        <f>VLOOKUP(A2856,bangolf_kategorien!$A$2:$B$11,2,FALSE)</f>
        <v>SM2</v>
      </c>
    </row>
    <row r="2857" spans="1:7" ht="14.5" x14ac:dyDescent="0.35">
      <c r="A2857" t="s">
        <v>116</v>
      </c>
      <c r="B2857">
        <v>3211285</v>
      </c>
      <c r="C2857" t="s">
        <v>277</v>
      </c>
      <c r="D2857" t="s">
        <v>3918</v>
      </c>
      <c r="E2857" t="s">
        <v>4</v>
      </c>
      <c r="F2857" s="27" t="str">
        <f t="shared" si="44"/>
        <v>SW2: Reiners, Monika</v>
      </c>
      <c r="G2857" s="27" t="str">
        <f>VLOOKUP(A2857,bangolf_kategorien!$A$2:$B$11,2,FALSE)</f>
        <v>SW2</v>
      </c>
    </row>
    <row r="2858" spans="1:7" ht="14.5" x14ac:dyDescent="0.35">
      <c r="A2858" t="s">
        <v>127</v>
      </c>
      <c r="B2858">
        <v>3185488</v>
      </c>
      <c r="C2858" t="s">
        <v>209</v>
      </c>
      <c r="D2858" t="s">
        <v>2433</v>
      </c>
      <c r="E2858" t="s">
        <v>4</v>
      </c>
      <c r="F2858" s="27" t="str">
        <f t="shared" si="44"/>
        <v>H: Reinhardt, André</v>
      </c>
      <c r="G2858" s="27" t="str">
        <f>VLOOKUP(A2858,bangolf_kategorien!$A$2:$B$11,2,FALSE)</f>
        <v>H</v>
      </c>
    </row>
    <row r="2859" spans="1:7" ht="14.5" x14ac:dyDescent="0.35">
      <c r="A2859" t="s">
        <v>127</v>
      </c>
      <c r="B2859">
        <v>67337</v>
      </c>
      <c r="C2859" t="s">
        <v>209</v>
      </c>
      <c r="D2859" t="s">
        <v>2433</v>
      </c>
      <c r="E2859" t="s">
        <v>480</v>
      </c>
      <c r="F2859" s="27" t="str">
        <f t="shared" si="44"/>
        <v>H: Reinhardt, André</v>
      </c>
      <c r="G2859" s="27" t="str">
        <f>VLOOKUP(A2859,bangolf_kategorien!$A$2:$B$11,2,FALSE)</f>
        <v>H</v>
      </c>
    </row>
    <row r="2860" spans="1:7" ht="14.5" x14ac:dyDescent="0.35">
      <c r="A2860" t="s">
        <v>123</v>
      </c>
      <c r="B2860">
        <v>36966</v>
      </c>
      <c r="C2860" t="s">
        <v>739</v>
      </c>
      <c r="D2860" t="s">
        <v>2433</v>
      </c>
      <c r="E2860" t="s">
        <v>340</v>
      </c>
      <c r="F2860" s="27" t="str">
        <f t="shared" si="44"/>
        <v>SM1: Reinhardt, Günther</v>
      </c>
      <c r="G2860" s="27" t="str">
        <f>VLOOKUP(A2860,bangolf_kategorien!$A$2:$B$11,2,FALSE)</f>
        <v>SM1</v>
      </c>
    </row>
    <row r="2861" spans="1:7" ht="14.5" x14ac:dyDescent="0.35">
      <c r="A2861" t="s">
        <v>112</v>
      </c>
      <c r="B2861">
        <v>6838</v>
      </c>
      <c r="C2861" t="s">
        <v>202</v>
      </c>
      <c r="D2861" t="s">
        <v>2433</v>
      </c>
      <c r="E2861" t="s">
        <v>390</v>
      </c>
      <c r="F2861" s="27" t="str">
        <f t="shared" si="44"/>
        <v>SM2: Reinhardt, Manfred</v>
      </c>
      <c r="G2861" s="27" t="str">
        <f>VLOOKUP(A2861,bangolf_kategorien!$A$2:$B$11,2,FALSE)</f>
        <v>SM2</v>
      </c>
    </row>
    <row r="2862" spans="1:7" ht="14.5" x14ac:dyDescent="0.35">
      <c r="A2862" t="s">
        <v>134</v>
      </c>
      <c r="B2862">
        <v>44862</v>
      </c>
      <c r="C2862" t="s">
        <v>290</v>
      </c>
      <c r="D2862" t="s">
        <v>2434</v>
      </c>
      <c r="E2862" t="s">
        <v>459</v>
      </c>
      <c r="F2862" s="27" t="str">
        <f t="shared" si="44"/>
        <v>SW1: Reinicke, Andrea</v>
      </c>
      <c r="G2862" s="27" t="str">
        <f>VLOOKUP(A2862,bangolf_kategorien!$A$2:$B$11,2,FALSE)</f>
        <v>SW1</v>
      </c>
    </row>
    <row r="2863" spans="1:7" ht="14.5" x14ac:dyDescent="0.35">
      <c r="A2863" t="s">
        <v>112</v>
      </c>
      <c r="B2863">
        <v>42691</v>
      </c>
      <c r="C2863" t="s">
        <v>513</v>
      </c>
      <c r="D2863" t="s">
        <v>2434</v>
      </c>
      <c r="E2863" t="s">
        <v>459</v>
      </c>
      <c r="F2863" s="27" t="str">
        <f t="shared" si="44"/>
        <v>SM2: Reinicke, Frank</v>
      </c>
      <c r="G2863" s="27" t="str">
        <f>VLOOKUP(A2863,bangolf_kategorien!$A$2:$B$11,2,FALSE)</f>
        <v>SM2</v>
      </c>
    </row>
    <row r="2864" spans="1:7" ht="14.5" x14ac:dyDescent="0.35">
      <c r="A2864" t="s">
        <v>112</v>
      </c>
      <c r="B2864">
        <v>42690</v>
      </c>
      <c r="C2864" t="s">
        <v>140</v>
      </c>
      <c r="D2864" t="s">
        <v>2434</v>
      </c>
      <c r="E2864" t="s">
        <v>459</v>
      </c>
      <c r="F2864" s="27" t="str">
        <f t="shared" si="44"/>
        <v>SM2: Reinicke, Michael</v>
      </c>
      <c r="G2864" s="27" t="str">
        <f>VLOOKUP(A2864,bangolf_kategorien!$A$2:$B$11,2,FALSE)</f>
        <v>SM2</v>
      </c>
    </row>
    <row r="2865" spans="1:7" ht="14.5" x14ac:dyDescent="0.35">
      <c r="A2865" t="s">
        <v>138</v>
      </c>
      <c r="B2865">
        <v>49802</v>
      </c>
      <c r="C2865" t="s">
        <v>1772</v>
      </c>
      <c r="D2865" t="s">
        <v>2435</v>
      </c>
      <c r="E2865" t="s">
        <v>160</v>
      </c>
      <c r="F2865" s="27" t="str">
        <f t="shared" si="44"/>
        <v>D: Reinisch, Corina</v>
      </c>
      <c r="G2865" s="27" t="str">
        <f>VLOOKUP(A2865,bangolf_kategorien!$A$2:$B$11,2,FALSE)</f>
        <v>D</v>
      </c>
    </row>
    <row r="2866" spans="1:7" ht="14.5" x14ac:dyDescent="0.35">
      <c r="A2866" t="s">
        <v>116</v>
      </c>
      <c r="B2866">
        <v>4076</v>
      </c>
      <c r="C2866" t="s">
        <v>321</v>
      </c>
      <c r="D2866" t="s">
        <v>2435</v>
      </c>
      <c r="E2866" t="s">
        <v>160</v>
      </c>
      <c r="F2866" s="27" t="str">
        <f t="shared" si="44"/>
        <v>SW2: Reinisch, Hildegard</v>
      </c>
      <c r="G2866" s="27" t="str">
        <f>VLOOKUP(A2866,bangolf_kategorien!$A$2:$B$11,2,FALSE)</f>
        <v>SW2</v>
      </c>
    </row>
    <row r="2867" spans="1:7" ht="14.5" x14ac:dyDescent="0.35">
      <c r="A2867" t="s">
        <v>112</v>
      </c>
      <c r="B2867">
        <v>4065</v>
      </c>
      <c r="C2867" t="s">
        <v>232</v>
      </c>
      <c r="D2867" t="s">
        <v>2435</v>
      </c>
      <c r="E2867" t="s">
        <v>160</v>
      </c>
      <c r="F2867" s="27" t="str">
        <f t="shared" si="44"/>
        <v>SM2: Reinisch, Klaus</v>
      </c>
      <c r="G2867" s="27" t="str">
        <f>VLOOKUP(A2867,bangolf_kategorien!$A$2:$B$11,2,FALSE)</f>
        <v>SM2</v>
      </c>
    </row>
    <row r="2868" spans="1:7" ht="14.5" x14ac:dyDescent="0.35">
      <c r="A2868" t="s">
        <v>152</v>
      </c>
      <c r="B2868">
        <v>64926</v>
      </c>
      <c r="C2868" t="s">
        <v>2436</v>
      </c>
      <c r="D2868" t="s">
        <v>2435</v>
      </c>
      <c r="E2868" t="s">
        <v>160</v>
      </c>
      <c r="F2868" s="27" t="str">
        <f t="shared" si="44"/>
        <v>SCHM: Reinisch, Klaus Richard Friedrich</v>
      </c>
      <c r="G2868" s="27" t="str">
        <f>VLOOKUP(A2868,bangolf_kategorien!$A$2:$B$11,2,FALSE)</f>
        <v>SCHM</v>
      </c>
    </row>
    <row r="2869" spans="1:7" ht="14.5" x14ac:dyDescent="0.35">
      <c r="A2869" t="s">
        <v>123</v>
      </c>
      <c r="B2869">
        <v>43664</v>
      </c>
      <c r="C2869" t="s">
        <v>313</v>
      </c>
      <c r="D2869" t="s">
        <v>2435</v>
      </c>
      <c r="E2869" t="s">
        <v>160</v>
      </c>
      <c r="F2869" s="27" t="str">
        <f t="shared" si="44"/>
        <v>SM1: Reinisch, Roman</v>
      </c>
      <c r="G2869" s="27" t="str">
        <f>VLOOKUP(A2869,bangolf_kategorien!$A$2:$B$11,2,FALSE)</f>
        <v>SM1</v>
      </c>
    </row>
    <row r="2870" spans="1:7" ht="14.5" x14ac:dyDescent="0.35">
      <c r="A2870" t="s">
        <v>152</v>
      </c>
      <c r="B2870">
        <v>63580</v>
      </c>
      <c r="C2870" t="s">
        <v>141</v>
      </c>
      <c r="D2870" t="s">
        <v>2435</v>
      </c>
      <c r="E2870" t="s">
        <v>160</v>
      </c>
      <c r="F2870" s="27" t="str">
        <f t="shared" si="44"/>
        <v>SCHM: Reinisch, Tim</v>
      </c>
      <c r="G2870" s="27" t="str">
        <f>VLOOKUP(A2870,bangolf_kategorien!$A$2:$B$11,2,FALSE)</f>
        <v>SCHM</v>
      </c>
    </row>
    <row r="2871" spans="1:7" ht="14.5" x14ac:dyDescent="0.35">
      <c r="A2871" t="s">
        <v>112</v>
      </c>
      <c r="B2871">
        <v>50558</v>
      </c>
      <c r="C2871" t="s">
        <v>146</v>
      </c>
      <c r="D2871" t="s">
        <v>2437</v>
      </c>
      <c r="E2871" t="s">
        <v>700</v>
      </c>
      <c r="F2871" s="27" t="str">
        <f t="shared" si="44"/>
        <v>SM2: Reinshagen, Jürgen</v>
      </c>
      <c r="G2871" s="27" t="str">
        <f>VLOOKUP(A2871,bangolf_kategorien!$A$2:$B$11,2,FALSE)</f>
        <v>SM2</v>
      </c>
    </row>
    <row r="2872" spans="1:7" ht="14.5" x14ac:dyDescent="0.35">
      <c r="A2872" t="s">
        <v>116</v>
      </c>
      <c r="B2872">
        <v>4138</v>
      </c>
      <c r="C2872" t="s">
        <v>1598</v>
      </c>
      <c r="D2872" t="s">
        <v>2438</v>
      </c>
      <c r="E2872" t="s">
        <v>630</v>
      </c>
      <c r="F2872" s="27" t="str">
        <f t="shared" si="44"/>
        <v>SW2: Reisdorff, Anneliese</v>
      </c>
      <c r="G2872" s="27" t="str">
        <f>VLOOKUP(A2872,bangolf_kategorien!$A$2:$B$11,2,FALSE)</f>
        <v>SW2</v>
      </c>
    </row>
    <row r="2873" spans="1:7" ht="14.5" x14ac:dyDescent="0.35">
      <c r="A2873" t="s">
        <v>112</v>
      </c>
      <c r="B2873">
        <v>45515</v>
      </c>
      <c r="C2873" t="s">
        <v>286</v>
      </c>
      <c r="D2873" t="s">
        <v>2438</v>
      </c>
      <c r="E2873" t="s">
        <v>630</v>
      </c>
      <c r="F2873" s="27" t="str">
        <f t="shared" si="44"/>
        <v>SM2: Reisdorff, Hans</v>
      </c>
      <c r="G2873" s="27" t="str">
        <f>VLOOKUP(A2873,bangolf_kategorien!$A$2:$B$11,2,FALSE)</f>
        <v>SM2</v>
      </c>
    </row>
    <row r="2874" spans="1:7" ht="14.5" x14ac:dyDescent="0.35">
      <c r="A2874" t="s">
        <v>127</v>
      </c>
      <c r="B2874">
        <v>48140</v>
      </c>
      <c r="C2874" t="s">
        <v>186</v>
      </c>
      <c r="D2874" t="s">
        <v>2439</v>
      </c>
      <c r="E2874" t="s">
        <v>397</v>
      </c>
      <c r="F2874" s="27" t="str">
        <f t="shared" si="44"/>
        <v>H: Reiss, Alexander</v>
      </c>
      <c r="G2874" s="27" t="str">
        <f>VLOOKUP(A2874,bangolf_kategorien!$A$2:$B$11,2,FALSE)</f>
        <v>H</v>
      </c>
    </row>
    <row r="2875" spans="1:7" ht="14.5" x14ac:dyDescent="0.35">
      <c r="A2875" t="s">
        <v>134</v>
      </c>
      <c r="B2875">
        <v>30685</v>
      </c>
      <c r="C2875" t="s">
        <v>430</v>
      </c>
      <c r="D2875" t="s">
        <v>2439</v>
      </c>
      <c r="E2875" t="s">
        <v>266</v>
      </c>
      <c r="F2875" s="27" t="str">
        <f t="shared" si="44"/>
        <v>SW1: Reiss, Karin</v>
      </c>
      <c r="G2875" s="27" t="str">
        <f>VLOOKUP(A2875,bangolf_kategorien!$A$2:$B$11,2,FALSE)</f>
        <v>SW1</v>
      </c>
    </row>
    <row r="2876" spans="1:7" ht="14.5" x14ac:dyDescent="0.35">
      <c r="A2876" t="s">
        <v>123</v>
      </c>
      <c r="B2876">
        <v>48968</v>
      </c>
      <c r="C2876" t="s">
        <v>182</v>
      </c>
      <c r="D2876" t="s">
        <v>2439</v>
      </c>
      <c r="E2876" t="s">
        <v>520</v>
      </c>
      <c r="F2876" s="27" t="str">
        <f t="shared" si="44"/>
        <v>SM1: Reiss, Wolfgang</v>
      </c>
      <c r="G2876" s="27" t="str">
        <f>VLOOKUP(A2876,bangolf_kategorien!$A$2:$B$11,2,FALSE)</f>
        <v>SM1</v>
      </c>
    </row>
    <row r="2877" spans="1:7" ht="14.5" x14ac:dyDescent="0.35">
      <c r="A2877" t="s">
        <v>138</v>
      </c>
      <c r="B2877">
        <v>33172</v>
      </c>
      <c r="C2877" t="s">
        <v>3417</v>
      </c>
      <c r="D2877" t="s">
        <v>3418</v>
      </c>
      <c r="E2877" t="s">
        <v>1120</v>
      </c>
      <c r="F2877" s="27" t="str">
        <f t="shared" si="44"/>
        <v>D: Reißmann, Maria-Ina</v>
      </c>
      <c r="G2877" s="27" t="str">
        <f>VLOOKUP(A2877,bangolf_kategorien!$A$2:$B$11,2,FALSE)</f>
        <v>D</v>
      </c>
    </row>
    <row r="2878" spans="1:7" ht="14.5" x14ac:dyDescent="0.35">
      <c r="A2878" t="s">
        <v>123</v>
      </c>
      <c r="B2878">
        <v>32817</v>
      </c>
      <c r="C2878" t="s">
        <v>993</v>
      </c>
      <c r="D2878" t="s">
        <v>3418</v>
      </c>
      <c r="E2878" t="s">
        <v>1120</v>
      </c>
      <c r="F2878" s="27" t="str">
        <f t="shared" si="44"/>
        <v>SM1: Reißmann, Volkmar</v>
      </c>
      <c r="G2878" s="27" t="str">
        <f>VLOOKUP(A2878,bangolf_kategorien!$A$2:$B$11,2,FALSE)</f>
        <v>SM1</v>
      </c>
    </row>
    <row r="2879" spans="1:7" ht="14.5" x14ac:dyDescent="0.35">
      <c r="A2879" t="s">
        <v>138</v>
      </c>
      <c r="B2879">
        <v>66612</v>
      </c>
      <c r="C2879" t="s">
        <v>2440</v>
      </c>
      <c r="D2879" t="s">
        <v>2441</v>
      </c>
      <c r="E2879" t="s">
        <v>145</v>
      </c>
      <c r="F2879" s="27" t="str">
        <f t="shared" si="44"/>
        <v>D: Reitemeier, Lea</v>
      </c>
      <c r="G2879" s="27" t="str">
        <f>VLOOKUP(A2879,bangolf_kategorien!$A$2:$B$11,2,FALSE)</f>
        <v>D</v>
      </c>
    </row>
    <row r="2880" spans="1:7" ht="14.5" x14ac:dyDescent="0.35">
      <c r="A2880" t="s">
        <v>112</v>
      </c>
      <c r="B2880">
        <v>66613</v>
      </c>
      <c r="C2880" t="s">
        <v>140</v>
      </c>
      <c r="D2880" t="s">
        <v>2441</v>
      </c>
      <c r="E2880" t="s">
        <v>145</v>
      </c>
      <c r="F2880" s="27" t="str">
        <f t="shared" si="44"/>
        <v>SM2: Reitemeier, Michael</v>
      </c>
      <c r="G2880" s="27" t="str">
        <f>VLOOKUP(A2880,bangolf_kategorien!$A$2:$B$11,2,FALSE)</f>
        <v>SM2</v>
      </c>
    </row>
    <row r="2881" spans="1:7" ht="14.5" x14ac:dyDescent="0.35">
      <c r="A2881" t="s">
        <v>123</v>
      </c>
      <c r="B2881">
        <v>45574</v>
      </c>
      <c r="C2881" t="s">
        <v>722</v>
      </c>
      <c r="D2881" t="s">
        <v>2442</v>
      </c>
      <c r="E2881" t="s">
        <v>793</v>
      </c>
      <c r="F2881" s="27" t="str">
        <f t="shared" si="44"/>
        <v>SM1: Reiter, Josef</v>
      </c>
      <c r="G2881" s="27" t="str">
        <f>VLOOKUP(A2881,bangolf_kategorien!$A$2:$B$11,2,FALSE)</f>
        <v>SM1</v>
      </c>
    </row>
    <row r="2882" spans="1:7" ht="14.5" x14ac:dyDescent="0.35">
      <c r="A2882" t="s">
        <v>116</v>
      </c>
      <c r="B2882">
        <v>18338</v>
      </c>
      <c r="C2882" t="s">
        <v>2443</v>
      </c>
      <c r="D2882" t="s">
        <v>2444</v>
      </c>
      <c r="E2882" t="s">
        <v>216</v>
      </c>
      <c r="F2882" s="27" t="str">
        <f t="shared" si="44"/>
        <v>SW2: Remscheidt, Anni</v>
      </c>
      <c r="G2882" s="27" t="str">
        <f>VLOOKUP(A2882,bangolf_kategorien!$A$2:$B$11,2,FALSE)</f>
        <v>SW2</v>
      </c>
    </row>
    <row r="2883" spans="1:7" ht="14.5" x14ac:dyDescent="0.35">
      <c r="A2883" t="s">
        <v>112</v>
      </c>
      <c r="B2883">
        <v>18339</v>
      </c>
      <c r="C2883" t="s">
        <v>232</v>
      </c>
      <c r="D2883" t="s">
        <v>2444</v>
      </c>
      <c r="E2883" t="s">
        <v>216</v>
      </c>
      <c r="F2883" s="27" t="str">
        <f t="shared" ref="F2883:F2946" si="45">CONCATENATE(G2883,": ",D2883,", ",C2883)</f>
        <v>SM2: Remscheidt, Klaus</v>
      </c>
      <c r="G2883" s="27" t="str">
        <f>VLOOKUP(A2883,bangolf_kategorien!$A$2:$B$11,2,FALSE)</f>
        <v>SM2</v>
      </c>
    </row>
    <row r="2884" spans="1:7" ht="14.5" x14ac:dyDescent="0.35">
      <c r="A2884" t="s">
        <v>123</v>
      </c>
      <c r="B2884">
        <v>51479</v>
      </c>
      <c r="C2884" t="s">
        <v>124</v>
      </c>
      <c r="D2884" t="s">
        <v>2444</v>
      </c>
      <c r="E2884" t="s">
        <v>216</v>
      </c>
      <c r="F2884" s="27" t="str">
        <f t="shared" si="45"/>
        <v>SM1: Remscheidt, Thomas</v>
      </c>
      <c r="G2884" s="27" t="str">
        <f>VLOOKUP(A2884,bangolf_kategorien!$A$2:$B$11,2,FALSE)</f>
        <v>SM1</v>
      </c>
    </row>
    <row r="2885" spans="1:7" ht="14.5" x14ac:dyDescent="0.35">
      <c r="A2885" t="s">
        <v>112</v>
      </c>
      <c r="B2885">
        <v>66850</v>
      </c>
      <c r="C2885" t="s">
        <v>190</v>
      </c>
      <c r="D2885" t="s">
        <v>2445</v>
      </c>
      <c r="E2885" t="s">
        <v>1212</v>
      </c>
      <c r="F2885" s="27" t="str">
        <f t="shared" si="45"/>
        <v>SM2: Rennert, Uwe</v>
      </c>
      <c r="G2885" s="27" t="str">
        <f>VLOOKUP(A2885,bangolf_kategorien!$A$2:$B$11,2,FALSE)</f>
        <v>SM2</v>
      </c>
    </row>
    <row r="2886" spans="1:7" ht="14.5" x14ac:dyDescent="0.35">
      <c r="A2886" t="s">
        <v>123</v>
      </c>
      <c r="B2886">
        <v>67222</v>
      </c>
      <c r="C2886" t="s">
        <v>732</v>
      </c>
      <c r="D2886" t="s">
        <v>3919</v>
      </c>
      <c r="E2886" t="s">
        <v>2698</v>
      </c>
      <c r="F2886" s="27" t="str">
        <f t="shared" si="45"/>
        <v>SM1: Ressing, Christopher</v>
      </c>
      <c r="G2886" s="27" t="str">
        <f>VLOOKUP(A2886,bangolf_kategorien!$A$2:$B$11,2,FALSE)</f>
        <v>SM1</v>
      </c>
    </row>
    <row r="2887" spans="1:7" ht="14.5" x14ac:dyDescent="0.35">
      <c r="A2887" t="s">
        <v>112</v>
      </c>
      <c r="B2887">
        <v>5603</v>
      </c>
      <c r="C2887" t="s">
        <v>472</v>
      </c>
      <c r="D2887" t="s">
        <v>2446</v>
      </c>
      <c r="E2887" t="s">
        <v>415</v>
      </c>
      <c r="F2887" s="27" t="str">
        <f t="shared" si="45"/>
        <v>SM2: Reßler, Wilfried</v>
      </c>
      <c r="G2887" s="27" t="str">
        <f>VLOOKUP(A2887,bangolf_kategorien!$A$2:$B$11,2,FALSE)</f>
        <v>SM2</v>
      </c>
    </row>
    <row r="2888" spans="1:7" ht="14.5" x14ac:dyDescent="0.35">
      <c r="A2888" t="s">
        <v>164</v>
      </c>
      <c r="B2888">
        <v>66374</v>
      </c>
      <c r="C2888" t="s">
        <v>2447</v>
      </c>
      <c r="D2888" t="s">
        <v>2448</v>
      </c>
      <c r="E2888" t="s">
        <v>172</v>
      </c>
      <c r="F2888" s="27" t="str">
        <f t="shared" si="45"/>
        <v>JW: Rettinger, Elina</v>
      </c>
      <c r="G2888" s="27" t="str">
        <f>VLOOKUP(A2888,bangolf_kategorien!$A$2:$B$11,2,FALSE)</f>
        <v>JW</v>
      </c>
    </row>
    <row r="2889" spans="1:7" ht="14.5" x14ac:dyDescent="0.35">
      <c r="A2889" t="s">
        <v>123</v>
      </c>
      <c r="B2889">
        <v>66375</v>
      </c>
      <c r="C2889" t="s">
        <v>146</v>
      </c>
      <c r="D2889" t="s">
        <v>2448</v>
      </c>
      <c r="E2889" t="s">
        <v>172</v>
      </c>
      <c r="F2889" s="27" t="str">
        <f t="shared" si="45"/>
        <v>SM1: Rettinger, Jürgen</v>
      </c>
      <c r="G2889" s="27" t="str">
        <f>VLOOKUP(A2889,bangolf_kategorien!$A$2:$B$11,2,FALSE)</f>
        <v>SM1</v>
      </c>
    </row>
    <row r="2890" spans="1:7" ht="14.5" x14ac:dyDescent="0.35">
      <c r="A2890" t="s">
        <v>134</v>
      </c>
      <c r="B2890">
        <v>46595</v>
      </c>
      <c r="C2890" t="s">
        <v>680</v>
      </c>
      <c r="D2890" t="s">
        <v>2449</v>
      </c>
      <c r="E2890" t="s">
        <v>266</v>
      </c>
      <c r="F2890" s="27" t="str">
        <f t="shared" si="45"/>
        <v>SW1: Retzlaff, Brigitte</v>
      </c>
      <c r="G2890" s="27" t="str">
        <f>VLOOKUP(A2890,bangolf_kategorien!$A$2:$B$11,2,FALSE)</f>
        <v>SW1</v>
      </c>
    </row>
    <row r="2891" spans="1:7" ht="14.5" x14ac:dyDescent="0.35">
      <c r="A2891" t="s">
        <v>123</v>
      </c>
      <c r="B2891">
        <v>46579</v>
      </c>
      <c r="C2891" t="s">
        <v>202</v>
      </c>
      <c r="D2891" t="s">
        <v>2449</v>
      </c>
      <c r="E2891" t="s">
        <v>266</v>
      </c>
      <c r="F2891" s="27" t="str">
        <f t="shared" si="45"/>
        <v>SM1: Retzlaff, Manfred</v>
      </c>
      <c r="G2891" s="27" t="str">
        <f>VLOOKUP(A2891,bangolf_kategorien!$A$2:$B$11,2,FALSE)</f>
        <v>SM1</v>
      </c>
    </row>
    <row r="2892" spans="1:7" ht="14.5" x14ac:dyDescent="0.35">
      <c r="A2892" t="s">
        <v>134</v>
      </c>
      <c r="B2892">
        <v>37449</v>
      </c>
      <c r="C2892" t="s">
        <v>680</v>
      </c>
      <c r="D2892" t="s">
        <v>2450</v>
      </c>
      <c r="E2892" t="s">
        <v>231</v>
      </c>
      <c r="F2892" s="27" t="str">
        <f t="shared" si="45"/>
        <v>SW1: Reul, Brigitte</v>
      </c>
      <c r="G2892" s="27" t="str">
        <f>VLOOKUP(A2892,bangolf_kategorien!$A$2:$B$11,2,FALSE)</f>
        <v>SW1</v>
      </c>
    </row>
    <row r="2893" spans="1:7" ht="14.5" x14ac:dyDescent="0.35">
      <c r="A2893" t="s">
        <v>112</v>
      </c>
      <c r="B2893">
        <v>67011</v>
      </c>
      <c r="C2893" t="s">
        <v>233</v>
      </c>
      <c r="D2893" t="s">
        <v>2451</v>
      </c>
      <c r="E2893" t="s">
        <v>756</v>
      </c>
      <c r="F2893" s="27" t="str">
        <f t="shared" si="45"/>
        <v>SM2: Reuter, Kurt</v>
      </c>
      <c r="G2893" s="27" t="str">
        <f>VLOOKUP(A2893,bangolf_kategorien!$A$2:$B$11,2,FALSE)</f>
        <v>SM2</v>
      </c>
    </row>
    <row r="2894" spans="1:7" ht="14.5" x14ac:dyDescent="0.35">
      <c r="A2894" t="s">
        <v>152</v>
      </c>
      <c r="B2894">
        <v>66774</v>
      </c>
      <c r="C2894" t="s">
        <v>1518</v>
      </c>
      <c r="D2894" t="s">
        <v>2451</v>
      </c>
      <c r="E2894" t="s">
        <v>756</v>
      </c>
      <c r="F2894" s="27" t="str">
        <f t="shared" si="45"/>
        <v>SCHM: Reuter, Raphael</v>
      </c>
      <c r="G2894" s="27" t="str">
        <f>VLOOKUP(A2894,bangolf_kategorien!$A$2:$B$11,2,FALSE)</f>
        <v>SCHM</v>
      </c>
    </row>
    <row r="2895" spans="1:7" ht="14.5" x14ac:dyDescent="0.35">
      <c r="A2895" t="s">
        <v>127</v>
      </c>
      <c r="B2895">
        <v>66656</v>
      </c>
      <c r="C2895" t="s">
        <v>157</v>
      </c>
      <c r="D2895" t="s">
        <v>2452</v>
      </c>
      <c r="E2895" t="s">
        <v>142</v>
      </c>
      <c r="F2895" s="27" t="str">
        <f t="shared" si="45"/>
        <v>H: Rhyn, Michel</v>
      </c>
      <c r="G2895" s="27" t="str">
        <f>VLOOKUP(A2895,bangolf_kategorien!$A$2:$B$11,2,FALSE)</f>
        <v>H</v>
      </c>
    </row>
    <row r="2896" spans="1:7" ht="14.5" x14ac:dyDescent="0.35">
      <c r="A2896" t="s">
        <v>127</v>
      </c>
      <c r="B2896">
        <v>34628</v>
      </c>
      <c r="C2896" t="s">
        <v>2453</v>
      </c>
      <c r="D2896" t="s">
        <v>2454</v>
      </c>
      <c r="E2896" t="s">
        <v>438</v>
      </c>
      <c r="F2896" s="27" t="str">
        <f t="shared" si="45"/>
        <v>H: Ricci, Ilario</v>
      </c>
      <c r="G2896" s="27" t="str">
        <f>VLOOKUP(A2896,bangolf_kategorien!$A$2:$B$11,2,FALSE)</f>
        <v>H</v>
      </c>
    </row>
    <row r="2897" spans="1:7" ht="14.5" x14ac:dyDescent="0.35">
      <c r="A2897" t="s">
        <v>123</v>
      </c>
      <c r="B2897">
        <v>27886</v>
      </c>
      <c r="C2897" t="s">
        <v>315</v>
      </c>
      <c r="D2897" t="s">
        <v>366</v>
      </c>
      <c r="E2897" t="s">
        <v>1104</v>
      </c>
      <c r="F2897" s="27" t="str">
        <f t="shared" si="45"/>
        <v>SM1: Richard, Andreas</v>
      </c>
      <c r="G2897" s="27" t="str">
        <f>VLOOKUP(A2897,bangolf_kategorien!$A$2:$B$11,2,FALSE)</f>
        <v>SM1</v>
      </c>
    </row>
    <row r="2898" spans="1:7" ht="14.5" x14ac:dyDescent="0.35">
      <c r="A2898" t="s">
        <v>127</v>
      </c>
      <c r="B2898">
        <v>37042</v>
      </c>
      <c r="C2898" t="s">
        <v>315</v>
      </c>
      <c r="D2898" t="s">
        <v>2455</v>
      </c>
      <c r="E2898" t="s">
        <v>442</v>
      </c>
      <c r="F2898" s="27" t="str">
        <f t="shared" si="45"/>
        <v>H: Richard jun., Andreas</v>
      </c>
      <c r="G2898" s="27" t="str">
        <f>VLOOKUP(A2898,bangolf_kategorien!$A$2:$B$11,2,FALSE)</f>
        <v>H</v>
      </c>
    </row>
    <row r="2899" spans="1:7" ht="14.5" x14ac:dyDescent="0.35">
      <c r="A2899" t="s">
        <v>127</v>
      </c>
      <c r="B2899">
        <v>66445</v>
      </c>
      <c r="C2899" t="s">
        <v>369</v>
      </c>
      <c r="D2899" t="s">
        <v>2456</v>
      </c>
      <c r="E2899" t="s">
        <v>476</v>
      </c>
      <c r="F2899" s="27" t="str">
        <f t="shared" si="45"/>
        <v>H: Richter, Adrian</v>
      </c>
      <c r="G2899" s="27" t="str">
        <f>VLOOKUP(A2899,bangolf_kategorien!$A$2:$B$11,2,FALSE)</f>
        <v>H</v>
      </c>
    </row>
    <row r="2900" spans="1:7" ht="14.5" x14ac:dyDescent="0.35">
      <c r="A2900" t="s">
        <v>134</v>
      </c>
      <c r="B2900">
        <v>31089</v>
      </c>
      <c r="C2900" t="s">
        <v>1128</v>
      </c>
      <c r="D2900" t="s">
        <v>2456</v>
      </c>
      <c r="E2900" t="s">
        <v>306</v>
      </c>
      <c r="F2900" s="27" t="str">
        <f t="shared" si="45"/>
        <v>SW1: Richter, Anja</v>
      </c>
      <c r="G2900" s="27" t="str">
        <f>VLOOKUP(A2900,bangolf_kategorien!$A$2:$B$11,2,FALSE)</f>
        <v>SW1</v>
      </c>
    </row>
    <row r="2901" spans="1:7" ht="14.5" x14ac:dyDescent="0.35">
      <c r="A2901" t="s">
        <v>116</v>
      </c>
      <c r="B2901">
        <v>3223739</v>
      </c>
      <c r="C2901" t="s">
        <v>3920</v>
      </c>
      <c r="D2901" t="s">
        <v>2456</v>
      </c>
      <c r="E2901" t="s">
        <v>4</v>
      </c>
      <c r="F2901" s="27" t="str">
        <f t="shared" si="45"/>
        <v>SW2: Richter, Hermine</v>
      </c>
      <c r="G2901" s="27" t="str">
        <f>VLOOKUP(A2901,bangolf_kategorien!$A$2:$B$11,2,FALSE)</f>
        <v>SW2</v>
      </c>
    </row>
    <row r="2902" spans="1:7" ht="14.5" x14ac:dyDescent="0.35">
      <c r="A2902" t="s">
        <v>127</v>
      </c>
      <c r="B2902">
        <v>34904</v>
      </c>
      <c r="C2902" t="s">
        <v>604</v>
      </c>
      <c r="D2902" t="s">
        <v>2456</v>
      </c>
      <c r="E2902" t="s">
        <v>1120</v>
      </c>
      <c r="F2902" s="27" t="str">
        <f t="shared" si="45"/>
        <v>H: Richter, Mike</v>
      </c>
      <c r="G2902" s="27" t="str">
        <f>VLOOKUP(A2902,bangolf_kategorien!$A$2:$B$11,2,FALSE)</f>
        <v>H</v>
      </c>
    </row>
    <row r="2903" spans="1:7" ht="14.5" x14ac:dyDescent="0.35">
      <c r="A2903" t="s">
        <v>112</v>
      </c>
      <c r="B2903">
        <v>47480</v>
      </c>
      <c r="C2903" t="s">
        <v>538</v>
      </c>
      <c r="D2903" t="s">
        <v>2456</v>
      </c>
      <c r="E2903" t="s">
        <v>148</v>
      </c>
      <c r="F2903" s="27" t="str">
        <f t="shared" si="45"/>
        <v>SM2: Richter, Siegfried</v>
      </c>
      <c r="G2903" s="27" t="str">
        <f>VLOOKUP(A2903,bangolf_kategorien!$A$2:$B$11,2,FALSE)</f>
        <v>SM2</v>
      </c>
    </row>
    <row r="2904" spans="1:7" ht="14.5" x14ac:dyDescent="0.35">
      <c r="A2904" t="s">
        <v>127</v>
      </c>
      <c r="B2904">
        <v>65809</v>
      </c>
      <c r="C2904" t="s">
        <v>330</v>
      </c>
      <c r="D2904" t="s">
        <v>2456</v>
      </c>
      <c r="E2904" t="s">
        <v>312</v>
      </c>
      <c r="F2904" s="27" t="str">
        <f t="shared" si="45"/>
        <v>H: Richter, Tobias</v>
      </c>
      <c r="G2904" s="27" t="str">
        <f>VLOOKUP(A2904,bangolf_kategorien!$A$2:$B$11,2,FALSE)</f>
        <v>H</v>
      </c>
    </row>
    <row r="2905" spans="1:7" ht="14.5" x14ac:dyDescent="0.35">
      <c r="A2905" t="s">
        <v>134</v>
      </c>
      <c r="B2905">
        <v>31071</v>
      </c>
      <c r="C2905" t="s">
        <v>2457</v>
      </c>
      <c r="D2905" t="s">
        <v>2458</v>
      </c>
      <c r="E2905" t="s">
        <v>163</v>
      </c>
      <c r="F2905" s="27" t="str">
        <f t="shared" si="45"/>
        <v>SW1: Riebesam, Pia</v>
      </c>
      <c r="G2905" s="27" t="str">
        <f>VLOOKUP(A2905,bangolf_kategorien!$A$2:$B$11,2,FALSE)</f>
        <v>SW1</v>
      </c>
    </row>
    <row r="2906" spans="1:7" ht="14.5" x14ac:dyDescent="0.35">
      <c r="A2906" t="s">
        <v>123</v>
      </c>
      <c r="B2906">
        <v>43517</v>
      </c>
      <c r="C2906" t="s">
        <v>2312</v>
      </c>
      <c r="D2906" t="s">
        <v>2459</v>
      </c>
      <c r="E2906" t="s">
        <v>1357</v>
      </c>
      <c r="F2906" s="27" t="str">
        <f t="shared" si="45"/>
        <v>SM1: Riecken, Mirko</v>
      </c>
      <c r="G2906" s="27" t="str">
        <f>VLOOKUP(A2906,bangolf_kategorien!$A$2:$B$11,2,FALSE)</f>
        <v>SM1</v>
      </c>
    </row>
    <row r="2907" spans="1:7" ht="14.5" x14ac:dyDescent="0.35">
      <c r="A2907" t="s">
        <v>123</v>
      </c>
      <c r="B2907">
        <v>43376</v>
      </c>
      <c r="C2907" t="s">
        <v>233</v>
      </c>
      <c r="D2907" t="s">
        <v>2460</v>
      </c>
      <c r="E2907" t="s">
        <v>515</v>
      </c>
      <c r="F2907" s="27" t="str">
        <f t="shared" si="45"/>
        <v>SM1: Riedel, Kurt</v>
      </c>
      <c r="G2907" s="27" t="str">
        <f>VLOOKUP(A2907,bangolf_kategorien!$A$2:$B$11,2,FALSE)</f>
        <v>SM1</v>
      </c>
    </row>
    <row r="2908" spans="1:7" ht="14.5" x14ac:dyDescent="0.35">
      <c r="A2908" t="s">
        <v>123</v>
      </c>
      <c r="B2908">
        <v>43372</v>
      </c>
      <c r="C2908" t="s">
        <v>359</v>
      </c>
      <c r="D2908" t="s">
        <v>2460</v>
      </c>
      <c r="E2908" t="s">
        <v>515</v>
      </c>
      <c r="F2908" s="27" t="str">
        <f t="shared" si="45"/>
        <v>SM1: Riedel, Ralf</v>
      </c>
      <c r="G2908" s="27" t="str">
        <f>VLOOKUP(A2908,bangolf_kategorien!$A$2:$B$11,2,FALSE)</f>
        <v>SM1</v>
      </c>
    </row>
    <row r="2909" spans="1:7" ht="14.5" x14ac:dyDescent="0.35">
      <c r="A2909" t="s">
        <v>112</v>
      </c>
      <c r="B2909">
        <v>43350</v>
      </c>
      <c r="C2909" t="s">
        <v>182</v>
      </c>
      <c r="D2909" t="s">
        <v>2461</v>
      </c>
      <c r="E2909" t="s">
        <v>1204</v>
      </c>
      <c r="F2909" s="27" t="str">
        <f t="shared" si="45"/>
        <v>SM2: Rieder, Wolfgang</v>
      </c>
      <c r="G2909" s="27" t="str">
        <f>VLOOKUP(A2909,bangolf_kategorien!$A$2:$B$11,2,FALSE)</f>
        <v>SM2</v>
      </c>
    </row>
    <row r="2910" spans="1:7" ht="14.5" x14ac:dyDescent="0.35">
      <c r="A2910" t="s">
        <v>116</v>
      </c>
      <c r="B2910">
        <v>43435</v>
      </c>
      <c r="C2910" t="s">
        <v>633</v>
      </c>
      <c r="D2910" t="s">
        <v>2462</v>
      </c>
      <c r="E2910" t="s">
        <v>377</v>
      </c>
      <c r="F2910" s="27" t="str">
        <f t="shared" si="45"/>
        <v>SW2: Riedl, Elisabeth</v>
      </c>
      <c r="G2910" s="27" t="str">
        <f>VLOOKUP(A2910,bangolf_kategorien!$A$2:$B$11,2,FALSE)</f>
        <v>SW2</v>
      </c>
    </row>
    <row r="2911" spans="1:7" ht="14.5" x14ac:dyDescent="0.35">
      <c r="A2911" t="s">
        <v>197</v>
      </c>
      <c r="B2911">
        <v>66700</v>
      </c>
      <c r="C2911" t="s">
        <v>2043</v>
      </c>
      <c r="D2911" t="s">
        <v>2463</v>
      </c>
      <c r="E2911" t="s">
        <v>671</v>
      </c>
      <c r="F2911" s="27" t="str">
        <f t="shared" si="45"/>
        <v>JM: Riedlinger, Niklas</v>
      </c>
      <c r="G2911" s="27" t="str">
        <f>VLOOKUP(A2911,bangolf_kategorien!$A$2:$B$11,2,FALSE)</f>
        <v>JM</v>
      </c>
    </row>
    <row r="2912" spans="1:7" ht="14.5" x14ac:dyDescent="0.35">
      <c r="A2912" t="s">
        <v>112</v>
      </c>
      <c r="B2912">
        <v>67369</v>
      </c>
      <c r="C2912" t="s">
        <v>912</v>
      </c>
      <c r="D2912" t="s">
        <v>3921</v>
      </c>
      <c r="E2912" t="s">
        <v>828</v>
      </c>
      <c r="F2912" s="27" t="str">
        <f t="shared" si="45"/>
        <v>SM2: Riegel, Fred</v>
      </c>
      <c r="G2912" s="27" t="str">
        <f>VLOOKUP(A2912,bangolf_kategorien!$A$2:$B$11,2,FALSE)</f>
        <v>SM2</v>
      </c>
    </row>
    <row r="2913" spans="1:7" ht="14.5" x14ac:dyDescent="0.35">
      <c r="A2913" t="s">
        <v>123</v>
      </c>
      <c r="B2913">
        <v>66239</v>
      </c>
      <c r="C2913" t="s">
        <v>876</v>
      </c>
      <c r="D2913" t="s">
        <v>2464</v>
      </c>
      <c r="E2913" t="s">
        <v>428</v>
      </c>
      <c r="F2913" s="27" t="str">
        <f t="shared" si="45"/>
        <v>SM1: Rieger, Erik</v>
      </c>
      <c r="G2913" s="27" t="str">
        <f>VLOOKUP(A2913,bangolf_kategorien!$A$2:$B$11,2,FALSE)</f>
        <v>SM1</v>
      </c>
    </row>
    <row r="2914" spans="1:7" ht="14.5" x14ac:dyDescent="0.35">
      <c r="A2914" t="s">
        <v>123</v>
      </c>
      <c r="B2914">
        <v>31344</v>
      </c>
      <c r="C2914" t="s">
        <v>149</v>
      </c>
      <c r="D2914" t="s">
        <v>2465</v>
      </c>
      <c r="E2914" t="s">
        <v>515</v>
      </c>
      <c r="F2914" s="27" t="str">
        <f t="shared" si="45"/>
        <v>SM1: Rieker, Markus</v>
      </c>
      <c r="G2914" s="27" t="str">
        <f>VLOOKUP(A2914,bangolf_kategorien!$A$2:$B$11,2,FALSE)</f>
        <v>SM1</v>
      </c>
    </row>
    <row r="2915" spans="1:7" ht="14.5" x14ac:dyDescent="0.35">
      <c r="A2915" t="s">
        <v>123</v>
      </c>
      <c r="B2915">
        <v>41463</v>
      </c>
      <c r="C2915" t="s">
        <v>718</v>
      </c>
      <c r="D2915" t="s">
        <v>2466</v>
      </c>
      <c r="E2915" t="s">
        <v>172</v>
      </c>
      <c r="F2915" s="27" t="str">
        <f t="shared" si="45"/>
        <v>SM1: Riemann, Carsten</v>
      </c>
      <c r="G2915" s="27" t="str">
        <f>VLOOKUP(A2915,bangolf_kategorien!$A$2:$B$11,2,FALSE)</f>
        <v>SM1</v>
      </c>
    </row>
    <row r="2916" spans="1:7" ht="14.5" x14ac:dyDescent="0.35">
      <c r="A2916" t="s">
        <v>134</v>
      </c>
      <c r="B2916">
        <v>66493</v>
      </c>
      <c r="C2916" t="s">
        <v>430</v>
      </c>
      <c r="D2916" t="s">
        <v>2466</v>
      </c>
      <c r="E2916" t="s">
        <v>403</v>
      </c>
      <c r="F2916" s="27" t="str">
        <f t="shared" si="45"/>
        <v>SW1: Riemann, Karin</v>
      </c>
      <c r="G2916" s="27" t="str">
        <f>VLOOKUP(A2916,bangolf_kategorien!$A$2:$B$11,2,FALSE)</f>
        <v>SW1</v>
      </c>
    </row>
    <row r="2917" spans="1:7" ht="14.5" x14ac:dyDescent="0.35">
      <c r="A2917" t="s">
        <v>112</v>
      </c>
      <c r="B2917">
        <v>66494</v>
      </c>
      <c r="C2917" t="s">
        <v>113</v>
      </c>
      <c r="D2917" t="s">
        <v>2466</v>
      </c>
      <c r="E2917" t="s">
        <v>403</v>
      </c>
      <c r="F2917" s="27" t="str">
        <f t="shared" si="45"/>
        <v>SM2: Riemann, Lothar</v>
      </c>
      <c r="G2917" s="27" t="str">
        <f>VLOOKUP(A2917,bangolf_kategorien!$A$2:$B$11,2,FALSE)</f>
        <v>SM2</v>
      </c>
    </row>
    <row r="2918" spans="1:7" ht="14.5" x14ac:dyDescent="0.35">
      <c r="A2918" t="s">
        <v>134</v>
      </c>
      <c r="B2918">
        <v>42684</v>
      </c>
      <c r="C2918" t="s">
        <v>350</v>
      </c>
      <c r="D2918" t="s">
        <v>2466</v>
      </c>
      <c r="E2918" t="s">
        <v>354</v>
      </c>
      <c r="F2918" s="27" t="str">
        <f t="shared" si="45"/>
        <v>SW1: Riemann, Susanne</v>
      </c>
      <c r="G2918" s="27" t="str">
        <f>VLOOKUP(A2918,bangolf_kategorien!$A$2:$B$11,2,FALSE)</f>
        <v>SW1</v>
      </c>
    </row>
    <row r="2919" spans="1:7" ht="14.5" x14ac:dyDescent="0.35">
      <c r="A2919" t="s">
        <v>138</v>
      </c>
      <c r="B2919">
        <v>66286</v>
      </c>
      <c r="C2919" t="s">
        <v>1122</v>
      </c>
      <c r="D2919" t="s">
        <v>2466</v>
      </c>
      <c r="E2919" t="s">
        <v>354</v>
      </c>
      <c r="F2919" s="27" t="str">
        <f t="shared" si="45"/>
        <v>D: Riemann, Vanessa</v>
      </c>
      <c r="G2919" s="27" t="str">
        <f>VLOOKUP(A2919,bangolf_kategorien!$A$2:$B$11,2,FALSE)</f>
        <v>D</v>
      </c>
    </row>
    <row r="2920" spans="1:7" ht="14.5" x14ac:dyDescent="0.35">
      <c r="A2920" t="s">
        <v>123</v>
      </c>
      <c r="B2920">
        <v>36048</v>
      </c>
      <c r="C2920" t="s">
        <v>232</v>
      </c>
      <c r="D2920" t="s">
        <v>3597</v>
      </c>
      <c r="E2920" t="s">
        <v>3494</v>
      </c>
      <c r="F2920" s="27" t="str">
        <f t="shared" si="45"/>
        <v>SM1: Riepe, Klaus</v>
      </c>
      <c r="G2920" s="27" t="str">
        <f>VLOOKUP(A2920,bangolf_kategorien!$A$2:$B$11,2,FALSE)</f>
        <v>SM1</v>
      </c>
    </row>
    <row r="2921" spans="1:7" ht="14.5" x14ac:dyDescent="0.35">
      <c r="A2921" t="s">
        <v>112</v>
      </c>
      <c r="B2921">
        <v>6783</v>
      </c>
      <c r="C2921" t="s">
        <v>2467</v>
      </c>
      <c r="D2921" t="s">
        <v>2468</v>
      </c>
      <c r="E2921" t="s">
        <v>770</v>
      </c>
      <c r="F2921" s="27" t="str">
        <f t="shared" si="45"/>
        <v>SM2: Ries, Karl-Ludwig</v>
      </c>
      <c r="G2921" s="27" t="str">
        <f>VLOOKUP(A2921,bangolf_kategorien!$A$2:$B$11,2,FALSE)</f>
        <v>SM2</v>
      </c>
    </row>
    <row r="2922" spans="1:7" ht="14.5" x14ac:dyDescent="0.35">
      <c r="A2922" t="s">
        <v>116</v>
      </c>
      <c r="B2922">
        <v>33348</v>
      </c>
      <c r="C2922" t="s">
        <v>1442</v>
      </c>
      <c r="D2922" t="s">
        <v>2469</v>
      </c>
      <c r="E2922" t="s">
        <v>668</v>
      </c>
      <c r="F2922" s="27" t="str">
        <f t="shared" si="45"/>
        <v>SW2: Riesbeck, Anke</v>
      </c>
      <c r="G2922" s="27" t="str">
        <f>VLOOKUP(A2922,bangolf_kategorien!$A$2:$B$11,2,FALSE)</f>
        <v>SW2</v>
      </c>
    </row>
    <row r="2923" spans="1:7" ht="14.5" x14ac:dyDescent="0.35">
      <c r="A2923" t="s">
        <v>197</v>
      </c>
      <c r="B2923">
        <v>67196</v>
      </c>
      <c r="C2923" t="s">
        <v>976</v>
      </c>
      <c r="D2923" t="s">
        <v>3922</v>
      </c>
      <c r="E2923" t="s">
        <v>249</v>
      </c>
      <c r="F2923" s="27" t="str">
        <f t="shared" si="45"/>
        <v>JM: Riesch, Philipp</v>
      </c>
      <c r="G2923" s="27" t="str">
        <f>VLOOKUP(A2923,bangolf_kategorien!$A$2:$B$11,2,FALSE)</f>
        <v>JM</v>
      </c>
    </row>
    <row r="2924" spans="1:7" ht="14.5" x14ac:dyDescent="0.35">
      <c r="A2924" t="s">
        <v>112</v>
      </c>
      <c r="B2924">
        <v>42608</v>
      </c>
      <c r="C2924" t="s">
        <v>592</v>
      </c>
      <c r="D2924" t="s">
        <v>2470</v>
      </c>
      <c r="E2924" t="s">
        <v>148</v>
      </c>
      <c r="F2924" s="27" t="str">
        <f t="shared" si="45"/>
        <v>SM2: Riesenbeck, Ulrich</v>
      </c>
      <c r="G2924" s="27" t="str">
        <f>VLOOKUP(A2924,bangolf_kategorien!$A$2:$B$11,2,FALSE)</f>
        <v>SM2</v>
      </c>
    </row>
    <row r="2925" spans="1:7" ht="14.5" x14ac:dyDescent="0.35">
      <c r="A2925" t="s">
        <v>197</v>
      </c>
      <c r="B2925">
        <v>66619</v>
      </c>
      <c r="C2925" t="s">
        <v>545</v>
      </c>
      <c r="D2925" t="s">
        <v>2471</v>
      </c>
      <c r="E2925" t="s">
        <v>728</v>
      </c>
      <c r="F2925" s="27" t="str">
        <f t="shared" si="45"/>
        <v>JM: Riewe, Ole</v>
      </c>
      <c r="G2925" s="27" t="str">
        <f>VLOOKUP(A2925,bangolf_kategorien!$A$2:$B$11,2,FALSE)</f>
        <v>JM</v>
      </c>
    </row>
    <row r="2926" spans="1:7" ht="14.5" x14ac:dyDescent="0.35">
      <c r="A2926" t="s">
        <v>112</v>
      </c>
      <c r="B2926">
        <v>37236</v>
      </c>
      <c r="C2926" t="s">
        <v>1163</v>
      </c>
      <c r="D2926" t="s">
        <v>2472</v>
      </c>
      <c r="E2926" t="s">
        <v>304</v>
      </c>
      <c r="F2926" s="27" t="str">
        <f t="shared" si="45"/>
        <v>SM2: Ring, Karl</v>
      </c>
      <c r="G2926" s="27" t="str">
        <f>VLOOKUP(A2926,bangolf_kategorien!$A$2:$B$11,2,FALSE)</f>
        <v>SM2</v>
      </c>
    </row>
    <row r="2927" spans="1:7" ht="14.5" x14ac:dyDescent="0.35">
      <c r="A2927" t="s">
        <v>112</v>
      </c>
      <c r="B2927">
        <v>42965</v>
      </c>
      <c r="C2927" t="s">
        <v>436</v>
      </c>
      <c r="D2927" t="s">
        <v>2472</v>
      </c>
      <c r="E2927" t="s">
        <v>163</v>
      </c>
      <c r="F2927" s="27" t="str">
        <f t="shared" si="45"/>
        <v>SM2: Ring, Norbert</v>
      </c>
      <c r="G2927" s="27" t="str">
        <f>VLOOKUP(A2927,bangolf_kategorien!$A$2:$B$11,2,FALSE)</f>
        <v>SM2</v>
      </c>
    </row>
    <row r="2928" spans="1:7" ht="14.5" x14ac:dyDescent="0.35">
      <c r="A2928" t="s">
        <v>127</v>
      </c>
      <c r="B2928">
        <v>29539</v>
      </c>
      <c r="C2928" t="s">
        <v>301</v>
      </c>
      <c r="D2928" t="s">
        <v>3598</v>
      </c>
      <c r="E2928" t="s">
        <v>163</v>
      </c>
      <c r="F2928" s="27" t="str">
        <f t="shared" si="45"/>
        <v>H: Ringes, Daniel</v>
      </c>
      <c r="G2928" s="27" t="str">
        <f>VLOOKUP(A2928,bangolf_kategorien!$A$2:$B$11,2,FALSE)</f>
        <v>H</v>
      </c>
    </row>
    <row r="2929" spans="1:7" ht="14.5" x14ac:dyDescent="0.35">
      <c r="A2929" t="s">
        <v>134</v>
      </c>
      <c r="B2929">
        <v>38262</v>
      </c>
      <c r="C2929" t="s">
        <v>3923</v>
      </c>
      <c r="D2929" t="s">
        <v>3924</v>
      </c>
      <c r="E2929" t="s">
        <v>515</v>
      </c>
      <c r="F2929" s="27" t="str">
        <f t="shared" si="45"/>
        <v>SW1: Ringler, Angelika Pia</v>
      </c>
      <c r="G2929" s="27" t="str">
        <f>VLOOKUP(A2929,bangolf_kategorien!$A$2:$B$11,2,FALSE)</f>
        <v>SW1</v>
      </c>
    </row>
    <row r="2930" spans="1:7" ht="14.5" x14ac:dyDescent="0.35">
      <c r="A2930" t="s">
        <v>127</v>
      </c>
      <c r="B2930">
        <v>31221</v>
      </c>
      <c r="C2930" t="s">
        <v>315</v>
      </c>
      <c r="D2930" t="s">
        <v>2473</v>
      </c>
      <c r="E2930" t="s">
        <v>520</v>
      </c>
      <c r="F2930" s="27" t="str">
        <f t="shared" si="45"/>
        <v>H: Ringshandl, Andreas</v>
      </c>
      <c r="G2930" s="27" t="str">
        <f>VLOOKUP(A2930,bangolf_kategorien!$A$2:$B$11,2,FALSE)</f>
        <v>H</v>
      </c>
    </row>
    <row r="2931" spans="1:7" ht="14.5" x14ac:dyDescent="0.35">
      <c r="A2931" t="s">
        <v>127</v>
      </c>
      <c r="B2931">
        <v>3194190</v>
      </c>
      <c r="C2931" t="s">
        <v>209</v>
      </c>
      <c r="D2931" t="s">
        <v>2474</v>
      </c>
      <c r="E2931" t="s">
        <v>4</v>
      </c>
      <c r="F2931" s="27" t="str">
        <f t="shared" si="45"/>
        <v>H: Rinke, André</v>
      </c>
      <c r="G2931" s="27" t="str">
        <f>VLOOKUP(A2931,bangolf_kategorien!$A$2:$B$11,2,FALSE)</f>
        <v>H</v>
      </c>
    </row>
    <row r="2932" spans="1:7" ht="14.5" x14ac:dyDescent="0.35">
      <c r="A2932" t="s">
        <v>112</v>
      </c>
      <c r="B2932">
        <v>48112</v>
      </c>
      <c r="C2932" t="s">
        <v>445</v>
      </c>
      <c r="D2932" t="s">
        <v>2474</v>
      </c>
      <c r="E2932" t="s">
        <v>1357</v>
      </c>
      <c r="F2932" s="27" t="str">
        <f t="shared" si="45"/>
        <v>SM2: Rinke, Walter</v>
      </c>
      <c r="G2932" s="27" t="str">
        <f>VLOOKUP(A2932,bangolf_kategorien!$A$2:$B$11,2,FALSE)</f>
        <v>SM2</v>
      </c>
    </row>
    <row r="2933" spans="1:7" ht="14.5" x14ac:dyDescent="0.35">
      <c r="A2933" t="s">
        <v>127</v>
      </c>
      <c r="B2933">
        <v>66410</v>
      </c>
      <c r="C2933" t="s">
        <v>1106</v>
      </c>
      <c r="D2933" t="s">
        <v>2475</v>
      </c>
      <c r="E2933" t="s">
        <v>295</v>
      </c>
      <c r="F2933" s="27" t="str">
        <f t="shared" si="45"/>
        <v>H: Rinker, Lukas</v>
      </c>
      <c r="G2933" s="27" t="str">
        <f>VLOOKUP(A2933,bangolf_kategorien!$A$2:$B$11,2,FALSE)</f>
        <v>H</v>
      </c>
    </row>
    <row r="2934" spans="1:7" ht="14.5" x14ac:dyDescent="0.35">
      <c r="A2934" t="s">
        <v>123</v>
      </c>
      <c r="B2934">
        <v>37587</v>
      </c>
      <c r="C2934" t="s">
        <v>1434</v>
      </c>
      <c r="D2934" t="s">
        <v>2476</v>
      </c>
      <c r="E2934" t="s">
        <v>326</v>
      </c>
      <c r="F2934" s="27" t="str">
        <f t="shared" si="45"/>
        <v>SM1: Rischar, Hans-Werner</v>
      </c>
      <c r="G2934" s="27" t="str">
        <f>VLOOKUP(A2934,bangolf_kategorien!$A$2:$B$11,2,FALSE)</f>
        <v>SM1</v>
      </c>
    </row>
    <row r="2935" spans="1:7" ht="14.5" x14ac:dyDescent="0.35">
      <c r="A2935" t="s">
        <v>127</v>
      </c>
      <c r="B2935">
        <v>37586</v>
      </c>
      <c r="C2935" t="s">
        <v>2477</v>
      </c>
      <c r="D2935" t="s">
        <v>2476</v>
      </c>
      <c r="E2935" t="s">
        <v>326</v>
      </c>
      <c r="F2935" s="27" t="str">
        <f t="shared" si="45"/>
        <v>H: Rischar, Joshua</v>
      </c>
      <c r="G2935" s="27" t="str">
        <f>VLOOKUP(A2935,bangolf_kategorien!$A$2:$B$11,2,FALSE)</f>
        <v>H</v>
      </c>
    </row>
    <row r="2936" spans="1:7" ht="14.5" x14ac:dyDescent="0.35">
      <c r="A2936" t="s">
        <v>123</v>
      </c>
      <c r="B2936">
        <v>65974</v>
      </c>
      <c r="C2936" t="s">
        <v>391</v>
      </c>
      <c r="D2936" t="s">
        <v>2478</v>
      </c>
      <c r="E2936" t="s">
        <v>700</v>
      </c>
      <c r="F2936" s="27" t="str">
        <f t="shared" si="45"/>
        <v>SM1: Rissling, Oliver</v>
      </c>
      <c r="G2936" s="27" t="str">
        <f>VLOOKUP(A2936,bangolf_kategorien!$A$2:$B$11,2,FALSE)</f>
        <v>SM1</v>
      </c>
    </row>
    <row r="2937" spans="1:7" ht="14.5" x14ac:dyDescent="0.35">
      <c r="A2937" t="s">
        <v>127</v>
      </c>
      <c r="B2937">
        <v>38165</v>
      </c>
      <c r="C2937" t="s">
        <v>198</v>
      </c>
      <c r="D2937" t="s">
        <v>2479</v>
      </c>
      <c r="E2937" t="s">
        <v>298</v>
      </c>
      <c r="F2937" s="27" t="str">
        <f t="shared" si="45"/>
        <v>H: Ristow, Florian</v>
      </c>
      <c r="G2937" s="27" t="str">
        <f>VLOOKUP(A2937,bangolf_kategorien!$A$2:$B$11,2,FALSE)</f>
        <v>H</v>
      </c>
    </row>
    <row r="2938" spans="1:7" ht="14.5" x14ac:dyDescent="0.35">
      <c r="A2938" t="s">
        <v>112</v>
      </c>
      <c r="B2938">
        <v>38371</v>
      </c>
      <c r="C2938" t="s">
        <v>182</v>
      </c>
      <c r="D2938" t="s">
        <v>2479</v>
      </c>
      <c r="E2938" t="s">
        <v>823</v>
      </c>
      <c r="F2938" s="27" t="str">
        <f t="shared" si="45"/>
        <v>SM2: Ristow, Wolfgang</v>
      </c>
      <c r="G2938" s="27" t="str">
        <f>VLOOKUP(A2938,bangolf_kategorien!$A$2:$B$11,2,FALSE)</f>
        <v>SM2</v>
      </c>
    </row>
    <row r="2939" spans="1:7" ht="14.5" x14ac:dyDescent="0.35">
      <c r="A2939" t="s">
        <v>112</v>
      </c>
      <c r="B2939">
        <v>38544</v>
      </c>
      <c r="C2939" t="s">
        <v>232</v>
      </c>
      <c r="D2939" t="s">
        <v>2480</v>
      </c>
      <c r="E2939" t="s">
        <v>990</v>
      </c>
      <c r="F2939" s="27" t="str">
        <f t="shared" si="45"/>
        <v>SM2: Ritschel, Klaus</v>
      </c>
      <c r="G2939" s="27" t="str">
        <f>VLOOKUP(A2939,bangolf_kategorien!$A$2:$B$11,2,FALSE)</f>
        <v>SM2</v>
      </c>
    </row>
    <row r="2940" spans="1:7" ht="14.5" x14ac:dyDescent="0.35">
      <c r="A2940" t="s">
        <v>127</v>
      </c>
      <c r="B2940">
        <v>33975</v>
      </c>
      <c r="C2940" t="s">
        <v>140</v>
      </c>
      <c r="D2940" t="s">
        <v>2480</v>
      </c>
      <c r="E2940" t="s">
        <v>175</v>
      </c>
      <c r="F2940" s="27" t="str">
        <f t="shared" si="45"/>
        <v>H: Ritschel, Michael</v>
      </c>
      <c r="G2940" s="27" t="str">
        <f>VLOOKUP(A2940,bangolf_kategorien!$A$2:$B$11,2,FALSE)</f>
        <v>H</v>
      </c>
    </row>
    <row r="2941" spans="1:7" ht="14.5" x14ac:dyDescent="0.35">
      <c r="A2941" t="s">
        <v>112</v>
      </c>
      <c r="B2941">
        <v>5020</v>
      </c>
      <c r="C2941" t="s">
        <v>258</v>
      </c>
      <c r="D2941" t="s">
        <v>2480</v>
      </c>
      <c r="E2941" t="s">
        <v>175</v>
      </c>
      <c r="F2941" s="27" t="str">
        <f t="shared" si="45"/>
        <v>SM2: Ritschel, Reiner</v>
      </c>
      <c r="G2941" s="27" t="str">
        <f>VLOOKUP(A2941,bangolf_kategorien!$A$2:$B$11,2,FALSE)</f>
        <v>SM2</v>
      </c>
    </row>
    <row r="2942" spans="1:7" ht="14.5" x14ac:dyDescent="0.35">
      <c r="A2942" t="s">
        <v>134</v>
      </c>
      <c r="B2942">
        <v>36284</v>
      </c>
      <c r="C2942" t="s">
        <v>169</v>
      </c>
      <c r="D2942" t="s">
        <v>2481</v>
      </c>
      <c r="E2942" t="s">
        <v>390</v>
      </c>
      <c r="F2942" s="27" t="str">
        <f t="shared" si="45"/>
        <v>SW1: Ritschmann, Claudia</v>
      </c>
      <c r="G2942" s="27" t="str">
        <f>VLOOKUP(A2942,bangolf_kategorien!$A$2:$B$11,2,FALSE)</f>
        <v>SW1</v>
      </c>
    </row>
    <row r="2943" spans="1:7" ht="14.5" x14ac:dyDescent="0.35">
      <c r="A2943" t="s">
        <v>123</v>
      </c>
      <c r="B2943">
        <v>36285</v>
      </c>
      <c r="C2943" t="s">
        <v>190</v>
      </c>
      <c r="D2943" t="s">
        <v>2481</v>
      </c>
      <c r="E2943" t="s">
        <v>390</v>
      </c>
      <c r="F2943" s="27" t="str">
        <f t="shared" si="45"/>
        <v>SM1: Ritschmann, Uwe</v>
      </c>
      <c r="G2943" s="27" t="str">
        <f>VLOOKUP(A2943,bangolf_kategorien!$A$2:$B$11,2,FALSE)</f>
        <v>SM1</v>
      </c>
    </row>
    <row r="2944" spans="1:7" ht="14.5" x14ac:dyDescent="0.35">
      <c r="A2944" t="s">
        <v>127</v>
      </c>
      <c r="B2944">
        <v>66773</v>
      </c>
      <c r="C2944" t="s">
        <v>171</v>
      </c>
      <c r="D2944" t="s">
        <v>2482</v>
      </c>
      <c r="E2944" t="s">
        <v>354</v>
      </c>
      <c r="F2944" s="27" t="str">
        <f t="shared" si="45"/>
        <v>H: Ritterbusch, Sascha</v>
      </c>
      <c r="G2944" s="27" t="str">
        <f>VLOOKUP(A2944,bangolf_kategorien!$A$2:$B$11,2,FALSE)</f>
        <v>H</v>
      </c>
    </row>
    <row r="2945" spans="1:7" ht="14.5" x14ac:dyDescent="0.35">
      <c r="A2945" t="s">
        <v>123</v>
      </c>
      <c r="B2945">
        <v>3212043</v>
      </c>
      <c r="C2945" t="s">
        <v>232</v>
      </c>
      <c r="D2945" t="s">
        <v>3925</v>
      </c>
      <c r="E2945" t="s">
        <v>4</v>
      </c>
      <c r="F2945" s="27" t="str">
        <f t="shared" si="45"/>
        <v>SM1: Rittmeier, Klaus</v>
      </c>
      <c r="G2945" s="27" t="str">
        <f>VLOOKUP(A2945,bangolf_kategorien!$A$2:$B$11,2,FALSE)</f>
        <v>SM1</v>
      </c>
    </row>
    <row r="2946" spans="1:7" ht="14.5" x14ac:dyDescent="0.35">
      <c r="A2946" t="s">
        <v>123</v>
      </c>
      <c r="B2946">
        <v>44193</v>
      </c>
      <c r="C2946" t="s">
        <v>685</v>
      </c>
      <c r="D2946" t="s">
        <v>2483</v>
      </c>
      <c r="E2946" t="s">
        <v>531</v>
      </c>
      <c r="F2946" s="27" t="str">
        <f t="shared" si="45"/>
        <v>SM1: Ritz, Thorsten</v>
      </c>
      <c r="G2946" s="27" t="str">
        <f>VLOOKUP(A2946,bangolf_kategorien!$A$2:$B$11,2,FALSE)</f>
        <v>SM1</v>
      </c>
    </row>
    <row r="2947" spans="1:7" ht="14.5" x14ac:dyDescent="0.35">
      <c r="A2947" t="s">
        <v>123</v>
      </c>
      <c r="B2947">
        <v>43368</v>
      </c>
      <c r="C2947" t="s">
        <v>315</v>
      </c>
      <c r="D2947" t="s">
        <v>2484</v>
      </c>
      <c r="E2947" t="s">
        <v>204</v>
      </c>
      <c r="F2947" s="27" t="str">
        <f t="shared" ref="F2947:F3010" si="46">CONCATENATE(G2947,": ",D2947,", ",C2947)</f>
        <v>SM1: Ritzert, Andreas</v>
      </c>
      <c r="G2947" s="27" t="str">
        <f>VLOOKUP(A2947,bangolf_kategorien!$A$2:$B$11,2,FALSE)</f>
        <v>SM1</v>
      </c>
    </row>
    <row r="2948" spans="1:7" ht="14.5" x14ac:dyDescent="0.35">
      <c r="A2948" t="s">
        <v>134</v>
      </c>
      <c r="B2948">
        <v>42533</v>
      </c>
      <c r="C2948" t="s">
        <v>724</v>
      </c>
      <c r="D2948" t="s">
        <v>2484</v>
      </c>
      <c r="E2948" t="s">
        <v>204</v>
      </c>
      <c r="F2948" s="27" t="str">
        <f t="shared" si="46"/>
        <v>SW1: Ritzert, Bettina</v>
      </c>
      <c r="G2948" s="27" t="str">
        <f>VLOOKUP(A2948,bangolf_kategorien!$A$2:$B$11,2,FALSE)</f>
        <v>SW1</v>
      </c>
    </row>
    <row r="2949" spans="1:7" ht="14.5" x14ac:dyDescent="0.35">
      <c r="A2949" t="s">
        <v>116</v>
      </c>
      <c r="B2949">
        <v>33395</v>
      </c>
      <c r="C2949" t="s">
        <v>1189</v>
      </c>
      <c r="D2949" t="s">
        <v>2485</v>
      </c>
      <c r="E2949" t="s">
        <v>960</v>
      </c>
      <c r="F2949" s="27" t="str">
        <f t="shared" si="46"/>
        <v>SW2: Rochel, Eva</v>
      </c>
      <c r="G2949" s="27" t="str">
        <f>VLOOKUP(A2949,bangolf_kategorien!$A$2:$B$11,2,FALSE)</f>
        <v>SW2</v>
      </c>
    </row>
    <row r="2950" spans="1:7" ht="14.5" x14ac:dyDescent="0.35">
      <c r="A2950" t="s">
        <v>123</v>
      </c>
      <c r="B2950">
        <v>66915</v>
      </c>
      <c r="C2950" t="s">
        <v>335</v>
      </c>
      <c r="D2950" t="s">
        <v>3419</v>
      </c>
      <c r="E2950" t="s">
        <v>1212</v>
      </c>
      <c r="F2950" s="27" t="str">
        <f t="shared" si="46"/>
        <v>SM1: Rockstroh, Jens</v>
      </c>
      <c r="G2950" s="27" t="str">
        <f>VLOOKUP(A2950,bangolf_kategorien!$A$2:$B$11,2,FALSE)</f>
        <v>SM1</v>
      </c>
    </row>
    <row r="2951" spans="1:7" ht="14.5" x14ac:dyDescent="0.35">
      <c r="A2951" t="s">
        <v>123</v>
      </c>
      <c r="B2951">
        <v>49852</v>
      </c>
      <c r="C2951" t="s">
        <v>1692</v>
      </c>
      <c r="D2951" t="s">
        <v>2486</v>
      </c>
      <c r="E2951" t="s">
        <v>496</v>
      </c>
      <c r="F2951" s="27" t="str">
        <f t="shared" si="46"/>
        <v>SM1: Rode, Detlef</v>
      </c>
      <c r="G2951" s="27" t="str">
        <f>VLOOKUP(A2951,bangolf_kategorien!$A$2:$B$11,2,FALSE)</f>
        <v>SM1</v>
      </c>
    </row>
    <row r="2952" spans="1:7" ht="14.5" x14ac:dyDescent="0.35">
      <c r="A2952" t="s">
        <v>127</v>
      </c>
      <c r="B2952">
        <v>66037</v>
      </c>
      <c r="C2952" t="s">
        <v>315</v>
      </c>
      <c r="D2952" t="s">
        <v>2487</v>
      </c>
      <c r="E2952" t="s">
        <v>200</v>
      </c>
      <c r="F2952" s="27" t="str">
        <f t="shared" si="46"/>
        <v>H: Rödig, Andreas</v>
      </c>
      <c r="G2952" s="27" t="str">
        <f>VLOOKUP(A2952,bangolf_kategorien!$A$2:$B$11,2,FALSE)</f>
        <v>H</v>
      </c>
    </row>
    <row r="2953" spans="1:7" ht="14.5" x14ac:dyDescent="0.35">
      <c r="A2953" t="s">
        <v>112</v>
      </c>
      <c r="B2953">
        <v>19330</v>
      </c>
      <c r="C2953" t="s">
        <v>180</v>
      </c>
      <c r="D2953" t="s">
        <v>2488</v>
      </c>
      <c r="E2953" t="s">
        <v>295</v>
      </c>
      <c r="F2953" s="27" t="str">
        <f t="shared" si="46"/>
        <v>SM2: Rödiger, Peter</v>
      </c>
      <c r="G2953" s="27" t="str">
        <f>VLOOKUP(A2953,bangolf_kategorien!$A$2:$B$11,2,FALSE)</f>
        <v>SM2</v>
      </c>
    </row>
    <row r="2954" spans="1:7" ht="14.5" x14ac:dyDescent="0.35">
      <c r="A2954" t="s">
        <v>127</v>
      </c>
      <c r="B2954">
        <v>34792</v>
      </c>
      <c r="C2954" t="s">
        <v>441</v>
      </c>
      <c r="D2954" t="s">
        <v>2489</v>
      </c>
      <c r="E2954" t="s">
        <v>115</v>
      </c>
      <c r="F2954" s="27" t="str">
        <f t="shared" si="46"/>
        <v>H: Roessler, Timo</v>
      </c>
      <c r="G2954" s="27" t="str">
        <f>VLOOKUP(A2954,bangolf_kategorien!$A$2:$B$11,2,FALSE)</f>
        <v>H</v>
      </c>
    </row>
    <row r="2955" spans="1:7" ht="14.5" x14ac:dyDescent="0.35">
      <c r="A2955" t="s">
        <v>123</v>
      </c>
      <c r="B2955">
        <v>66856</v>
      </c>
      <c r="C2955" t="s">
        <v>3420</v>
      </c>
      <c r="D2955" t="s">
        <v>3421</v>
      </c>
      <c r="E2955" t="s">
        <v>132</v>
      </c>
      <c r="F2955" s="27" t="str">
        <f t="shared" si="46"/>
        <v>SM1: Rogall, Heinz-Friedrich</v>
      </c>
      <c r="G2955" s="27" t="str">
        <f>VLOOKUP(A2955,bangolf_kategorien!$A$2:$B$11,2,FALSE)</f>
        <v>SM1</v>
      </c>
    </row>
    <row r="2956" spans="1:7" ht="14.5" x14ac:dyDescent="0.35">
      <c r="A2956" t="s">
        <v>123</v>
      </c>
      <c r="B2956">
        <v>37470</v>
      </c>
      <c r="C2956" t="s">
        <v>124</v>
      </c>
      <c r="D2956" t="s">
        <v>2490</v>
      </c>
      <c r="E2956" t="s">
        <v>240</v>
      </c>
      <c r="F2956" s="27" t="str">
        <f t="shared" si="46"/>
        <v>SM1: Rogge, Thomas</v>
      </c>
      <c r="G2956" s="27" t="str">
        <f>VLOOKUP(A2956,bangolf_kategorien!$A$2:$B$11,2,FALSE)</f>
        <v>SM1</v>
      </c>
    </row>
    <row r="2957" spans="1:7" ht="14.5" x14ac:dyDescent="0.35">
      <c r="A2957" t="s">
        <v>127</v>
      </c>
      <c r="B2957">
        <v>66697</v>
      </c>
      <c r="C2957" t="s">
        <v>335</v>
      </c>
      <c r="D2957" t="s">
        <v>2491</v>
      </c>
      <c r="E2957" t="s">
        <v>488</v>
      </c>
      <c r="F2957" s="27" t="str">
        <f t="shared" si="46"/>
        <v>H: Rogler, Jens</v>
      </c>
      <c r="G2957" s="27" t="str">
        <f>VLOOKUP(A2957,bangolf_kategorien!$A$2:$B$11,2,FALSE)</f>
        <v>H</v>
      </c>
    </row>
    <row r="2958" spans="1:7" ht="14.5" x14ac:dyDescent="0.35">
      <c r="A2958" t="s">
        <v>112</v>
      </c>
      <c r="B2958">
        <v>43860</v>
      </c>
      <c r="C2958" t="s">
        <v>190</v>
      </c>
      <c r="D2958" t="s">
        <v>2492</v>
      </c>
      <c r="E2958" t="s">
        <v>246</v>
      </c>
      <c r="F2958" s="27" t="str">
        <f t="shared" si="46"/>
        <v>SM2: Rohard, Uwe</v>
      </c>
      <c r="G2958" s="27" t="str">
        <f>VLOOKUP(A2958,bangolf_kategorien!$A$2:$B$11,2,FALSE)</f>
        <v>SM2</v>
      </c>
    </row>
    <row r="2959" spans="1:7" ht="14.5" x14ac:dyDescent="0.35">
      <c r="A2959" t="s">
        <v>127</v>
      </c>
      <c r="B2959">
        <v>36873</v>
      </c>
      <c r="C2959" t="s">
        <v>324</v>
      </c>
      <c r="D2959" t="s">
        <v>2493</v>
      </c>
      <c r="E2959" t="s">
        <v>1558</v>
      </c>
      <c r="F2959" s="27" t="str">
        <f t="shared" si="46"/>
        <v>H: Rohde, Dennis</v>
      </c>
      <c r="G2959" s="27" t="str">
        <f>VLOOKUP(A2959,bangolf_kategorien!$A$2:$B$11,2,FALSE)</f>
        <v>H</v>
      </c>
    </row>
    <row r="2960" spans="1:7" ht="14.5" x14ac:dyDescent="0.35">
      <c r="A2960" t="s">
        <v>112</v>
      </c>
      <c r="B2960">
        <v>33429</v>
      </c>
      <c r="C2960" t="s">
        <v>224</v>
      </c>
      <c r="D2960" t="s">
        <v>2494</v>
      </c>
      <c r="E2960" t="s">
        <v>510</v>
      </c>
      <c r="F2960" s="27" t="str">
        <f t="shared" si="46"/>
        <v>SM2: Röhl, Gerhard</v>
      </c>
      <c r="G2960" s="27" t="str">
        <f>VLOOKUP(A2960,bangolf_kategorien!$A$2:$B$11,2,FALSE)</f>
        <v>SM2</v>
      </c>
    </row>
    <row r="2961" spans="1:7" ht="14.5" x14ac:dyDescent="0.35">
      <c r="A2961" t="s">
        <v>134</v>
      </c>
      <c r="B2961">
        <v>67110</v>
      </c>
      <c r="C2961" t="s">
        <v>271</v>
      </c>
      <c r="D2961" t="s">
        <v>3599</v>
      </c>
      <c r="E2961" t="s">
        <v>417</v>
      </c>
      <c r="F2961" s="27" t="str">
        <f t="shared" si="46"/>
        <v>SW1: Röhrl, Sabine</v>
      </c>
      <c r="G2961" s="27" t="str">
        <f>VLOOKUP(A2961,bangolf_kategorien!$A$2:$B$11,2,FALSE)</f>
        <v>SW1</v>
      </c>
    </row>
    <row r="2962" spans="1:7" ht="14.5" x14ac:dyDescent="0.35">
      <c r="A2962" t="s">
        <v>112</v>
      </c>
      <c r="B2962">
        <v>67310</v>
      </c>
      <c r="C2962" t="s">
        <v>180</v>
      </c>
      <c r="D2962" t="s">
        <v>518</v>
      </c>
      <c r="E2962" t="s">
        <v>459</v>
      </c>
      <c r="F2962" s="27" t="str">
        <f t="shared" si="46"/>
        <v>SM2: Roland, Peter</v>
      </c>
      <c r="G2962" s="27" t="str">
        <f>VLOOKUP(A2962,bangolf_kategorien!$A$2:$B$11,2,FALSE)</f>
        <v>SM2</v>
      </c>
    </row>
    <row r="2963" spans="1:7" ht="14.5" x14ac:dyDescent="0.35">
      <c r="A2963" t="s">
        <v>112</v>
      </c>
      <c r="B2963">
        <v>19228</v>
      </c>
      <c r="C2963" t="s">
        <v>1400</v>
      </c>
      <c r="D2963" t="s">
        <v>2495</v>
      </c>
      <c r="E2963" t="s">
        <v>115</v>
      </c>
      <c r="F2963" s="27" t="str">
        <f t="shared" si="46"/>
        <v>SM2: Roller, Karlheinz</v>
      </c>
      <c r="G2963" s="27" t="str">
        <f>VLOOKUP(A2963,bangolf_kategorien!$A$2:$B$11,2,FALSE)</f>
        <v>SM2</v>
      </c>
    </row>
    <row r="2964" spans="1:7" ht="14.5" x14ac:dyDescent="0.35">
      <c r="A2964" t="s">
        <v>123</v>
      </c>
      <c r="B2964">
        <v>42632</v>
      </c>
      <c r="C2964" t="s">
        <v>451</v>
      </c>
      <c r="D2964" t="s">
        <v>2496</v>
      </c>
      <c r="E2964" t="s">
        <v>1323</v>
      </c>
      <c r="F2964" s="27" t="str">
        <f t="shared" si="46"/>
        <v>SM1: Romano, Joachim</v>
      </c>
      <c r="G2964" s="27" t="str">
        <f>VLOOKUP(A2964,bangolf_kategorien!$A$2:$B$11,2,FALSE)</f>
        <v>SM1</v>
      </c>
    </row>
    <row r="2965" spans="1:7" ht="14.5" x14ac:dyDescent="0.35">
      <c r="A2965" t="s">
        <v>164</v>
      </c>
      <c r="B2965">
        <v>65875</v>
      </c>
      <c r="C2965" t="s">
        <v>3600</v>
      </c>
      <c r="D2965" t="s">
        <v>2497</v>
      </c>
      <c r="E2965" t="s">
        <v>348</v>
      </c>
      <c r="F2965" s="27" t="str">
        <f t="shared" si="46"/>
        <v>JW: Romanyak, Yelyzaveta</v>
      </c>
      <c r="G2965" s="27" t="str">
        <f>VLOOKUP(A2965,bangolf_kategorien!$A$2:$B$11,2,FALSE)</f>
        <v>JW</v>
      </c>
    </row>
    <row r="2966" spans="1:7" ht="14.5" x14ac:dyDescent="0.35">
      <c r="A2966" t="s">
        <v>123</v>
      </c>
      <c r="B2966">
        <v>44981</v>
      </c>
      <c r="C2966" t="s">
        <v>140</v>
      </c>
      <c r="D2966" t="s">
        <v>2498</v>
      </c>
      <c r="E2966" t="s">
        <v>188</v>
      </c>
      <c r="F2966" s="27" t="str">
        <f t="shared" si="46"/>
        <v>SM1: Romberg, Michael</v>
      </c>
      <c r="G2966" s="27" t="str">
        <f>VLOOKUP(A2966,bangolf_kategorien!$A$2:$B$11,2,FALSE)</f>
        <v>SM1</v>
      </c>
    </row>
    <row r="2967" spans="1:7" ht="14.5" x14ac:dyDescent="0.35">
      <c r="A2967" t="s">
        <v>116</v>
      </c>
      <c r="B2967">
        <v>25686</v>
      </c>
      <c r="C2967" t="s">
        <v>1493</v>
      </c>
      <c r="D2967" t="s">
        <v>2498</v>
      </c>
      <c r="E2967" t="s">
        <v>820</v>
      </c>
      <c r="F2967" s="27" t="str">
        <f t="shared" si="46"/>
        <v>SW2: Romberg, Silvia</v>
      </c>
      <c r="G2967" s="27" t="str">
        <f>VLOOKUP(A2967,bangolf_kategorien!$A$2:$B$11,2,FALSE)</f>
        <v>SW2</v>
      </c>
    </row>
    <row r="2968" spans="1:7" ht="14.5" x14ac:dyDescent="0.35">
      <c r="A2968" t="s">
        <v>112</v>
      </c>
      <c r="B2968">
        <v>6616</v>
      </c>
      <c r="C2968" t="s">
        <v>182</v>
      </c>
      <c r="D2968" t="s">
        <v>2498</v>
      </c>
      <c r="E2968" t="s">
        <v>820</v>
      </c>
      <c r="F2968" s="27" t="str">
        <f t="shared" si="46"/>
        <v>SM2: Romberg, Wolfgang</v>
      </c>
      <c r="G2968" s="27" t="str">
        <f>VLOOKUP(A2968,bangolf_kategorien!$A$2:$B$11,2,FALSE)</f>
        <v>SM2</v>
      </c>
    </row>
    <row r="2969" spans="1:7" ht="14.5" x14ac:dyDescent="0.35">
      <c r="A2969" t="s">
        <v>138</v>
      </c>
      <c r="B2969">
        <v>34766</v>
      </c>
      <c r="C2969" t="s">
        <v>314</v>
      </c>
      <c r="D2969" t="s">
        <v>2498</v>
      </c>
      <c r="E2969" t="s">
        <v>188</v>
      </c>
      <c r="F2969" s="27" t="str">
        <f t="shared" si="46"/>
        <v>D: Romberg, Yvonne</v>
      </c>
      <c r="G2969" s="27" t="str">
        <f>VLOOKUP(A2969,bangolf_kategorien!$A$2:$B$11,2,FALSE)</f>
        <v>D</v>
      </c>
    </row>
    <row r="2970" spans="1:7" ht="14.5" x14ac:dyDescent="0.35">
      <c r="A2970" t="s">
        <v>127</v>
      </c>
      <c r="B2970">
        <v>3202726</v>
      </c>
      <c r="C2970" t="s">
        <v>269</v>
      </c>
      <c r="D2970" t="s">
        <v>2499</v>
      </c>
      <c r="E2970" t="s">
        <v>4</v>
      </c>
      <c r="F2970" s="27" t="str">
        <f t="shared" si="46"/>
        <v>H: Römer, Christian</v>
      </c>
      <c r="G2970" s="27" t="str">
        <f>VLOOKUP(A2970,bangolf_kategorien!$A$2:$B$11,2,FALSE)</f>
        <v>H</v>
      </c>
    </row>
    <row r="2971" spans="1:7" ht="14.5" x14ac:dyDescent="0.35">
      <c r="A2971" t="s">
        <v>123</v>
      </c>
      <c r="B2971">
        <v>37427</v>
      </c>
      <c r="C2971" t="s">
        <v>387</v>
      </c>
      <c r="D2971" t="s">
        <v>2499</v>
      </c>
      <c r="E2971" t="s">
        <v>434</v>
      </c>
      <c r="F2971" s="27" t="str">
        <f t="shared" si="46"/>
        <v>SM1: Römer, Stephan</v>
      </c>
      <c r="G2971" s="27" t="str">
        <f>VLOOKUP(A2971,bangolf_kategorien!$A$2:$B$11,2,FALSE)</f>
        <v>SM1</v>
      </c>
    </row>
    <row r="2972" spans="1:7" ht="14.5" x14ac:dyDescent="0.35">
      <c r="A2972" t="s">
        <v>127</v>
      </c>
      <c r="B2972">
        <v>16911</v>
      </c>
      <c r="C2972" t="s">
        <v>182</v>
      </c>
      <c r="D2972" t="s">
        <v>2500</v>
      </c>
      <c r="E2972" t="s">
        <v>219</v>
      </c>
      <c r="F2972" s="27" t="str">
        <f t="shared" si="46"/>
        <v>H: Romero, Wolfgang</v>
      </c>
      <c r="G2972" s="27" t="str">
        <f>VLOOKUP(A2972,bangolf_kategorien!$A$2:$B$11,2,FALSE)</f>
        <v>H</v>
      </c>
    </row>
    <row r="2973" spans="1:7" ht="14.5" x14ac:dyDescent="0.35">
      <c r="A2973" t="s">
        <v>116</v>
      </c>
      <c r="B2973">
        <v>63238</v>
      </c>
      <c r="C2973" t="s">
        <v>1598</v>
      </c>
      <c r="D2973" t="s">
        <v>2501</v>
      </c>
      <c r="E2973" t="s">
        <v>621</v>
      </c>
      <c r="F2973" s="27" t="str">
        <f t="shared" si="46"/>
        <v>SW2: Roosmann-Diecks, Anneliese</v>
      </c>
      <c r="G2973" s="27" t="str">
        <f>VLOOKUP(A2973,bangolf_kategorien!$A$2:$B$11,2,FALSE)</f>
        <v>SW2</v>
      </c>
    </row>
    <row r="2974" spans="1:7" ht="14.5" x14ac:dyDescent="0.35">
      <c r="A2974" t="s">
        <v>112</v>
      </c>
      <c r="B2974">
        <v>28305</v>
      </c>
      <c r="C2974" t="s">
        <v>315</v>
      </c>
      <c r="D2974" t="s">
        <v>2502</v>
      </c>
      <c r="E2974" t="s">
        <v>1852</v>
      </c>
      <c r="F2974" s="27" t="str">
        <f t="shared" si="46"/>
        <v>SM2: Rösch, Andreas</v>
      </c>
      <c r="G2974" s="27" t="str">
        <f>VLOOKUP(A2974,bangolf_kategorien!$A$2:$B$11,2,FALSE)</f>
        <v>SM2</v>
      </c>
    </row>
    <row r="2975" spans="1:7" ht="14.5" x14ac:dyDescent="0.35">
      <c r="A2975" t="s">
        <v>112</v>
      </c>
      <c r="B2975">
        <v>24416</v>
      </c>
      <c r="C2975" t="s">
        <v>382</v>
      </c>
      <c r="D2975" t="s">
        <v>2502</v>
      </c>
      <c r="E2975" t="s">
        <v>520</v>
      </c>
      <c r="F2975" s="27" t="str">
        <f t="shared" si="46"/>
        <v>SM2: Rösch, Martin</v>
      </c>
      <c r="G2975" s="27" t="str">
        <f>VLOOKUP(A2975,bangolf_kategorien!$A$2:$B$11,2,FALSE)</f>
        <v>SM2</v>
      </c>
    </row>
    <row r="2976" spans="1:7" ht="14.5" x14ac:dyDescent="0.35">
      <c r="A2976" t="s">
        <v>127</v>
      </c>
      <c r="B2976">
        <v>38635</v>
      </c>
      <c r="C2976" t="s">
        <v>694</v>
      </c>
      <c r="D2976" t="s">
        <v>2503</v>
      </c>
      <c r="E2976" t="s">
        <v>228</v>
      </c>
      <c r="F2976" s="27" t="str">
        <f t="shared" si="46"/>
        <v>H: Rose, Benjamin</v>
      </c>
      <c r="G2976" s="27" t="str">
        <f>VLOOKUP(A2976,bangolf_kategorien!$A$2:$B$11,2,FALSE)</f>
        <v>H</v>
      </c>
    </row>
    <row r="2977" spans="1:7" ht="14.5" x14ac:dyDescent="0.35">
      <c r="A2977" t="s">
        <v>116</v>
      </c>
      <c r="B2977">
        <v>38636</v>
      </c>
      <c r="C2977" t="s">
        <v>2504</v>
      </c>
      <c r="D2977" t="s">
        <v>2503</v>
      </c>
      <c r="E2977" t="s">
        <v>228</v>
      </c>
      <c r="F2977" s="27" t="str">
        <f t="shared" si="46"/>
        <v>SW2: Rose, Heidemarie</v>
      </c>
      <c r="G2977" s="27" t="str">
        <f>VLOOKUP(A2977,bangolf_kategorien!$A$2:$B$11,2,FALSE)</f>
        <v>SW2</v>
      </c>
    </row>
    <row r="2978" spans="1:7" ht="14.5" x14ac:dyDescent="0.35">
      <c r="A2978" t="s">
        <v>112</v>
      </c>
      <c r="B2978">
        <v>65915</v>
      </c>
      <c r="C2978" t="s">
        <v>2505</v>
      </c>
      <c r="D2978" t="s">
        <v>2503</v>
      </c>
      <c r="E2978" t="s">
        <v>228</v>
      </c>
      <c r="F2978" s="27" t="str">
        <f t="shared" si="46"/>
        <v>SM2: Rose, Karl-Wilhelm</v>
      </c>
      <c r="G2978" s="27" t="str">
        <f>VLOOKUP(A2978,bangolf_kategorien!$A$2:$B$11,2,FALSE)</f>
        <v>SM2</v>
      </c>
    </row>
    <row r="2979" spans="1:7" ht="14.5" x14ac:dyDescent="0.35">
      <c r="A2979" t="s">
        <v>127</v>
      </c>
      <c r="B2979">
        <v>35849</v>
      </c>
      <c r="C2979" t="s">
        <v>269</v>
      </c>
      <c r="D2979" t="s">
        <v>2506</v>
      </c>
      <c r="E2979" t="s">
        <v>438</v>
      </c>
      <c r="F2979" s="27" t="str">
        <f t="shared" si="46"/>
        <v>H: Roselieb, Christian</v>
      </c>
      <c r="G2979" s="27" t="str">
        <f>VLOOKUP(A2979,bangolf_kategorien!$A$2:$B$11,2,FALSE)</f>
        <v>H</v>
      </c>
    </row>
    <row r="2980" spans="1:7" ht="14.5" x14ac:dyDescent="0.35">
      <c r="A2980" t="s">
        <v>112</v>
      </c>
      <c r="B2980">
        <v>35850</v>
      </c>
      <c r="C2980" t="s">
        <v>202</v>
      </c>
      <c r="D2980" t="s">
        <v>2506</v>
      </c>
      <c r="E2980" t="s">
        <v>172</v>
      </c>
      <c r="F2980" s="27" t="str">
        <f t="shared" si="46"/>
        <v>SM2: Roselieb, Manfred</v>
      </c>
      <c r="G2980" s="27" t="str">
        <f>VLOOKUP(A2980,bangolf_kategorien!$A$2:$B$11,2,FALSE)</f>
        <v>SM2</v>
      </c>
    </row>
    <row r="2981" spans="1:7" ht="14.5" x14ac:dyDescent="0.35">
      <c r="A2981" t="s">
        <v>123</v>
      </c>
      <c r="B2981">
        <v>35560</v>
      </c>
      <c r="C2981" t="s">
        <v>1958</v>
      </c>
      <c r="D2981" t="s">
        <v>2507</v>
      </c>
      <c r="E2981" t="s">
        <v>688</v>
      </c>
      <c r="F2981" s="27" t="str">
        <f t="shared" si="46"/>
        <v>SM1: Rosemann, Axel</v>
      </c>
      <c r="G2981" s="27" t="str">
        <f>VLOOKUP(A2981,bangolf_kategorien!$A$2:$B$11,2,FALSE)</f>
        <v>SM1</v>
      </c>
    </row>
    <row r="2982" spans="1:7" ht="14.5" x14ac:dyDescent="0.35">
      <c r="A2982" t="s">
        <v>138</v>
      </c>
      <c r="B2982">
        <v>33650</v>
      </c>
      <c r="C2982" t="s">
        <v>1348</v>
      </c>
      <c r="D2982" t="s">
        <v>3422</v>
      </c>
      <c r="E2982" t="s">
        <v>786</v>
      </c>
      <c r="F2982" s="27" t="str">
        <f t="shared" si="46"/>
        <v>D: Rosenbach, Marina</v>
      </c>
      <c r="G2982" s="27" t="str">
        <f>VLOOKUP(A2982,bangolf_kategorien!$A$2:$B$11,2,FALSE)</f>
        <v>D</v>
      </c>
    </row>
    <row r="2983" spans="1:7" ht="14.5" x14ac:dyDescent="0.35">
      <c r="A2983" t="s">
        <v>112</v>
      </c>
      <c r="B2983">
        <v>38213</v>
      </c>
      <c r="C2983" t="s">
        <v>190</v>
      </c>
      <c r="D2983" t="s">
        <v>2508</v>
      </c>
      <c r="E2983" t="s">
        <v>767</v>
      </c>
      <c r="F2983" s="27" t="str">
        <f t="shared" si="46"/>
        <v>SM2: Rosenbaum, Uwe</v>
      </c>
      <c r="G2983" s="27" t="str">
        <f>VLOOKUP(A2983,bangolf_kategorien!$A$2:$B$11,2,FALSE)</f>
        <v>SM2</v>
      </c>
    </row>
    <row r="2984" spans="1:7" ht="14.5" x14ac:dyDescent="0.35">
      <c r="A2984" t="s">
        <v>112</v>
      </c>
      <c r="B2984">
        <v>66634</v>
      </c>
      <c r="C2984" t="s">
        <v>205</v>
      </c>
      <c r="D2984" t="s">
        <v>2509</v>
      </c>
      <c r="E2984" t="s">
        <v>334</v>
      </c>
      <c r="F2984" s="27" t="str">
        <f t="shared" si="46"/>
        <v>SM2: Rosenberger, Willi</v>
      </c>
      <c r="G2984" s="27" t="str">
        <f>VLOOKUP(A2984,bangolf_kategorien!$A$2:$B$11,2,FALSE)</f>
        <v>SM2</v>
      </c>
    </row>
    <row r="2985" spans="1:7" ht="14.5" x14ac:dyDescent="0.35">
      <c r="A2985" t="s">
        <v>123</v>
      </c>
      <c r="B2985">
        <v>29032</v>
      </c>
      <c r="C2985" t="s">
        <v>1720</v>
      </c>
      <c r="D2985" t="s">
        <v>2510</v>
      </c>
      <c r="E2985" t="s">
        <v>401</v>
      </c>
      <c r="F2985" s="27" t="str">
        <f t="shared" si="46"/>
        <v>SM1: Rösener, Detlev</v>
      </c>
      <c r="G2985" s="27" t="str">
        <f>VLOOKUP(A2985,bangolf_kategorien!$A$2:$B$11,2,FALSE)</f>
        <v>SM1</v>
      </c>
    </row>
    <row r="2986" spans="1:7" ht="14.5" x14ac:dyDescent="0.35">
      <c r="A2986" t="s">
        <v>116</v>
      </c>
      <c r="B2986">
        <v>3522</v>
      </c>
      <c r="C2986" t="s">
        <v>1060</v>
      </c>
      <c r="D2986" t="s">
        <v>2511</v>
      </c>
      <c r="E2986" t="s">
        <v>1011</v>
      </c>
      <c r="F2986" s="27" t="str">
        <f t="shared" si="46"/>
        <v>SW2: Rosenkranz, Ingeborg</v>
      </c>
      <c r="G2986" s="27" t="str">
        <f>VLOOKUP(A2986,bangolf_kategorien!$A$2:$B$11,2,FALSE)</f>
        <v>SW2</v>
      </c>
    </row>
    <row r="2987" spans="1:7" ht="14.5" x14ac:dyDescent="0.35">
      <c r="A2987" t="s">
        <v>112</v>
      </c>
      <c r="B2987">
        <v>3194206</v>
      </c>
      <c r="C2987" t="s">
        <v>180</v>
      </c>
      <c r="D2987" t="s">
        <v>3423</v>
      </c>
      <c r="E2987" t="s">
        <v>4</v>
      </c>
      <c r="F2987" s="27" t="str">
        <f t="shared" si="46"/>
        <v>SM2: Rosnau, Peter</v>
      </c>
      <c r="G2987" s="27" t="str">
        <f>VLOOKUP(A2987,bangolf_kategorien!$A$2:$B$11,2,FALSE)</f>
        <v>SM2</v>
      </c>
    </row>
    <row r="2988" spans="1:7" ht="14.5" x14ac:dyDescent="0.35">
      <c r="A2988" t="s">
        <v>112</v>
      </c>
      <c r="B2988">
        <v>36949</v>
      </c>
      <c r="C2988" t="s">
        <v>518</v>
      </c>
      <c r="D2988" t="s">
        <v>2512</v>
      </c>
      <c r="E2988" t="s">
        <v>417</v>
      </c>
      <c r="F2988" s="27" t="str">
        <f t="shared" si="46"/>
        <v>SM2: Rösner, Roland</v>
      </c>
      <c r="G2988" s="27" t="str">
        <f>VLOOKUP(A2988,bangolf_kategorien!$A$2:$B$11,2,FALSE)</f>
        <v>SM2</v>
      </c>
    </row>
    <row r="2989" spans="1:7" ht="14.5" x14ac:dyDescent="0.35">
      <c r="A2989" t="s">
        <v>127</v>
      </c>
      <c r="B2989">
        <v>31044</v>
      </c>
      <c r="C2989" t="s">
        <v>149</v>
      </c>
      <c r="D2989" t="s">
        <v>2513</v>
      </c>
      <c r="E2989" t="s">
        <v>1323</v>
      </c>
      <c r="F2989" s="27" t="str">
        <f t="shared" si="46"/>
        <v>H: Roßmeier, Markus</v>
      </c>
      <c r="G2989" s="27" t="str">
        <f>VLOOKUP(A2989,bangolf_kategorien!$A$2:$B$11,2,FALSE)</f>
        <v>H</v>
      </c>
    </row>
    <row r="2990" spans="1:7" ht="14.5" x14ac:dyDescent="0.35">
      <c r="A2990" t="s">
        <v>127</v>
      </c>
      <c r="B2990">
        <v>67414</v>
      </c>
      <c r="C2990" t="s">
        <v>241</v>
      </c>
      <c r="D2990" t="s">
        <v>3926</v>
      </c>
      <c r="E2990" t="s">
        <v>368</v>
      </c>
      <c r="F2990" s="27" t="str">
        <f t="shared" si="46"/>
        <v>H: Rotenstein, Stefan</v>
      </c>
      <c r="G2990" s="27" t="str">
        <f>VLOOKUP(A2990,bangolf_kategorien!$A$2:$B$11,2,FALSE)</f>
        <v>H</v>
      </c>
    </row>
    <row r="2991" spans="1:7" ht="14.5" x14ac:dyDescent="0.35">
      <c r="A2991" t="s">
        <v>112</v>
      </c>
      <c r="B2991">
        <v>38248</v>
      </c>
      <c r="C2991" t="s">
        <v>146</v>
      </c>
      <c r="D2991" t="s">
        <v>2514</v>
      </c>
      <c r="E2991" t="s">
        <v>346</v>
      </c>
      <c r="F2991" s="27" t="str">
        <f t="shared" si="46"/>
        <v>SM2: Rotermund, Jürgen</v>
      </c>
      <c r="G2991" s="27" t="str">
        <f>VLOOKUP(A2991,bangolf_kategorien!$A$2:$B$11,2,FALSE)</f>
        <v>SM2</v>
      </c>
    </row>
    <row r="2992" spans="1:7" ht="14.5" x14ac:dyDescent="0.35">
      <c r="A2992" t="s">
        <v>164</v>
      </c>
      <c r="B2992">
        <v>66952</v>
      </c>
      <c r="C2992" t="s">
        <v>3424</v>
      </c>
      <c r="D2992" t="s">
        <v>2514</v>
      </c>
      <c r="E2992" t="s">
        <v>179</v>
      </c>
      <c r="F2992" s="27" t="str">
        <f t="shared" si="46"/>
        <v>JW: Rotermund, Marie Sophie</v>
      </c>
      <c r="G2992" s="27" t="str">
        <f>VLOOKUP(A2992,bangolf_kategorien!$A$2:$B$11,2,FALSE)</f>
        <v>JW</v>
      </c>
    </row>
    <row r="2993" spans="1:7" ht="14.5" x14ac:dyDescent="0.35">
      <c r="A2993" t="s">
        <v>127</v>
      </c>
      <c r="B2993">
        <v>66992</v>
      </c>
      <c r="C2993" t="s">
        <v>513</v>
      </c>
      <c r="D2993" t="s">
        <v>2515</v>
      </c>
      <c r="E2993" t="s">
        <v>612</v>
      </c>
      <c r="F2993" s="27" t="str">
        <f t="shared" si="46"/>
        <v>H: Roth, Frank</v>
      </c>
      <c r="G2993" s="27" t="str">
        <f>VLOOKUP(A2993,bangolf_kategorien!$A$2:$B$11,2,FALSE)</f>
        <v>H</v>
      </c>
    </row>
    <row r="2994" spans="1:7" ht="14.5" x14ac:dyDescent="0.35">
      <c r="A2994" t="s">
        <v>138</v>
      </c>
      <c r="B2994">
        <v>37019</v>
      </c>
      <c r="C2994" t="s">
        <v>2536</v>
      </c>
      <c r="D2994" t="s">
        <v>2515</v>
      </c>
      <c r="E2994" t="s">
        <v>728</v>
      </c>
      <c r="F2994" s="27" t="str">
        <f t="shared" si="46"/>
        <v>D: Roth, Nathalie-Inez</v>
      </c>
      <c r="G2994" s="27" t="str">
        <f>VLOOKUP(A2994,bangolf_kategorien!$A$2:$B$11,2,FALSE)</f>
        <v>D</v>
      </c>
    </row>
    <row r="2995" spans="1:7" ht="14.5" x14ac:dyDescent="0.35">
      <c r="A2995" t="s">
        <v>152</v>
      </c>
      <c r="B2995">
        <v>66880</v>
      </c>
      <c r="C2995" t="s">
        <v>435</v>
      </c>
      <c r="D2995" t="s">
        <v>2515</v>
      </c>
      <c r="E2995" t="s">
        <v>612</v>
      </c>
      <c r="F2995" s="27" t="str">
        <f t="shared" si="46"/>
        <v>SCHM: Roth, Noah</v>
      </c>
      <c r="G2995" s="27" t="str">
        <f>VLOOKUP(A2995,bangolf_kategorien!$A$2:$B$11,2,FALSE)</f>
        <v>SCHM</v>
      </c>
    </row>
    <row r="2996" spans="1:7" ht="14.5" x14ac:dyDescent="0.35">
      <c r="A2996" t="s">
        <v>112</v>
      </c>
      <c r="B2996">
        <v>34054</v>
      </c>
      <c r="C2996" t="s">
        <v>207</v>
      </c>
      <c r="D2996" t="s">
        <v>2516</v>
      </c>
      <c r="E2996" t="s">
        <v>512</v>
      </c>
      <c r="F2996" s="27" t="str">
        <f t="shared" si="46"/>
        <v>SM2: Rothermel, Dieter</v>
      </c>
      <c r="G2996" s="27" t="str">
        <f>VLOOKUP(A2996,bangolf_kategorien!$A$2:$B$11,2,FALSE)</f>
        <v>SM2</v>
      </c>
    </row>
    <row r="2997" spans="1:7" ht="14.5" x14ac:dyDescent="0.35">
      <c r="A2997" t="s">
        <v>116</v>
      </c>
      <c r="B2997">
        <v>34053</v>
      </c>
      <c r="C2997" t="s">
        <v>679</v>
      </c>
      <c r="D2997" t="s">
        <v>2516</v>
      </c>
      <c r="E2997" t="s">
        <v>512</v>
      </c>
      <c r="F2997" s="27" t="str">
        <f t="shared" si="46"/>
        <v>SW2: Rothermel, Ute</v>
      </c>
      <c r="G2997" s="27" t="str">
        <f>VLOOKUP(A2997,bangolf_kategorien!$A$2:$B$11,2,FALSE)</f>
        <v>SW2</v>
      </c>
    </row>
    <row r="2998" spans="1:7" ht="14.5" x14ac:dyDescent="0.35">
      <c r="A2998" t="s">
        <v>152</v>
      </c>
      <c r="B2998">
        <v>67000</v>
      </c>
      <c r="C2998" t="s">
        <v>441</v>
      </c>
      <c r="D2998" t="s">
        <v>3425</v>
      </c>
      <c r="E2998" t="s">
        <v>153</v>
      </c>
      <c r="F2998" s="27" t="str">
        <f t="shared" si="46"/>
        <v>SCHM: Rotzal, Timo</v>
      </c>
      <c r="G2998" s="27" t="str">
        <f>VLOOKUP(A2998,bangolf_kategorien!$A$2:$B$11,2,FALSE)</f>
        <v>SCHM</v>
      </c>
    </row>
    <row r="2999" spans="1:7" ht="14.5" x14ac:dyDescent="0.35">
      <c r="A2999" t="s">
        <v>127</v>
      </c>
      <c r="B2999">
        <v>66908</v>
      </c>
      <c r="C2999" t="s">
        <v>791</v>
      </c>
      <c r="D2999" t="s">
        <v>3426</v>
      </c>
      <c r="E2999" t="s">
        <v>990</v>
      </c>
      <c r="F2999" s="27" t="str">
        <f t="shared" si="46"/>
        <v>H: Rübner, Sebastian</v>
      </c>
      <c r="G2999" s="27" t="str">
        <f>VLOOKUP(A2999,bangolf_kategorien!$A$2:$B$11,2,FALSE)</f>
        <v>H</v>
      </c>
    </row>
    <row r="3000" spans="1:7" ht="14.5" x14ac:dyDescent="0.35">
      <c r="A3000" t="s">
        <v>123</v>
      </c>
      <c r="B3000">
        <v>66803</v>
      </c>
      <c r="C3000" t="s">
        <v>909</v>
      </c>
      <c r="D3000" t="s">
        <v>2517</v>
      </c>
      <c r="E3000" t="s">
        <v>547</v>
      </c>
      <c r="F3000" s="27" t="str">
        <f t="shared" si="46"/>
        <v>SM1: Ruck, Dietmar</v>
      </c>
      <c r="G3000" s="27" t="str">
        <f>VLOOKUP(A3000,bangolf_kategorien!$A$2:$B$11,2,FALSE)</f>
        <v>SM1</v>
      </c>
    </row>
    <row r="3001" spans="1:7" ht="14.5" x14ac:dyDescent="0.35">
      <c r="A3001" t="s">
        <v>127</v>
      </c>
      <c r="B3001">
        <v>27788</v>
      </c>
      <c r="C3001" t="s">
        <v>236</v>
      </c>
      <c r="D3001" t="s">
        <v>2518</v>
      </c>
      <c r="E3001" t="s">
        <v>295</v>
      </c>
      <c r="F3001" s="27" t="str">
        <f t="shared" si="46"/>
        <v>H: Rücker, Sven</v>
      </c>
      <c r="G3001" s="27" t="str">
        <f>VLOOKUP(A3001,bangolf_kategorien!$A$2:$B$11,2,FALSE)</f>
        <v>H</v>
      </c>
    </row>
    <row r="3002" spans="1:7" ht="14.5" x14ac:dyDescent="0.35">
      <c r="A3002" t="s">
        <v>123</v>
      </c>
      <c r="B3002">
        <v>24182</v>
      </c>
      <c r="C3002" t="s">
        <v>207</v>
      </c>
      <c r="D3002" t="s">
        <v>2519</v>
      </c>
      <c r="E3002" t="s">
        <v>998</v>
      </c>
      <c r="F3002" s="27" t="str">
        <f t="shared" si="46"/>
        <v>SM1: Rude, Dieter</v>
      </c>
      <c r="G3002" s="27" t="str">
        <f>VLOOKUP(A3002,bangolf_kategorien!$A$2:$B$11,2,FALSE)</f>
        <v>SM1</v>
      </c>
    </row>
    <row r="3003" spans="1:7" ht="14.5" x14ac:dyDescent="0.35">
      <c r="A3003" t="s">
        <v>138</v>
      </c>
      <c r="B3003">
        <v>66287</v>
      </c>
      <c r="C3003" t="s">
        <v>778</v>
      </c>
      <c r="D3003" t="s">
        <v>2519</v>
      </c>
      <c r="E3003" t="s">
        <v>998</v>
      </c>
      <c r="F3003" s="27" t="str">
        <f t="shared" si="46"/>
        <v>D: Rude, Verena</v>
      </c>
      <c r="G3003" s="27" t="str">
        <f>VLOOKUP(A3003,bangolf_kategorien!$A$2:$B$11,2,FALSE)</f>
        <v>D</v>
      </c>
    </row>
    <row r="3004" spans="1:7" ht="14.5" x14ac:dyDescent="0.35">
      <c r="A3004" t="s">
        <v>112</v>
      </c>
      <c r="B3004">
        <v>36630</v>
      </c>
      <c r="C3004" t="s">
        <v>286</v>
      </c>
      <c r="D3004" t="s">
        <v>2520</v>
      </c>
      <c r="E3004" t="s">
        <v>1154</v>
      </c>
      <c r="F3004" s="27" t="str">
        <f t="shared" si="46"/>
        <v>SM2: Ruder, Hans</v>
      </c>
      <c r="G3004" s="27" t="str">
        <f>VLOOKUP(A3004,bangolf_kategorien!$A$2:$B$11,2,FALSE)</f>
        <v>SM2</v>
      </c>
    </row>
    <row r="3005" spans="1:7" ht="14.5" x14ac:dyDescent="0.35">
      <c r="A3005" t="s">
        <v>123</v>
      </c>
      <c r="B3005">
        <v>42717</v>
      </c>
      <c r="C3005" t="s">
        <v>124</v>
      </c>
      <c r="D3005" t="s">
        <v>2521</v>
      </c>
      <c r="E3005" t="s">
        <v>598</v>
      </c>
      <c r="F3005" s="27" t="str">
        <f t="shared" si="46"/>
        <v>SM1: Ruff, Thomas</v>
      </c>
      <c r="G3005" s="27" t="str">
        <f>VLOOKUP(A3005,bangolf_kategorien!$A$2:$B$11,2,FALSE)</f>
        <v>SM1</v>
      </c>
    </row>
    <row r="3006" spans="1:7" ht="14.5" x14ac:dyDescent="0.35">
      <c r="A3006" t="s">
        <v>215</v>
      </c>
      <c r="B3006">
        <v>67341</v>
      </c>
      <c r="C3006" t="s">
        <v>1896</v>
      </c>
      <c r="D3006" t="s">
        <v>3602</v>
      </c>
      <c r="E3006" t="s">
        <v>122</v>
      </c>
      <c r="F3006" s="27" t="str">
        <f t="shared" si="46"/>
        <v>SCHW: Ruft, Lisa</v>
      </c>
      <c r="G3006" s="27" t="str">
        <f>VLOOKUP(A3006,bangolf_kategorien!$A$2:$B$11,2,FALSE)</f>
        <v>SCHW</v>
      </c>
    </row>
    <row r="3007" spans="1:7" ht="14.5" x14ac:dyDescent="0.35">
      <c r="A3007" t="s">
        <v>127</v>
      </c>
      <c r="B3007">
        <v>51306</v>
      </c>
      <c r="C3007" t="s">
        <v>182</v>
      </c>
      <c r="D3007" t="s">
        <v>3602</v>
      </c>
      <c r="E3007" t="s">
        <v>122</v>
      </c>
      <c r="F3007" s="27" t="str">
        <f t="shared" si="46"/>
        <v>H: Ruft, Wolfgang</v>
      </c>
      <c r="G3007" s="27" t="str">
        <f>VLOOKUP(A3007,bangolf_kategorien!$A$2:$B$11,2,FALSE)</f>
        <v>H</v>
      </c>
    </row>
    <row r="3008" spans="1:7" ht="14.5" x14ac:dyDescent="0.35">
      <c r="A3008" t="s">
        <v>112</v>
      </c>
      <c r="B3008">
        <v>21226</v>
      </c>
      <c r="C3008" t="s">
        <v>207</v>
      </c>
      <c r="D3008" t="s">
        <v>2522</v>
      </c>
      <c r="E3008" t="s">
        <v>252</v>
      </c>
      <c r="F3008" s="27" t="str">
        <f t="shared" si="46"/>
        <v>SM2: Rüger, Dieter</v>
      </c>
      <c r="G3008" s="27" t="str">
        <f>VLOOKUP(A3008,bangolf_kategorien!$A$2:$B$11,2,FALSE)</f>
        <v>SM2</v>
      </c>
    </row>
    <row r="3009" spans="1:7" ht="14.5" x14ac:dyDescent="0.35">
      <c r="A3009" t="s">
        <v>112</v>
      </c>
      <c r="B3009">
        <v>22305</v>
      </c>
      <c r="C3009" t="s">
        <v>232</v>
      </c>
      <c r="D3009" t="s">
        <v>2522</v>
      </c>
      <c r="E3009" t="s">
        <v>595</v>
      </c>
      <c r="F3009" s="27" t="str">
        <f t="shared" si="46"/>
        <v>SM2: Rüger, Klaus</v>
      </c>
      <c r="G3009" s="27" t="str">
        <f>VLOOKUP(A3009,bangolf_kategorien!$A$2:$B$11,2,FALSE)</f>
        <v>SM2</v>
      </c>
    </row>
    <row r="3010" spans="1:7" ht="14.5" x14ac:dyDescent="0.35">
      <c r="A3010" t="s">
        <v>138</v>
      </c>
      <c r="B3010">
        <v>3212057</v>
      </c>
      <c r="C3010" t="s">
        <v>575</v>
      </c>
      <c r="D3010" t="s">
        <v>3927</v>
      </c>
      <c r="E3010" t="s">
        <v>4</v>
      </c>
      <c r="F3010" s="27" t="str">
        <f t="shared" si="46"/>
        <v>D: Ruhland, Stefanie</v>
      </c>
      <c r="G3010" s="27" t="str">
        <f>VLOOKUP(A3010,bangolf_kategorien!$A$2:$B$11,2,FALSE)</f>
        <v>D</v>
      </c>
    </row>
    <row r="3011" spans="1:7" ht="14.5" x14ac:dyDescent="0.35">
      <c r="A3011" t="s">
        <v>112</v>
      </c>
      <c r="B3011">
        <v>36047</v>
      </c>
      <c r="C3011" t="s">
        <v>296</v>
      </c>
      <c r="D3011" t="s">
        <v>2523</v>
      </c>
      <c r="E3011" t="s">
        <v>979</v>
      </c>
      <c r="F3011" s="27" t="str">
        <f t="shared" ref="F3011:F3074" si="47">CONCATENATE(G3011,": ",D3011,", ",C3011)</f>
        <v>SM2: Rühle, Karl-Heinz</v>
      </c>
      <c r="G3011" s="27" t="str">
        <f>VLOOKUP(A3011,bangolf_kategorien!$A$2:$B$11,2,FALSE)</f>
        <v>SM2</v>
      </c>
    </row>
    <row r="3012" spans="1:7" ht="14.5" x14ac:dyDescent="0.35">
      <c r="A3012" t="s">
        <v>123</v>
      </c>
      <c r="B3012">
        <v>3209183</v>
      </c>
      <c r="C3012" t="s">
        <v>388</v>
      </c>
      <c r="D3012" t="s">
        <v>3928</v>
      </c>
      <c r="E3012" t="s">
        <v>4</v>
      </c>
      <c r="F3012" s="27" t="str">
        <f t="shared" si="47"/>
        <v>SM1: Rümenapp, Marcus</v>
      </c>
      <c r="G3012" s="27" t="str">
        <f>VLOOKUP(A3012,bangolf_kategorien!$A$2:$B$11,2,FALSE)</f>
        <v>SM1</v>
      </c>
    </row>
    <row r="3013" spans="1:7" ht="14.5" x14ac:dyDescent="0.35">
      <c r="A3013" t="s">
        <v>127</v>
      </c>
      <c r="B3013">
        <v>66318</v>
      </c>
      <c r="C3013" t="s">
        <v>269</v>
      </c>
      <c r="D3013" t="s">
        <v>2524</v>
      </c>
      <c r="E3013" t="s">
        <v>115</v>
      </c>
      <c r="F3013" s="27" t="str">
        <f t="shared" si="47"/>
        <v>H: Rümmele, Christian</v>
      </c>
      <c r="G3013" s="27" t="str">
        <f>VLOOKUP(A3013,bangolf_kategorien!$A$2:$B$11,2,FALSE)</f>
        <v>H</v>
      </c>
    </row>
    <row r="3014" spans="1:7" ht="14.5" x14ac:dyDescent="0.35">
      <c r="A3014" t="s">
        <v>138</v>
      </c>
      <c r="B3014">
        <v>37637</v>
      </c>
      <c r="C3014" t="s">
        <v>253</v>
      </c>
      <c r="D3014" t="s">
        <v>2525</v>
      </c>
      <c r="E3014" t="s">
        <v>447</v>
      </c>
      <c r="F3014" s="27" t="str">
        <f t="shared" si="47"/>
        <v>D: Rümmelin, Anna</v>
      </c>
      <c r="G3014" s="27" t="str">
        <f>VLOOKUP(A3014,bangolf_kategorien!$A$2:$B$11,2,FALSE)</f>
        <v>D</v>
      </c>
    </row>
    <row r="3015" spans="1:7" ht="14.5" x14ac:dyDescent="0.35">
      <c r="A3015" t="s">
        <v>134</v>
      </c>
      <c r="B3015">
        <v>67225</v>
      </c>
      <c r="C3015" t="s">
        <v>3929</v>
      </c>
      <c r="D3015" t="s">
        <v>2525</v>
      </c>
      <c r="E3015" t="s">
        <v>447</v>
      </c>
      <c r="F3015" s="27" t="str">
        <f t="shared" si="47"/>
        <v>SW1: Rümmelin, Eycke</v>
      </c>
      <c r="G3015" s="27" t="str">
        <f>VLOOKUP(A3015,bangolf_kategorien!$A$2:$B$11,2,FALSE)</f>
        <v>SW1</v>
      </c>
    </row>
    <row r="3016" spans="1:7" ht="14.5" x14ac:dyDescent="0.35">
      <c r="A3016" t="s">
        <v>123</v>
      </c>
      <c r="B3016">
        <v>3175194</v>
      </c>
      <c r="C3016" t="s">
        <v>241</v>
      </c>
      <c r="D3016" t="s">
        <v>2526</v>
      </c>
      <c r="E3016" t="s">
        <v>4</v>
      </c>
      <c r="F3016" s="27" t="str">
        <f t="shared" si="47"/>
        <v>SM1: Rump, Stefan</v>
      </c>
      <c r="G3016" s="27" t="str">
        <f>VLOOKUP(A3016,bangolf_kategorien!$A$2:$B$11,2,FALSE)</f>
        <v>SM1</v>
      </c>
    </row>
    <row r="3017" spans="1:7" ht="14.5" x14ac:dyDescent="0.35">
      <c r="A3017" t="s">
        <v>116</v>
      </c>
      <c r="B3017">
        <v>62538</v>
      </c>
      <c r="C3017" t="s">
        <v>1598</v>
      </c>
      <c r="D3017" t="s">
        <v>2527</v>
      </c>
      <c r="E3017" t="s">
        <v>326</v>
      </c>
      <c r="F3017" s="27" t="str">
        <f t="shared" si="47"/>
        <v>SW2: Runge, Anneliese</v>
      </c>
      <c r="G3017" s="27" t="str">
        <f>VLOOKUP(A3017,bangolf_kategorien!$A$2:$B$11,2,FALSE)</f>
        <v>SW2</v>
      </c>
    </row>
    <row r="3018" spans="1:7" ht="14.5" x14ac:dyDescent="0.35">
      <c r="A3018" t="s">
        <v>127</v>
      </c>
      <c r="B3018">
        <v>66925</v>
      </c>
      <c r="C3018" t="s">
        <v>198</v>
      </c>
      <c r="D3018" t="s">
        <v>3427</v>
      </c>
      <c r="E3018" t="s">
        <v>776</v>
      </c>
      <c r="F3018" s="27" t="str">
        <f t="shared" si="47"/>
        <v>H: Rungenhagen, Florian</v>
      </c>
      <c r="G3018" s="27" t="str">
        <f>VLOOKUP(A3018,bangolf_kategorien!$A$2:$B$11,2,FALSE)</f>
        <v>H</v>
      </c>
    </row>
    <row r="3019" spans="1:7" ht="14.5" x14ac:dyDescent="0.35">
      <c r="A3019" t="s">
        <v>127</v>
      </c>
      <c r="B3019">
        <v>49432</v>
      </c>
      <c r="C3019" t="s">
        <v>146</v>
      </c>
      <c r="D3019" t="s">
        <v>2528</v>
      </c>
      <c r="E3019" t="s">
        <v>598</v>
      </c>
      <c r="F3019" s="27" t="str">
        <f t="shared" si="47"/>
        <v>H: Rupp, Jürgen</v>
      </c>
      <c r="G3019" s="27" t="str">
        <f>VLOOKUP(A3019,bangolf_kategorien!$A$2:$B$11,2,FALSE)</f>
        <v>H</v>
      </c>
    </row>
    <row r="3020" spans="1:7" ht="14.5" x14ac:dyDescent="0.35">
      <c r="A3020" t="s">
        <v>116</v>
      </c>
      <c r="B3020">
        <v>66956</v>
      </c>
      <c r="C3020" t="s">
        <v>841</v>
      </c>
      <c r="D3020" t="s">
        <v>2528</v>
      </c>
      <c r="E3020" t="s">
        <v>327</v>
      </c>
      <c r="F3020" s="27" t="str">
        <f t="shared" si="47"/>
        <v>SW2: Rupp, Petra</v>
      </c>
      <c r="G3020" s="27" t="str">
        <f>VLOOKUP(A3020,bangolf_kategorien!$A$2:$B$11,2,FALSE)</f>
        <v>SW2</v>
      </c>
    </row>
    <row r="3021" spans="1:7" ht="14.5" x14ac:dyDescent="0.35">
      <c r="A3021" t="s">
        <v>112</v>
      </c>
      <c r="B3021">
        <v>6727</v>
      </c>
      <c r="C3021" t="s">
        <v>754</v>
      </c>
      <c r="D3021" t="s">
        <v>2529</v>
      </c>
      <c r="E3021" t="s">
        <v>137</v>
      </c>
      <c r="F3021" s="27" t="str">
        <f t="shared" si="47"/>
        <v>SM2: Rüppel, Eberhard</v>
      </c>
      <c r="G3021" s="27" t="str">
        <f>VLOOKUP(A3021,bangolf_kategorien!$A$2:$B$11,2,FALSE)</f>
        <v>SM2</v>
      </c>
    </row>
    <row r="3022" spans="1:7" ht="14.5" x14ac:dyDescent="0.35">
      <c r="A3022" t="s">
        <v>123</v>
      </c>
      <c r="B3022">
        <v>29657</v>
      </c>
      <c r="C3022" t="s">
        <v>513</v>
      </c>
      <c r="D3022" t="s">
        <v>2530</v>
      </c>
      <c r="E3022" t="s">
        <v>401</v>
      </c>
      <c r="F3022" s="27" t="str">
        <f t="shared" si="47"/>
        <v>SM1: Rüter, Frank</v>
      </c>
      <c r="G3022" s="27" t="str">
        <f>VLOOKUP(A3022,bangolf_kategorien!$A$2:$B$11,2,FALSE)</f>
        <v>SM1</v>
      </c>
    </row>
    <row r="3023" spans="1:7" ht="14.5" x14ac:dyDescent="0.35">
      <c r="A3023" t="s">
        <v>112</v>
      </c>
      <c r="B3023">
        <v>65913</v>
      </c>
      <c r="C3023" t="s">
        <v>481</v>
      </c>
      <c r="D3023" t="s">
        <v>2531</v>
      </c>
      <c r="E3023" t="s">
        <v>397</v>
      </c>
      <c r="F3023" s="27" t="str">
        <f t="shared" si="47"/>
        <v>SM2: Ruzicka, Holger</v>
      </c>
      <c r="G3023" s="27" t="str">
        <f>VLOOKUP(A3023,bangolf_kategorien!$A$2:$B$11,2,FALSE)</f>
        <v>SM2</v>
      </c>
    </row>
    <row r="3024" spans="1:7" ht="14.5" x14ac:dyDescent="0.35">
      <c r="A3024" t="s">
        <v>127</v>
      </c>
      <c r="B3024">
        <v>36288</v>
      </c>
      <c r="C3024" t="s">
        <v>352</v>
      </c>
      <c r="D3024" t="s">
        <v>2532</v>
      </c>
      <c r="E3024" t="s">
        <v>515</v>
      </c>
      <c r="F3024" s="27" t="str">
        <f t="shared" si="47"/>
        <v>H: Saar, Patrick</v>
      </c>
      <c r="G3024" s="27" t="str">
        <f>VLOOKUP(A3024,bangolf_kategorien!$A$2:$B$11,2,FALSE)</f>
        <v>H</v>
      </c>
    </row>
    <row r="3025" spans="1:7" ht="14.5" x14ac:dyDescent="0.35">
      <c r="A3025" t="s">
        <v>127</v>
      </c>
      <c r="B3025">
        <v>67228</v>
      </c>
      <c r="C3025" t="s">
        <v>1226</v>
      </c>
      <c r="D3025" t="s">
        <v>3930</v>
      </c>
      <c r="E3025" t="s">
        <v>276</v>
      </c>
      <c r="F3025" s="27" t="str">
        <f t="shared" si="47"/>
        <v>H: Saathoff, Heiko</v>
      </c>
      <c r="G3025" s="27" t="str">
        <f>VLOOKUP(A3025,bangolf_kategorien!$A$2:$B$11,2,FALSE)</f>
        <v>H</v>
      </c>
    </row>
    <row r="3026" spans="1:7" ht="14.5" x14ac:dyDescent="0.35">
      <c r="A3026" t="s">
        <v>134</v>
      </c>
      <c r="B3026">
        <v>31240</v>
      </c>
      <c r="C3026" t="s">
        <v>841</v>
      </c>
      <c r="D3026" t="s">
        <v>2533</v>
      </c>
      <c r="E3026" t="s">
        <v>808</v>
      </c>
      <c r="F3026" s="27" t="str">
        <f t="shared" si="47"/>
        <v>SW1: Sabath, Petra</v>
      </c>
      <c r="G3026" s="27" t="str">
        <f>VLOOKUP(A3026,bangolf_kategorien!$A$2:$B$11,2,FALSE)</f>
        <v>SW1</v>
      </c>
    </row>
    <row r="3027" spans="1:7" ht="14.5" x14ac:dyDescent="0.35">
      <c r="A3027" t="s">
        <v>138</v>
      </c>
      <c r="B3027">
        <v>3260357</v>
      </c>
      <c r="C3027" t="s">
        <v>1463</v>
      </c>
      <c r="D3027" t="s">
        <v>2534</v>
      </c>
      <c r="E3027" t="s">
        <v>4</v>
      </c>
      <c r="F3027" s="27" t="str">
        <f t="shared" si="47"/>
        <v>D: Sachs, Simone</v>
      </c>
      <c r="G3027" s="27" t="str">
        <f>VLOOKUP(A3027,bangolf_kategorien!$A$2:$B$11,2,FALSE)</f>
        <v>D</v>
      </c>
    </row>
    <row r="3028" spans="1:7" ht="14.5" x14ac:dyDescent="0.35">
      <c r="A3028" t="s">
        <v>112</v>
      </c>
      <c r="B3028">
        <v>43142</v>
      </c>
      <c r="C3028" t="s">
        <v>182</v>
      </c>
      <c r="D3028" t="s">
        <v>2534</v>
      </c>
      <c r="E3028" t="s">
        <v>403</v>
      </c>
      <c r="F3028" s="27" t="str">
        <f t="shared" si="47"/>
        <v>SM2: Sachs, Wolfgang</v>
      </c>
      <c r="G3028" s="27" t="str">
        <f>VLOOKUP(A3028,bangolf_kategorien!$A$2:$B$11,2,FALSE)</f>
        <v>SM2</v>
      </c>
    </row>
    <row r="3029" spans="1:7" ht="14.5" x14ac:dyDescent="0.35">
      <c r="A3029" t="s">
        <v>152</v>
      </c>
      <c r="B3029">
        <v>67072</v>
      </c>
      <c r="C3029" t="s">
        <v>1724</v>
      </c>
      <c r="D3029" t="s">
        <v>3603</v>
      </c>
      <c r="E3029" t="s">
        <v>142</v>
      </c>
      <c r="F3029" s="27" t="str">
        <f t="shared" si="47"/>
        <v>SCHM: Sachse, Thilo</v>
      </c>
      <c r="G3029" s="27" t="str">
        <f>VLOOKUP(A3029,bangolf_kategorien!$A$2:$B$11,2,FALSE)</f>
        <v>SCHM</v>
      </c>
    </row>
    <row r="3030" spans="1:7" ht="14.5" x14ac:dyDescent="0.35">
      <c r="A3030" t="s">
        <v>127</v>
      </c>
      <c r="B3030">
        <v>67074</v>
      </c>
      <c r="C3030" t="s">
        <v>278</v>
      </c>
      <c r="D3030" t="s">
        <v>3603</v>
      </c>
      <c r="E3030" t="s">
        <v>142</v>
      </c>
      <c r="F3030" s="27" t="str">
        <f t="shared" si="47"/>
        <v>H: Sachse, Torsten</v>
      </c>
      <c r="G3030" s="27" t="str">
        <f>VLOOKUP(A3030,bangolf_kategorien!$A$2:$B$11,2,FALSE)</f>
        <v>H</v>
      </c>
    </row>
    <row r="3031" spans="1:7" ht="14.5" x14ac:dyDescent="0.35">
      <c r="A3031" t="s">
        <v>123</v>
      </c>
      <c r="B3031">
        <v>29035</v>
      </c>
      <c r="C3031" t="s">
        <v>149</v>
      </c>
      <c r="D3031" t="s">
        <v>2535</v>
      </c>
      <c r="E3031" t="s">
        <v>401</v>
      </c>
      <c r="F3031" s="27" t="str">
        <f t="shared" si="47"/>
        <v>SM1: Sack, Markus</v>
      </c>
      <c r="G3031" s="27" t="str">
        <f>VLOOKUP(A3031,bangolf_kategorien!$A$2:$B$11,2,FALSE)</f>
        <v>SM1</v>
      </c>
    </row>
    <row r="3032" spans="1:7" ht="14.5" x14ac:dyDescent="0.35">
      <c r="A3032" t="s">
        <v>112</v>
      </c>
      <c r="B3032">
        <v>66465</v>
      </c>
      <c r="C3032" t="s">
        <v>1373</v>
      </c>
      <c r="D3032" t="s">
        <v>2538</v>
      </c>
      <c r="E3032" t="s">
        <v>343</v>
      </c>
      <c r="F3032" s="27" t="str">
        <f t="shared" si="47"/>
        <v>SM2: Sadowski, Armin</v>
      </c>
      <c r="G3032" s="27" t="str">
        <f>VLOOKUP(A3032,bangolf_kategorien!$A$2:$B$11,2,FALSE)</f>
        <v>SM2</v>
      </c>
    </row>
    <row r="3033" spans="1:7" ht="14.5" x14ac:dyDescent="0.35">
      <c r="A3033" t="s">
        <v>123</v>
      </c>
      <c r="B3033">
        <v>28574</v>
      </c>
      <c r="C3033" t="s">
        <v>143</v>
      </c>
      <c r="D3033" t="s">
        <v>2539</v>
      </c>
      <c r="E3033" t="s">
        <v>1433</v>
      </c>
      <c r="F3033" s="27" t="str">
        <f t="shared" si="47"/>
        <v>SM1: Sadzeck, Bernd</v>
      </c>
      <c r="G3033" s="27" t="str">
        <f>VLOOKUP(A3033,bangolf_kategorien!$A$2:$B$11,2,FALSE)</f>
        <v>SM1</v>
      </c>
    </row>
    <row r="3034" spans="1:7" ht="14.5" x14ac:dyDescent="0.35">
      <c r="A3034" t="s">
        <v>164</v>
      </c>
      <c r="B3034">
        <v>66089</v>
      </c>
      <c r="C3034" t="s">
        <v>2540</v>
      </c>
      <c r="D3034" t="s">
        <v>2541</v>
      </c>
      <c r="E3034" t="s">
        <v>417</v>
      </c>
      <c r="F3034" s="27" t="str">
        <f t="shared" si="47"/>
        <v>JW: Saft, Chiana</v>
      </c>
      <c r="G3034" s="27" t="str">
        <f>VLOOKUP(A3034,bangolf_kategorien!$A$2:$B$11,2,FALSE)</f>
        <v>JW</v>
      </c>
    </row>
    <row r="3035" spans="1:7" ht="14.5" x14ac:dyDescent="0.35">
      <c r="A3035" t="s">
        <v>164</v>
      </c>
      <c r="B3035">
        <v>66088</v>
      </c>
      <c r="C3035" t="s">
        <v>1161</v>
      </c>
      <c r="D3035" t="s">
        <v>2541</v>
      </c>
      <c r="E3035" t="s">
        <v>417</v>
      </c>
      <c r="F3035" s="27" t="str">
        <f t="shared" si="47"/>
        <v>JW: Saft, Ellen</v>
      </c>
      <c r="G3035" s="27" t="str">
        <f>VLOOKUP(A3035,bangolf_kategorien!$A$2:$B$11,2,FALSE)</f>
        <v>JW</v>
      </c>
    </row>
    <row r="3036" spans="1:7" ht="14.5" x14ac:dyDescent="0.35">
      <c r="A3036" t="s">
        <v>134</v>
      </c>
      <c r="B3036">
        <v>37428</v>
      </c>
      <c r="C3036" t="s">
        <v>467</v>
      </c>
      <c r="D3036" t="s">
        <v>2542</v>
      </c>
      <c r="E3036" t="s">
        <v>434</v>
      </c>
      <c r="F3036" s="27" t="str">
        <f t="shared" si="47"/>
        <v>SW1: Sagemühl-Römer, Martina</v>
      </c>
      <c r="G3036" s="27" t="str">
        <f>VLOOKUP(A3036,bangolf_kategorien!$A$2:$B$11,2,FALSE)</f>
        <v>SW1</v>
      </c>
    </row>
    <row r="3037" spans="1:7" ht="14.5" x14ac:dyDescent="0.35">
      <c r="A3037" t="s">
        <v>123</v>
      </c>
      <c r="B3037">
        <v>3211944</v>
      </c>
      <c r="C3037" t="s">
        <v>718</v>
      </c>
      <c r="D3037" t="s">
        <v>3428</v>
      </c>
      <c r="E3037" t="s">
        <v>4</v>
      </c>
      <c r="F3037" s="27" t="str">
        <f t="shared" si="47"/>
        <v>SM1: Sahm, Carsten</v>
      </c>
      <c r="G3037" s="27" t="str">
        <f>VLOOKUP(A3037,bangolf_kategorien!$A$2:$B$11,2,FALSE)</f>
        <v>SM1</v>
      </c>
    </row>
    <row r="3038" spans="1:7" ht="14.5" x14ac:dyDescent="0.35">
      <c r="A3038" t="s">
        <v>134</v>
      </c>
      <c r="B3038">
        <v>66320</v>
      </c>
      <c r="C3038" t="s">
        <v>841</v>
      </c>
      <c r="D3038" t="s">
        <v>2543</v>
      </c>
      <c r="E3038" t="s">
        <v>216</v>
      </c>
      <c r="F3038" s="27" t="str">
        <f t="shared" si="47"/>
        <v>SW1: Sakulski, Petra</v>
      </c>
      <c r="G3038" s="27" t="str">
        <f>VLOOKUP(A3038,bangolf_kategorien!$A$2:$B$11,2,FALSE)</f>
        <v>SW1</v>
      </c>
    </row>
    <row r="3039" spans="1:7" ht="14.5" x14ac:dyDescent="0.35">
      <c r="A3039" t="s">
        <v>112</v>
      </c>
      <c r="B3039">
        <v>47016</v>
      </c>
      <c r="C3039" t="s">
        <v>1082</v>
      </c>
      <c r="D3039" t="s">
        <v>2544</v>
      </c>
      <c r="E3039" t="s">
        <v>288</v>
      </c>
      <c r="F3039" s="27" t="str">
        <f t="shared" si="47"/>
        <v>SM2: Salch, Kilian</v>
      </c>
      <c r="G3039" s="27" t="str">
        <f>VLOOKUP(A3039,bangolf_kategorien!$A$2:$B$11,2,FALSE)</f>
        <v>SM2</v>
      </c>
    </row>
    <row r="3040" spans="1:7" ht="14.5" x14ac:dyDescent="0.35">
      <c r="A3040" t="s">
        <v>112</v>
      </c>
      <c r="B3040">
        <v>3211943</v>
      </c>
      <c r="C3040" t="s">
        <v>3429</v>
      </c>
      <c r="D3040" t="s">
        <v>3430</v>
      </c>
      <c r="E3040" t="s">
        <v>4</v>
      </c>
      <c r="F3040" s="27" t="str">
        <f t="shared" si="47"/>
        <v>SM2: Saldano, Alfredo</v>
      </c>
      <c r="G3040" s="27" t="str">
        <f>VLOOKUP(A3040,bangolf_kategorien!$A$2:$B$11,2,FALSE)</f>
        <v>SM2</v>
      </c>
    </row>
    <row r="3041" spans="1:7" ht="14.5" x14ac:dyDescent="0.35">
      <c r="A3041" t="s">
        <v>123</v>
      </c>
      <c r="B3041">
        <v>45743</v>
      </c>
      <c r="C3041" t="s">
        <v>3604</v>
      </c>
      <c r="D3041" t="s">
        <v>3605</v>
      </c>
      <c r="E3041" t="s">
        <v>343</v>
      </c>
      <c r="F3041" s="27" t="str">
        <f t="shared" si="47"/>
        <v>SM1: Salewski, Henri</v>
      </c>
      <c r="G3041" s="27" t="str">
        <f>VLOOKUP(A3041,bangolf_kategorien!$A$2:$B$11,2,FALSE)</f>
        <v>SM1</v>
      </c>
    </row>
    <row r="3042" spans="1:7" ht="14.5" x14ac:dyDescent="0.35">
      <c r="A3042" t="s">
        <v>112</v>
      </c>
      <c r="B3042">
        <v>33791</v>
      </c>
      <c r="C3042" t="s">
        <v>258</v>
      </c>
      <c r="D3042" t="s">
        <v>2545</v>
      </c>
      <c r="E3042" t="s">
        <v>219</v>
      </c>
      <c r="F3042" s="27" t="str">
        <f t="shared" si="47"/>
        <v>SM2: Salzmann, Reiner</v>
      </c>
      <c r="G3042" s="27" t="str">
        <f>VLOOKUP(A3042,bangolf_kategorien!$A$2:$B$11,2,FALSE)</f>
        <v>SM2</v>
      </c>
    </row>
    <row r="3043" spans="1:7" ht="14.5" x14ac:dyDescent="0.35">
      <c r="A3043" t="s">
        <v>123</v>
      </c>
      <c r="B3043">
        <v>3194218</v>
      </c>
      <c r="C3043" t="s">
        <v>1692</v>
      </c>
      <c r="D3043" t="s">
        <v>2546</v>
      </c>
      <c r="E3043" t="s">
        <v>4</v>
      </c>
      <c r="F3043" s="27" t="str">
        <f t="shared" si="47"/>
        <v>SM1: Sander, Detlef</v>
      </c>
      <c r="G3043" s="27" t="str">
        <f>VLOOKUP(A3043,bangolf_kategorien!$A$2:$B$11,2,FALSE)</f>
        <v>SM1</v>
      </c>
    </row>
    <row r="3044" spans="1:7" ht="14.5" x14ac:dyDescent="0.35">
      <c r="A3044" t="s">
        <v>112</v>
      </c>
      <c r="B3044">
        <v>6140</v>
      </c>
      <c r="C3044" t="s">
        <v>654</v>
      </c>
      <c r="D3044" t="s">
        <v>3931</v>
      </c>
      <c r="E3044" t="s">
        <v>184</v>
      </c>
      <c r="F3044" s="27" t="str">
        <f t="shared" si="47"/>
        <v>SM2: Sänger, Wilhelm</v>
      </c>
      <c r="G3044" s="27" t="str">
        <f>VLOOKUP(A3044,bangolf_kategorien!$A$2:$B$11,2,FALSE)</f>
        <v>SM2</v>
      </c>
    </row>
    <row r="3045" spans="1:7" ht="14.5" x14ac:dyDescent="0.35">
      <c r="A3045" t="s">
        <v>123</v>
      </c>
      <c r="B3045">
        <v>33349</v>
      </c>
      <c r="C3045" t="s">
        <v>667</v>
      </c>
      <c r="D3045" t="s">
        <v>2547</v>
      </c>
      <c r="E3045" t="s">
        <v>668</v>
      </c>
      <c r="F3045" s="27" t="str">
        <f t="shared" si="47"/>
        <v>SM1: Santen, Ralph</v>
      </c>
      <c r="G3045" s="27" t="str">
        <f>VLOOKUP(A3045,bangolf_kategorien!$A$2:$B$11,2,FALSE)</f>
        <v>SM1</v>
      </c>
    </row>
    <row r="3046" spans="1:7" ht="14.5" x14ac:dyDescent="0.35">
      <c r="A3046" t="s">
        <v>112</v>
      </c>
      <c r="B3046">
        <v>4382</v>
      </c>
      <c r="C3046" t="s">
        <v>590</v>
      </c>
      <c r="D3046" t="s">
        <v>2548</v>
      </c>
      <c r="E3046" t="s">
        <v>268</v>
      </c>
      <c r="F3046" s="27" t="str">
        <f t="shared" si="47"/>
        <v>SM2: Sapec, Matthias</v>
      </c>
      <c r="G3046" s="27" t="str">
        <f>VLOOKUP(A3046,bangolf_kategorien!$A$2:$B$11,2,FALSE)</f>
        <v>SM2</v>
      </c>
    </row>
    <row r="3047" spans="1:7" ht="14.5" x14ac:dyDescent="0.35">
      <c r="A3047" t="s">
        <v>123</v>
      </c>
      <c r="B3047">
        <v>66760</v>
      </c>
      <c r="C3047" t="s">
        <v>2549</v>
      </c>
      <c r="D3047" t="s">
        <v>2550</v>
      </c>
      <c r="E3047" t="s">
        <v>292</v>
      </c>
      <c r="F3047" s="27" t="str">
        <f t="shared" si="47"/>
        <v>SM1: Sariefe, Turan</v>
      </c>
      <c r="G3047" s="27" t="str">
        <f>VLOOKUP(A3047,bangolf_kategorien!$A$2:$B$11,2,FALSE)</f>
        <v>SM1</v>
      </c>
    </row>
    <row r="3048" spans="1:7" ht="14.5" x14ac:dyDescent="0.35">
      <c r="A3048" t="s">
        <v>112</v>
      </c>
      <c r="B3048">
        <v>6664</v>
      </c>
      <c r="C3048" t="s">
        <v>202</v>
      </c>
      <c r="D3048" t="s">
        <v>2551</v>
      </c>
      <c r="E3048" t="s">
        <v>327</v>
      </c>
      <c r="F3048" s="27" t="str">
        <f t="shared" si="47"/>
        <v>SM2: Sassenberg, Manfred</v>
      </c>
      <c r="G3048" s="27" t="str">
        <f>VLOOKUP(A3048,bangolf_kategorien!$A$2:$B$11,2,FALSE)</f>
        <v>SM2</v>
      </c>
    </row>
    <row r="3049" spans="1:7" ht="14.5" x14ac:dyDescent="0.35">
      <c r="A3049" t="s">
        <v>127</v>
      </c>
      <c r="B3049">
        <v>66120</v>
      </c>
      <c r="C3049" t="s">
        <v>140</v>
      </c>
      <c r="D3049" t="s">
        <v>2552</v>
      </c>
      <c r="E3049" t="s">
        <v>231</v>
      </c>
      <c r="F3049" s="27" t="str">
        <f t="shared" si="47"/>
        <v>H: Sattler, Michael</v>
      </c>
      <c r="G3049" s="27" t="str">
        <f>VLOOKUP(A3049,bangolf_kategorien!$A$2:$B$11,2,FALSE)</f>
        <v>H</v>
      </c>
    </row>
    <row r="3050" spans="1:7" ht="14.5" x14ac:dyDescent="0.35">
      <c r="A3050" t="s">
        <v>123</v>
      </c>
      <c r="B3050">
        <v>29845</v>
      </c>
      <c r="C3050" t="s">
        <v>1100</v>
      </c>
      <c r="D3050" t="s">
        <v>2553</v>
      </c>
      <c r="E3050" t="s">
        <v>259</v>
      </c>
      <c r="F3050" s="27" t="str">
        <f t="shared" si="47"/>
        <v>SM1: Sauer, Albert</v>
      </c>
      <c r="G3050" s="27" t="str">
        <f>VLOOKUP(A3050,bangolf_kategorien!$A$2:$B$11,2,FALSE)</f>
        <v>SM1</v>
      </c>
    </row>
    <row r="3051" spans="1:7" ht="14.5" x14ac:dyDescent="0.35">
      <c r="A3051" t="s">
        <v>127</v>
      </c>
      <c r="B3051">
        <v>49737</v>
      </c>
      <c r="C3051" t="s">
        <v>2554</v>
      </c>
      <c r="D3051" t="s">
        <v>3606</v>
      </c>
      <c r="E3051" t="s">
        <v>3494</v>
      </c>
      <c r="F3051" s="27" t="str">
        <f t="shared" si="47"/>
        <v>H: Sauerland, Kay</v>
      </c>
      <c r="G3051" s="27" t="str">
        <f>VLOOKUP(A3051,bangolf_kategorien!$A$2:$B$11,2,FALSE)</f>
        <v>H</v>
      </c>
    </row>
    <row r="3052" spans="1:7" ht="14.5" x14ac:dyDescent="0.35">
      <c r="A3052" t="s">
        <v>123</v>
      </c>
      <c r="B3052">
        <v>43149</v>
      </c>
      <c r="C3052" t="s">
        <v>359</v>
      </c>
      <c r="D3052" t="s">
        <v>2555</v>
      </c>
      <c r="E3052" t="s">
        <v>145</v>
      </c>
      <c r="F3052" s="27" t="str">
        <f t="shared" si="47"/>
        <v>SM1: Sawartowski, Ralf</v>
      </c>
      <c r="G3052" s="27" t="str">
        <f>VLOOKUP(A3052,bangolf_kategorien!$A$2:$B$11,2,FALSE)</f>
        <v>SM1</v>
      </c>
    </row>
    <row r="3053" spans="1:7" ht="14.5" x14ac:dyDescent="0.35">
      <c r="A3053" t="s">
        <v>197</v>
      </c>
      <c r="B3053">
        <v>65989</v>
      </c>
      <c r="C3053" t="s">
        <v>2556</v>
      </c>
      <c r="D3053" t="s">
        <v>2557</v>
      </c>
      <c r="E3053" t="s">
        <v>428</v>
      </c>
      <c r="F3053" s="27" t="str">
        <f t="shared" si="47"/>
        <v>JM: Saykin, Sadettin</v>
      </c>
      <c r="G3053" s="27" t="str">
        <f>VLOOKUP(A3053,bangolf_kategorien!$A$2:$B$11,2,FALSE)</f>
        <v>JM</v>
      </c>
    </row>
    <row r="3054" spans="1:7" ht="14.5" x14ac:dyDescent="0.35">
      <c r="A3054" t="s">
        <v>123</v>
      </c>
      <c r="B3054">
        <v>65984</v>
      </c>
      <c r="C3054" t="s">
        <v>2558</v>
      </c>
      <c r="D3054" t="s">
        <v>2557</v>
      </c>
      <c r="E3054" t="s">
        <v>428</v>
      </c>
      <c r="F3054" s="27" t="str">
        <f t="shared" si="47"/>
        <v>SM1: Saykin, Sadiddin</v>
      </c>
      <c r="G3054" s="27" t="str">
        <f>VLOOKUP(A3054,bangolf_kategorien!$A$2:$B$11,2,FALSE)</f>
        <v>SM1</v>
      </c>
    </row>
    <row r="3055" spans="1:7" ht="14.5" x14ac:dyDescent="0.35">
      <c r="A3055" t="s">
        <v>123</v>
      </c>
      <c r="B3055">
        <v>30667</v>
      </c>
      <c r="C3055" t="s">
        <v>335</v>
      </c>
      <c r="D3055" t="s">
        <v>2559</v>
      </c>
      <c r="E3055" t="s">
        <v>464</v>
      </c>
      <c r="F3055" s="27" t="str">
        <f t="shared" si="47"/>
        <v>SM1: Schacht, Jens</v>
      </c>
      <c r="G3055" s="27" t="str">
        <f>VLOOKUP(A3055,bangolf_kategorien!$A$2:$B$11,2,FALSE)</f>
        <v>SM1</v>
      </c>
    </row>
    <row r="3056" spans="1:7" ht="14.5" x14ac:dyDescent="0.35">
      <c r="A3056" t="s">
        <v>134</v>
      </c>
      <c r="B3056">
        <v>40098</v>
      </c>
      <c r="C3056" t="s">
        <v>277</v>
      </c>
      <c r="D3056" t="s">
        <v>2559</v>
      </c>
      <c r="E3056" t="s">
        <v>3494</v>
      </c>
      <c r="F3056" s="27" t="str">
        <f t="shared" si="47"/>
        <v>SW1: Schacht, Monika</v>
      </c>
      <c r="G3056" s="27" t="str">
        <f>VLOOKUP(A3056,bangolf_kategorien!$A$2:$B$11,2,FALSE)</f>
        <v>SW1</v>
      </c>
    </row>
    <row r="3057" spans="1:7" ht="14.5" x14ac:dyDescent="0.35">
      <c r="A3057" t="s">
        <v>123</v>
      </c>
      <c r="B3057">
        <v>67049</v>
      </c>
      <c r="C3057" t="s">
        <v>513</v>
      </c>
      <c r="D3057" t="s">
        <v>3431</v>
      </c>
      <c r="E3057" t="s">
        <v>343</v>
      </c>
      <c r="F3057" s="27" t="str">
        <f t="shared" si="47"/>
        <v>SM1: Schachtsiek, Frank</v>
      </c>
      <c r="G3057" s="27" t="str">
        <f>VLOOKUP(A3057,bangolf_kategorien!$A$2:$B$11,2,FALSE)</f>
        <v>SM1</v>
      </c>
    </row>
    <row r="3058" spans="1:7" ht="14.5" x14ac:dyDescent="0.35">
      <c r="A3058" t="s">
        <v>116</v>
      </c>
      <c r="B3058">
        <v>36767</v>
      </c>
      <c r="C3058" t="s">
        <v>1438</v>
      </c>
      <c r="D3058" t="s">
        <v>2560</v>
      </c>
      <c r="E3058" t="s">
        <v>1182</v>
      </c>
      <c r="F3058" s="27" t="str">
        <f t="shared" si="47"/>
        <v>SW2: Schacke, Doris</v>
      </c>
      <c r="G3058" s="27" t="str">
        <f>VLOOKUP(A3058,bangolf_kategorien!$A$2:$B$11,2,FALSE)</f>
        <v>SW2</v>
      </c>
    </row>
    <row r="3059" spans="1:7" ht="14.5" x14ac:dyDescent="0.35">
      <c r="A3059" t="s">
        <v>112</v>
      </c>
      <c r="B3059">
        <v>12064</v>
      </c>
      <c r="C3059" t="s">
        <v>2132</v>
      </c>
      <c r="D3059" t="s">
        <v>2560</v>
      </c>
      <c r="E3059" t="s">
        <v>1182</v>
      </c>
      <c r="F3059" s="27" t="str">
        <f t="shared" si="47"/>
        <v>SM2: Schacke, Egon</v>
      </c>
      <c r="G3059" s="27" t="str">
        <f>VLOOKUP(A3059,bangolf_kategorien!$A$2:$B$11,2,FALSE)</f>
        <v>SM2</v>
      </c>
    </row>
    <row r="3060" spans="1:7" ht="14.5" x14ac:dyDescent="0.35">
      <c r="A3060" t="s">
        <v>123</v>
      </c>
      <c r="B3060">
        <v>34164</v>
      </c>
      <c r="C3060" t="s">
        <v>232</v>
      </c>
      <c r="D3060" t="s">
        <v>2561</v>
      </c>
      <c r="E3060" t="s">
        <v>1147</v>
      </c>
      <c r="F3060" s="27" t="str">
        <f t="shared" si="47"/>
        <v>SM1: Schade, Klaus</v>
      </c>
      <c r="G3060" s="27" t="str">
        <f>VLOOKUP(A3060,bangolf_kategorien!$A$2:$B$11,2,FALSE)</f>
        <v>SM1</v>
      </c>
    </row>
    <row r="3061" spans="1:7" ht="14.5" x14ac:dyDescent="0.35">
      <c r="A3061" t="s">
        <v>123</v>
      </c>
      <c r="B3061">
        <v>44021</v>
      </c>
      <c r="C3061" t="s">
        <v>140</v>
      </c>
      <c r="D3061" t="s">
        <v>2562</v>
      </c>
      <c r="E3061" t="s">
        <v>219</v>
      </c>
      <c r="F3061" s="27" t="str">
        <f t="shared" si="47"/>
        <v>SM1: Schaefer, Michael</v>
      </c>
      <c r="G3061" s="27" t="str">
        <f>VLOOKUP(A3061,bangolf_kategorien!$A$2:$B$11,2,FALSE)</f>
        <v>SM1</v>
      </c>
    </row>
    <row r="3062" spans="1:7" ht="14.5" x14ac:dyDescent="0.35">
      <c r="A3062" t="s">
        <v>112</v>
      </c>
      <c r="B3062">
        <v>19572</v>
      </c>
      <c r="C3062" t="s">
        <v>579</v>
      </c>
      <c r="D3062" t="s">
        <v>2563</v>
      </c>
      <c r="E3062" t="s">
        <v>602</v>
      </c>
      <c r="F3062" s="27" t="str">
        <f t="shared" si="47"/>
        <v>SM2: Schäfer, Achim</v>
      </c>
      <c r="G3062" s="27" t="str">
        <f>VLOOKUP(A3062,bangolf_kategorien!$A$2:$B$11,2,FALSE)</f>
        <v>SM2</v>
      </c>
    </row>
    <row r="3063" spans="1:7" ht="14.5" x14ac:dyDescent="0.35">
      <c r="A3063" t="s">
        <v>123</v>
      </c>
      <c r="B3063">
        <v>27438</v>
      </c>
      <c r="C3063" t="s">
        <v>1373</v>
      </c>
      <c r="D3063" t="s">
        <v>2563</v>
      </c>
      <c r="E3063" t="s">
        <v>151</v>
      </c>
      <c r="F3063" s="27" t="str">
        <f t="shared" si="47"/>
        <v>SM1: Schäfer, Armin</v>
      </c>
      <c r="G3063" s="27" t="str">
        <f>VLOOKUP(A3063,bangolf_kategorien!$A$2:$B$11,2,FALSE)</f>
        <v>SM1</v>
      </c>
    </row>
    <row r="3064" spans="1:7" ht="14.5" x14ac:dyDescent="0.35">
      <c r="A3064" t="s">
        <v>197</v>
      </c>
      <c r="B3064">
        <v>66150</v>
      </c>
      <c r="C3064" t="s">
        <v>324</v>
      </c>
      <c r="D3064" t="s">
        <v>2563</v>
      </c>
      <c r="E3064" t="s">
        <v>512</v>
      </c>
      <c r="F3064" s="27" t="str">
        <f t="shared" si="47"/>
        <v>JM: Schäfer, Dennis</v>
      </c>
      <c r="G3064" s="27" t="str">
        <f>VLOOKUP(A3064,bangolf_kategorien!$A$2:$B$11,2,FALSE)</f>
        <v>JM</v>
      </c>
    </row>
    <row r="3065" spans="1:7" ht="14.5" x14ac:dyDescent="0.35">
      <c r="A3065" t="s">
        <v>116</v>
      </c>
      <c r="B3065">
        <v>66230</v>
      </c>
      <c r="C3065" t="s">
        <v>130</v>
      </c>
      <c r="D3065" t="s">
        <v>2563</v>
      </c>
      <c r="E3065" t="s">
        <v>1202</v>
      </c>
      <c r="F3065" s="27" t="str">
        <f t="shared" si="47"/>
        <v>SW2: Schäfer, Gabriele</v>
      </c>
      <c r="G3065" s="27" t="str">
        <f>VLOOKUP(A3065,bangolf_kategorien!$A$2:$B$11,2,FALSE)</f>
        <v>SW2</v>
      </c>
    </row>
    <row r="3066" spans="1:7" ht="14.5" x14ac:dyDescent="0.35">
      <c r="A3066" t="s">
        <v>123</v>
      </c>
      <c r="B3066">
        <v>24462</v>
      </c>
      <c r="C3066" t="s">
        <v>146</v>
      </c>
      <c r="D3066" t="s">
        <v>2563</v>
      </c>
      <c r="E3066" t="s">
        <v>145</v>
      </c>
      <c r="F3066" s="27" t="str">
        <f t="shared" si="47"/>
        <v>SM1: Schäfer, Jürgen</v>
      </c>
      <c r="G3066" s="27" t="str">
        <f>VLOOKUP(A3066,bangolf_kategorien!$A$2:$B$11,2,FALSE)</f>
        <v>SM1</v>
      </c>
    </row>
    <row r="3067" spans="1:7" ht="14.5" x14ac:dyDescent="0.35">
      <c r="A3067" t="s">
        <v>112</v>
      </c>
      <c r="B3067">
        <v>22141</v>
      </c>
      <c r="C3067" t="s">
        <v>202</v>
      </c>
      <c r="D3067" t="s">
        <v>2563</v>
      </c>
      <c r="E3067" t="s">
        <v>151</v>
      </c>
      <c r="F3067" s="27" t="str">
        <f t="shared" si="47"/>
        <v>SM2: Schäfer, Manfred</v>
      </c>
      <c r="G3067" s="27" t="str">
        <f>VLOOKUP(A3067,bangolf_kategorien!$A$2:$B$11,2,FALSE)</f>
        <v>SM2</v>
      </c>
    </row>
    <row r="3068" spans="1:7" ht="14.5" x14ac:dyDescent="0.35">
      <c r="A3068" t="s">
        <v>112</v>
      </c>
      <c r="B3068">
        <v>66231</v>
      </c>
      <c r="C3068" t="s">
        <v>202</v>
      </c>
      <c r="D3068" t="s">
        <v>2563</v>
      </c>
      <c r="E3068" t="s">
        <v>1202</v>
      </c>
      <c r="F3068" s="27" t="str">
        <f t="shared" si="47"/>
        <v>SM2: Schäfer, Manfred</v>
      </c>
      <c r="G3068" s="27" t="str">
        <f>VLOOKUP(A3068,bangolf_kategorien!$A$2:$B$11,2,FALSE)</f>
        <v>SM2</v>
      </c>
    </row>
    <row r="3069" spans="1:7" ht="14.5" x14ac:dyDescent="0.35">
      <c r="A3069" t="s">
        <v>112</v>
      </c>
      <c r="B3069">
        <v>1814</v>
      </c>
      <c r="C3069" t="s">
        <v>436</v>
      </c>
      <c r="D3069" t="s">
        <v>2563</v>
      </c>
      <c r="E3069" t="s">
        <v>354</v>
      </c>
      <c r="F3069" s="27" t="str">
        <f t="shared" si="47"/>
        <v>SM2: Schäfer, Norbert</v>
      </c>
      <c r="G3069" s="27" t="str">
        <f>VLOOKUP(A3069,bangolf_kategorien!$A$2:$B$11,2,FALSE)</f>
        <v>SM2</v>
      </c>
    </row>
    <row r="3070" spans="1:7" ht="14.5" x14ac:dyDescent="0.35">
      <c r="A3070" t="s">
        <v>123</v>
      </c>
      <c r="B3070">
        <v>26580</v>
      </c>
      <c r="C3070" t="s">
        <v>436</v>
      </c>
      <c r="D3070" t="s">
        <v>2563</v>
      </c>
      <c r="E3070" t="s">
        <v>602</v>
      </c>
      <c r="F3070" s="27" t="str">
        <f t="shared" si="47"/>
        <v>SM1: Schäfer, Norbert</v>
      </c>
      <c r="G3070" s="27" t="str">
        <f>VLOOKUP(A3070,bangolf_kategorien!$A$2:$B$11,2,FALSE)</f>
        <v>SM1</v>
      </c>
    </row>
    <row r="3071" spans="1:7" ht="14.5" x14ac:dyDescent="0.35">
      <c r="A3071" t="s">
        <v>127</v>
      </c>
      <c r="B3071">
        <v>37818</v>
      </c>
      <c r="C3071" t="s">
        <v>437</v>
      </c>
      <c r="D3071" t="s">
        <v>2563</v>
      </c>
      <c r="E3071" t="s">
        <v>786</v>
      </c>
      <c r="F3071" s="27" t="str">
        <f t="shared" si="47"/>
        <v>H: Schäfer, Pascal</v>
      </c>
      <c r="G3071" s="27" t="str">
        <f>VLOOKUP(A3071,bangolf_kategorien!$A$2:$B$11,2,FALSE)</f>
        <v>H</v>
      </c>
    </row>
    <row r="3072" spans="1:7" ht="14.5" x14ac:dyDescent="0.35">
      <c r="A3072" t="s">
        <v>112</v>
      </c>
      <c r="B3072">
        <v>3108936</v>
      </c>
      <c r="C3072" t="s">
        <v>258</v>
      </c>
      <c r="D3072" t="s">
        <v>2563</v>
      </c>
      <c r="E3072" t="s">
        <v>4</v>
      </c>
      <c r="F3072" s="27" t="str">
        <f t="shared" si="47"/>
        <v>SM2: Schäfer, Reiner</v>
      </c>
      <c r="G3072" s="27" t="str">
        <f>VLOOKUP(A3072,bangolf_kategorien!$A$2:$B$11,2,FALSE)</f>
        <v>SM2</v>
      </c>
    </row>
    <row r="3073" spans="1:7" ht="14.5" x14ac:dyDescent="0.35">
      <c r="A3073" t="s">
        <v>112</v>
      </c>
      <c r="B3073">
        <v>49087</v>
      </c>
      <c r="C3073" t="s">
        <v>366</v>
      </c>
      <c r="D3073" t="s">
        <v>2563</v>
      </c>
      <c r="E3073" t="s">
        <v>327</v>
      </c>
      <c r="F3073" s="27" t="str">
        <f t="shared" si="47"/>
        <v>SM2: Schäfer, Richard</v>
      </c>
      <c r="G3073" s="27" t="str">
        <f>VLOOKUP(A3073,bangolf_kategorien!$A$2:$B$11,2,FALSE)</f>
        <v>SM2</v>
      </c>
    </row>
    <row r="3074" spans="1:7" ht="14.5" x14ac:dyDescent="0.35">
      <c r="A3074" t="s">
        <v>127</v>
      </c>
      <c r="B3074">
        <v>45844</v>
      </c>
      <c r="C3074" t="s">
        <v>718</v>
      </c>
      <c r="D3074" t="s">
        <v>2564</v>
      </c>
      <c r="E3074" t="s">
        <v>559</v>
      </c>
      <c r="F3074" s="27" t="str">
        <f t="shared" si="47"/>
        <v>H: Schakowski, Carsten</v>
      </c>
      <c r="G3074" s="27" t="str">
        <f>VLOOKUP(A3074,bangolf_kategorien!$A$2:$B$11,2,FALSE)</f>
        <v>H</v>
      </c>
    </row>
    <row r="3075" spans="1:7" ht="14.5" x14ac:dyDescent="0.35">
      <c r="A3075" t="s">
        <v>112</v>
      </c>
      <c r="B3075">
        <v>26089</v>
      </c>
      <c r="C3075" t="s">
        <v>1100</v>
      </c>
      <c r="D3075" t="s">
        <v>2565</v>
      </c>
      <c r="E3075" t="s">
        <v>417</v>
      </c>
      <c r="F3075" s="27" t="str">
        <f t="shared" ref="F3075:F3138" si="48">CONCATENATE(G3075,": ",D3075,", ",C3075)</f>
        <v>SM2: Schamberger, Albert</v>
      </c>
      <c r="G3075" s="27" t="str">
        <f>VLOOKUP(A3075,bangolf_kategorien!$A$2:$B$11,2,FALSE)</f>
        <v>SM2</v>
      </c>
    </row>
    <row r="3076" spans="1:7" ht="14.5" x14ac:dyDescent="0.35">
      <c r="A3076" t="s">
        <v>116</v>
      </c>
      <c r="B3076">
        <v>26088</v>
      </c>
      <c r="C3076" t="s">
        <v>991</v>
      </c>
      <c r="D3076" t="s">
        <v>2565</v>
      </c>
      <c r="E3076" t="s">
        <v>417</v>
      </c>
      <c r="F3076" s="27" t="str">
        <f t="shared" si="48"/>
        <v>SW2: Schamberger, Gerda</v>
      </c>
      <c r="G3076" s="27" t="str">
        <f>VLOOKUP(A3076,bangolf_kategorien!$A$2:$B$11,2,FALSE)</f>
        <v>SW2</v>
      </c>
    </row>
    <row r="3077" spans="1:7" ht="14.5" x14ac:dyDescent="0.35">
      <c r="A3077" t="s">
        <v>138</v>
      </c>
      <c r="B3077">
        <v>3118752</v>
      </c>
      <c r="C3077" t="s">
        <v>1350</v>
      </c>
      <c r="D3077" t="s">
        <v>2565</v>
      </c>
      <c r="E3077" t="s">
        <v>4</v>
      </c>
      <c r="F3077" s="27" t="str">
        <f t="shared" si="48"/>
        <v>D: Schamberger, Melanie</v>
      </c>
      <c r="G3077" s="27" t="str">
        <f>VLOOKUP(A3077,bangolf_kategorien!$A$2:$B$11,2,FALSE)</f>
        <v>D</v>
      </c>
    </row>
    <row r="3078" spans="1:7" ht="14.5" x14ac:dyDescent="0.35">
      <c r="A3078" t="s">
        <v>134</v>
      </c>
      <c r="B3078">
        <v>67243</v>
      </c>
      <c r="C3078" t="s">
        <v>841</v>
      </c>
      <c r="D3078" t="s">
        <v>2566</v>
      </c>
      <c r="E3078" t="s">
        <v>172</v>
      </c>
      <c r="F3078" s="27" t="str">
        <f t="shared" si="48"/>
        <v>SW1: Schäning, Petra</v>
      </c>
      <c r="G3078" s="27" t="str">
        <f>VLOOKUP(A3078,bangolf_kategorien!$A$2:$B$11,2,FALSE)</f>
        <v>SW1</v>
      </c>
    </row>
    <row r="3079" spans="1:7" ht="14.5" x14ac:dyDescent="0.35">
      <c r="A3079" t="s">
        <v>123</v>
      </c>
      <c r="B3079">
        <v>66787</v>
      </c>
      <c r="C3079" t="s">
        <v>236</v>
      </c>
      <c r="D3079" t="s">
        <v>2566</v>
      </c>
      <c r="E3079" t="s">
        <v>172</v>
      </c>
      <c r="F3079" s="27" t="str">
        <f t="shared" si="48"/>
        <v>SM1: Schäning, Sven</v>
      </c>
      <c r="G3079" s="27" t="str">
        <f>VLOOKUP(A3079,bangolf_kategorien!$A$2:$B$11,2,FALSE)</f>
        <v>SM1</v>
      </c>
    </row>
    <row r="3080" spans="1:7" ht="14.5" x14ac:dyDescent="0.35">
      <c r="A3080" t="s">
        <v>127</v>
      </c>
      <c r="B3080">
        <v>66792</v>
      </c>
      <c r="C3080" t="s">
        <v>578</v>
      </c>
      <c r="D3080" t="s">
        <v>2567</v>
      </c>
      <c r="E3080" t="s">
        <v>1703</v>
      </c>
      <c r="F3080" s="27" t="str">
        <f t="shared" si="48"/>
        <v>H: Schank, Kevin</v>
      </c>
      <c r="G3080" s="27" t="str">
        <f>VLOOKUP(A3080,bangolf_kategorien!$A$2:$B$11,2,FALSE)</f>
        <v>H</v>
      </c>
    </row>
    <row r="3081" spans="1:7" ht="14.5" x14ac:dyDescent="0.35">
      <c r="A3081" t="s">
        <v>112</v>
      </c>
      <c r="B3081">
        <v>6642</v>
      </c>
      <c r="C3081" t="s">
        <v>410</v>
      </c>
      <c r="D3081" t="s">
        <v>2568</v>
      </c>
      <c r="E3081" t="s">
        <v>346</v>
      </c>
      <c r="F3081" s="27" t="str">
        <f t="shared" si="48"/>
        <v>SM2: Schankweiler, Erich</v>
      </c>
      <c r="G3081" s="27" t="str">
        <f>VLOOKUP(A3081,bangolf_kategorien!$A$2:$B$11,2,FALSE)</f>
        <v>SM2</v>
      </c>
    </row>
    <row r="3082" spans="1:7" ht="14.5" x14ac:dyDescent="0.35">
      <c r="A3082" t="s">
        <v>123</v>
      </c>
      <c r="B3082">
        <v>46517</v>
      </c>
      <c r="C3082" t="s">
        <v>124</v>
      </c>
      <c r="D3082" t="s">
        <v>2569</v>
      </c>
      <c r="E3082" t="s">
        <v>256</v>
      </c>
      <c r="F3082" s="27" t="str">
        <f t="shared" si="48"/>
        <v>SM1: Schäpe, Thomas</v>
      </c>
      <c r="G3082" s="27" t="str">
        <f>VLOOKUP(A3082,bangolf_kategorien!$A$2:$B$11,2,FALSE)</f>
        <v>SM1</v>
      </c>
    </row>
    <row r="3083" spans="1:7" ht="14.5" x14ac:dyDescent="0.35">
      <c r="A3083" t="s">
        <v>112</v>
      </c>
      <c r="B3083">
        <v>5062</v>
      </c>
      <c r="C3083" t="s">
        <v>399</v>
      </c>
      <c r="D3083" t="s">
        <v>2570</v>
      </c>
      <c r="E3083" t="s">
        <v>122</v>
      </c>
      <c r="F3083" s="27" t="str">
        <f t="shared" si="48"/>
        <v>SM2: Schaper, Dirk</v>
      </c>
      <c r="G3083" s="27" t="str">
        <f>VLOOKUP(A3083,bangolf_kategorien!$A$2:$B$11,2,FALSE)</f>
        <v>SM2</v>
      </c>
    </row>
    <row r="3084" spans="1:7" ht="14.5" x14ac:dyDescent="0.35">
      <c r="A3084" t="s">
        <v>112</v>
      </c>
      <c r="B3084">
        <v>7907</v>
      </c>
      <c r="C3084" t="s">
        <v>180</v>
      </c>
      <c r="D3084" t="s">
        <v>2571</v>
      </c>
      <c r="E3084" t="s">
        <v>219</v>
      </c>
      <c r="F3084" s="27" t="str">
        <f t="shared" si="48"/>
        <v>SM2: Scharfenberg, Peter</v>
      </c>
      <c r="G3084" s="27" t="str">
        <f>VLOOKUP(A3084,bangolf_kategorien!$A$2:$B$11,2,FALSE)</f>
        <v>SM2</v>
      </c>
    </row>
    <row r="3085" spans="1:7" ht="14.5" x14ac:dyDescent="0.35">
      <c r="A3085" t="s">
        <v>134</v>
      </c>
      <c r="B3085">
        <v>38455</v>
      </c>
      <c r="C3085" t="s">
        <v>649</v>
      </c>
      <c r="D3085" t="s">
        <v>2572</v>
      </c>
      <c r="E3085" t="s">
        <v>122</v>
      </c>
      <c r="F3085" s="27" t="str">
        <f t="shared" si="48"/>
        <v>SW1: Scharnhorst, Helga</v>
      </c>
      <c r="G3085" s="27" t="str">
        <f>VLOOKUP(A3085,bangolf_kategorien!$A$2:$B$11,2,FALSE)</f>
        <v>SW1</v>
      </c>
    </row>
    <row r="3086" spans="1:7" ht="14.5" x14ac:dyDescent="0.35">
      <c r="A3086" t="s">
        <v>112</v>
      </c>
      <c r="B3086">
        <v>1549</v>
      </c>
      <c r="C3086" t="s">
        <v>569</v>
      </c>
      <c r="D3086" t="s">
        <v>2572</v>
      </c>
      <c r="E3086" t="s">
        <v>122</v>
      </c>
      <c r="F3086" s="27" t="str">
        <f t="shared" si="48"/>
        <v>SM2: Scharnhorst, Rüdiger</v>
      </c>
      <c r="G3086" s="27" t="str">
        <f>VLOOKUP(A3086,bangolf_kategorien!$A$2:$B$11,2,FALSE)</f>
        <v>SM2</v>
      </c>
    </row>
    <row r="3087" spans="1:7" ht="14.5" x14ac:dyDescent="0.35">
      <c r="A3087" t="s">
        <v>134</v>
      </c>
      <c r="B3087">
        <v>67147</v>
      </c>
      <c r="C3087" t="s">
        <v>271</v>
      </c>
      <c r="D3087" t="s">
        <v>3478</v>
      </c>
      <c r="E3087" t="s">
        <v>343</v>
      </c>
      <c r="F3087" s="27" t="str">
        <f t="shared" si="48"/>
        <v>SW1: Scharpe, Sabine</v>
      </c>
      <c r="G3087" s="27" t="str">
        <f>VLOOKUP(A3087,bangolf_kategorien!$A$2:$B$11,2,FALSE)</f>
        <v>SW1</v>
      </c>
    </row>
    <row r="3088" spans="1:7" ht="14.5" x14ac:dyDescent="0.35">
      <c r="A3088" t="s">
        <v>112</v>
      </c>
      <c r="B3088">
        <v>66599</v>
      </c>
      <c r="C3088" t="s">
        <v>302</v>
      </c>
      <c r="D3088" t="s">
        <v>2573</v>
      </c>
      <c r="E3088" t="s">
        <v>2167</v>
      </c>
      <c r="F3088" s="27" t="str">
        <f t="shared" si="48"/>
        <v>SM2: Scharvier, Heinz</v>
      </c>
      <c r="G3088" s="27" t="str">
        <f>VLOOKUP(A3088,bangolf_kategorien!$A$2:$B$11,2,FALSE)</f>
        <v>SM2</v>
      </c>
    </row>
    <row r="3089" spans="1:7" ht="14.5" x14ac:dyDescent="0.35">
      <c r="A3089" t="s">
        <v>152</v>
      </c>
      <c r="B3089">
        <v>67356</v>
      </c>
      <c r="C3089" t="s">
        <v>3540</v>
      </c>
      <c r="D3089" t="s">
        <v>3932</v>
      </c>
      <c r="E3089" t="s">
        <v>500</v>
      </c>
      <c r="F3089" s="27" t="str">
        <f t="shared" si="48"/>
        <v>SCHM: Schasse, Lino</v>
      </c>
      <c r="G3089" s="27" t="str">
        <f>VLOOKUP(A3089,bangolf_kategorien!$A$2:$B$11,2,FALSE)</f>
        <v>SCHM</v>
      </c>
    </row>
    <row r="3090" spans="1:7" ht="14.5" x14ac:dyDescent="0.35">
      <c r="A3090" t="s">
        <v>152</v>
      </c>
      <c r="B3090">
        <v>67357</v>
      </c>
      <c r="C3090" t="s">
        <v>3355</v>
      </c>
      <c r="D3090" t="s">
        <v>3932</v>
      </c>
      <c r="E3090" t="s">
        <v>500</v>
      </c>
      <c r="F3090" s="27" t="str">
        <f t="shared" si="48"/>
        <v>SCHM: Schasse, Mika</v>
      </c>
      <c r="G3090" s="27" t="str">
        <f>VLOOKUP(A3090,bangolf_kategorien!$A$2:$B$11,2,FALSE)</f>
        <v>SCHM</v>
      </c>
    </row>
    <row r="3091" spans="1:7" ht="14.5" x14ac:dyDescent="0.35">
      <c r="A3091" t="s">
        <v>112</v>
      </c>
      <c r="B3091">
        <v>27121</v>
      </c>
      <c r="C3091" t="s">
        <v>2574</v>
      </c>
      <c r="D3091" t="s">
        <v>2575</v>
      </c>
      <c r="E3091" t="s">
        <v>223</v>
      </c>
      <c r="F3091" s="27" t="str">
        <f t="shared" si="48"/>
        <v>SM2: Schatke, Arno</v>
      </c>
      <c r="G3091" s="27" t="str">
        <f>VLOOKUP(A3091,bangolf_kategorien!$A$2:$B$11,2,FALSE)</f>
        <v>SM2</v>
      </c>
    </row>
    <row r="3092" spans="1:7" ht="14.5" x14ac:dyDescent="0.35">
      <c r="A3092" t="s">
        <v>112</v>
      </c>
      <c r="B3092">
        <v>34453</v>
      </c>
      <c r="C3092" t="s">
        <v>140</v>
      </c>
      <c r="D3092" t="s">
        <v>3933</v>
      </c>
      <c r="E3092" t="s">
        <v>444</v>
      </c>
      <c r="F3092" s="27" t="str">
        <f t="shared" si="48"/>
        <v>SM2: Schätz, Michael</v>
      </c>
      <c r="G3092" s="27" t="str">
        <f>VLOOKUP(A3092,bangolf_kategorien!$A$2:$B$11,2,FALSE)</f>
        <v>SM2</v>
      </c>
    </row>
    <row r="3093" spans="1:7" ht="14.5" x14ac:dyDescent="0.35">
      <c r="A3093" t="s">
        <v>152</v>
      </c>
      <c r="B3093">
        <v>66477</v>
      </c>
      <c r="C3093" t="s">
        <v>1016</v>
      </c>
      <c r="D3093" t="s">
        <v>2576</v>
      </c>
      <c r="E3093" t="s">
        <v>334</v>
      </c>
      <c r="F3093" s="27" t="str">
        <f t="shared" si="48"/>
        <v>SCHM: Schaub, Karim</v>
      </c>
      <c r="G3093" s="27" t="str">
        <f>VLOOKUP(A3093,bangolf_kategorien!$A$2:$B$11,2,FALSE)</f>
        <v>SCHM</v>
      </c>
    </row>
    <row r="3094" spans="1:7" ht="14.5" x14ac:dyDescent="0.35">
      <c r="A3094" t="s">
        <v>138</v>
      </c>
      <c r="B3094">
        <v>35464</v>
      </c>
      <c r="C3094" t="s">
        <v>350</v>
      </c>
      <c r="D3094" t="s">
        <v>2576</v>
      </c>
      <c r="E3094" t="s">
        <v>334</v>
      </c>
      <c r="F3094" s="27" t="str">
        <f t="shared" si="48"/>
        <v>D: Schaub, Susanne</v>
      </c>
      <c r="G3094" s="27" t="str">
        <f>VLOOKUP(A3094,bangolf_kategorien!$A$2:$B$11,2,FALSE)</f>
        <v>D</v>
      </c>
    </row>
    <row r="3095" spans="1:7" ht="14.5" x14ac:dyDescent="0.35">
      <c r="A3095" t="s">
        <v>123</v>
      </c>
      <c r="B3095">
        <v>40975</v>
      </c>
      <c r="C3095" t="s">
        <v>328</v>
      </c>
      <c r="D3095" t="s">
        <v>2577</v>
      </c>
      <c r="E3095" t="s">
        <v>979</v>
      </c>
      <c r="F3095" s="27" t="str">
        <f t="shared" si="48"/>
        <v>SM1: Schechinger, Werner</v>
      </c>
      <c r="G3095" s="27" t="str">
        <f>VLOOKUP(A3095,bangolf_kategorien!$A$2:$B$11,2,FALSE)</f>
        <v>SM1</v>
      </c>
    </row>
    <row r="3096" spans="1:7" ht="14.5" x14ac:dyDescent="0.35">
      <c r="A3096" t="s">
        <v>134</v>
      </c>
      <c r="B3096">
        <v>66524</v>
      </c>
      <c r="C3096" t="s">
        <v>1085</v>
      </c>
      <c r="D3096" t="s">
        <v>2578</v>
      </c>
      <c r="E3096" t="s">
        <v>728</v>
      </c>
      <c r="F3096" s="27" t="str">
        <f t="shared" si="48"/>
        <v>SW1: Scheder, Christine</v>
      </c>
      <c r="G3096" s="27" t="str">
        <f>VLOOKUP(A3096,bangolf_kategorien!$A$2:$B$11,2,FALSE)</f>
        <v>SW1</v>
      </c>
    </row>
    <row r="3097" spans="1:7" ht="14.5" x14ac:dyDescent="0.35">
      <c r="A3097" t="s">
        <v>164</v>
      </c>
      <c r="B3097">
        <v>66526</v>
      </c>
      <c r="C3097" t="s">
        <v>1414</v>
      </c>
      <c r="D3097" t="s">
        <v>2578</v>
      </c>
      <c r="E3097" t="s">
        <v>728</v>
      </c>
      <c r="F3097" s="27" t="str">
        <f t="shared" si="48"/>
        <v>JW: Scheder, Laura</v>
      </c>
      <c r="G3097" s="27" t="str">
        <f>VLOOKUP(A3097,bangolf_kategorien!$A$2:$B$11,2,FALSE)</f>
        <v>JW</v>
      </c>
    </row>
    <row r="3098" spans="1:7" ht="14.5" x14ac:dyDescent="0.35">
      <c r="A3098" t="s">
        <v>123</v>
      </c>
      <c r="B3098">
        <v>66525</v>
      </c>
      <c r="C3098" t="s">
        <v>518</v>
      </c>
      <c r="D3098" t="s">
        <v>2578</v>
      </c>
      <c r="E3098" t="s">
        <v>728</v>
      </c>
      <c r="F3098" s="27" t="str">
        <f t="shared" si="48"/>
        <v>SM1: Scheder, Roland</v>
      </c>
      <c r="G3098" s="27" t="str">
        <f>VLOOKUP(A3098,bangolf_kategorien!$A$2:$B$11,2,FALSE)</f>
        <v>SM1</v>
      </c>
    </row>
    <row r="3099" spans="1:7" ht="14.5" x14ac:dyDescent="0.35">
      <c r="A3099" t="s">
        <v>116</v>
      </c>
      <c r="B3099">
        <v>65969</v>
      </c>
      <c r="C3099" t="s">
        <v>2579</v>
      </c>
      <c r="D3099" t="s">
        <v>2580</v>
      </c>
      <c r="E3099" t="s">
        <v>945</v>
      </c>
      <c r="F3099" s="27" t="str">
        <f t="shared" si="48"/>
        <v>SW2: Scheffler, Ingelore</v>
      </c>
      <c r="G3099" s="27" t="str">
        <f>VLOOKUP(A3099,bangolf_kategorien!$A$2:$B$11,2,FALSE)</f>
        <v>SW2</v>
      </c>
    </row>
    <row r="3100" spans="1:7" ht="14.5" x14ac:dyDescent="0.35">
      <c r="A3100" t="s">
        <v>127</v>
      </c>
      <c r="B3100">
        <v>33583</v>
      </c>
      <c r="C3100" t="s">
        <v>335</v>
      </c>
      <c r="D3100" t="s">
        <v>2580</v>
      </c>
      <c r="E3100" t="s">
        <v>282</v>
      </c>
      <c r="F3100" s="27" t="str">
        <f t="shared" si="48"/>
        <v>H: Scheffler, Jens</v>
      </c>
      <c r="G3100" s="27" t="str">
        <f>VLOOKUP(A3100,bangolf_kategorien!$A$2:$B$11,2,FALSE)</f>
        <v>H</v>
      </c>
    </row>
    <row r="3101" spans="1:7" ht="14.5" x14ac:dyDescent="0.35">
      <c r="A3101" t="s">
        <v>123</v>
      </c>
      <c r="B3101">
        <v>36185</v>
      </c>
      <c r="C3101" t="s">
        <v>269</v>
      </c>
      <c r="D3101" t="s">
        <v>2581</v>
      </c>
      <c r="E3101" t="s">
        <v>240</v>
      </c>
      <c r="F3101" s="27" t="str">
        <f t="shared" si="48"/>
        <v>SM1: Scheffner, Christian</v>
      </c>
      <c r="G3101" s="27" t="str">
        <f>VLOOKUP(A3101,bangolf_kategorien!$A$2:$B$11,2,FALSE)</f>
        <v>SM1</v>
      </c>
    </row>
    <row r="3102" spans="1:7" ht="14.5" x14ac:dyDescent="0.35">
      <c r="A3102" t="s">
        <v>134</v>
      </c>
      <c r="B3102">
        <v>36181</v>
      </c>
      <c r="C3102" t="s">
        <v>2197</v>
      </c>
      <c r="D3102" t="s">
        <v>2581</v>
      </c>
      <c r="E3102" t="s">
        <v>240</v>
      </c>
      <c r="F3102" s="27" t="str">
        <f t="shared" si="48"/>
        <v>SW1: Scheffner, Kathrin</v>
      </c>
      <c r="G3102" s="27" t="str">
        <f>VLOOKUP(A3102,bangolf_kategorien!$A$2:$B$11,2,FALSE)</f>
        <v>SW1</v>
      </c>
    </row>
    <row r="3103" spans="1:7" ht="14.5" x14ac:dyDescent="0.35">
      <c r="A3103" t="s">
        <v>127</v>
      </c>
      <c r="B3103">
        <v>47093</v>
      </c>
      <c r="C3103" t="s">
        <v>269</v>
      </c>
      <c r="D3103" t="s">
        <v>2582</v>
      </c>
      <c r="E3103" t="s">
        <v>434</v>
      </c>
      <c r="F3103" s="27" t="str">
        <f t="shared" si="48"/>
        <v>H: Scheider, Christian</v>
      </c>
      <c r="G3103" s="27" t="str">
        <f>VLOOKUP(A3103,bangolf_kategorien!$A$2:$B$11,2,FALSE)</f>
        <v>H</v>
      </c>
    </row>
    <row r="3104" spans="1:7" ht="14.5" x14ac:dyDescent="0.35">
      <c r="A3104" t="s">
        <v>123</v>
      </c>
      <c r="B3104">
        <v>24</v>
      </c>
      <c r="C3104" t="s">
        <v>241</v>
      </c>
      <c r="D3104" t="s">
        <v>2582</v>
      </c>
      <c r="E3104" t="s">
        <v>434</v>
      </c>
      <c r="F3104" s="27" t="str">
        <f t="shared" si="48"/>
        <v>SM1: Scheider, Stefan</v>
      </c>
      <c r="G3104" s="27" t="str">
        <f>VLOOKUP(A3104,bangolf_kategorien!$A$2:$B$11,2,FALSE)</f>
        <v>SM1</v>
      </c>
    </row>
    <row r="3105" spans="1:7" ht="14.5" x14ac:dyDescent="0.35">
      <c r="A3105" t="s">
        <v>127</v>
      </c>
      <c r="B3105">
        <v>34772</v>
      </c>
      <c r="C3105" t="s">
        <v>399</v>
      </c>
      <c r="D3105" t="s">
        <v>2583</v>
      </c>
      <c r="E3105" t="s">
        <v>252</v>
      </c>
      <c r="F3105" s="27" t="str">
        <f t="shared" si="48"/>
        <v>H: Scheikowski, Dirk</v>
      </c>
      <c r="G3105" s="27" t="str">
        <f>VLOOKUP(A3105,bangolf_kategorien!$A$2:$B$11,2,FALSE)</f>
        <v>H</v>
      </c>
    </row>
    <row r="3106" spans="1:7" ht="14.5" x14ac:dyDescent="0.35">
      <c r="A3106" t="s">
        <v>127</v>
      </c>
      <c r="B3106">
        <v>66942</v>
      </c>
      <c r="C3106" t="s">
        <v>494</v>
      </c>
      <c r="D3106" t="s">
        <v>3432</v>
      </c>
      <c r="E3106" t="s">
        <v>354</v>
      </c>
      <c r="F3106" s="27" t="str">
        <f t="shared" si="48"/>
        <v>H: Schellewald, Dominik</v>
      </c>
      <c r="G3106" s="27" t="str">
        <f>VLOOKUP(A3106,bangolf_kategorien!$A$2:$B$11,2,FALSE)</f>
        <v>H</v>
      </c>
    </row>
    <row r="3107" spans="1:7" ht="14.5" x14ac:dyDescent="0.35">
      <c r="A3107" t="s">
        <v>112</v>
      </c>
      <c r="B3107">
        <v>631</v>
      </c>
      <c r="C3107" t="s">
        <v>233</v>
      </c>
      <c r="D3107" t="s">
        <v>2584</v>
      </c>
      <c r="E3107" t="s">
        <v>375</v>
      </c>
      <c r="F3107" s="27" t="str">
        <f t="shared" si="48"/>
        <v>SM2: Schellhas, Kurt</v>
      </c>
      <c r="G3107" s="27" t="str">
        <f>VLOOKUP(A3107,bangolf_kategorien!$A$2:$B$11,2,FALSE)</f>
        <v>SM2</v>
      </c>
    </row>
    <row r="3108" spans="1:7" ht="14.5" x14ac:dyDescent="0.35">
      <c r="A3108" t="s">
        <v>112</v>
      </c>
      <c r="B3108">
        <v>44026</v>
      </c>
      <c r="C3108" t="s">
        <v>2586</v>
      </c>
      <c r="D3108" t="s">
        <v>2585</v>
      </c>
      <c r="E3108" t="s">
        <v>563</v>
      </c>
      <c r="F3108" s="27" t="str">
        <f t="shared" si="48"/>
        <v>SM2: Schenk, Horst-Dieter</v>
      </c>
      <c r="G3108" s="27" t="str">
        <f>VLOOKUP(A3108,bangolf_kategorien!$A$2:$B$11,2,FALSE)</f>
        <v>SM2</v>
      </c>
    </row>
    <row r="3109" spans="1:7" ht="14.5" x14ac:dyDescent="0.35">
      <c r="A3109" t="s">
        <v>116</v>
      </c>
      <c r="B3109">
        <v>62802</v>
      </c>
      <c r="C3109" t="s">
        <v>2587</v>
      </c>
      <c r="D3109" t="s">
        <v>2585</v>
      </c>
      <c r="E3109" t="s">
        <v>243</v>
      </c>
      <c r="F3109" s="27" t="str">
        <f t="shared" si="48"/>
        <v>SW2: Schenk, Linda</v>
      </c>
      <c r="G3109" s="27" t="str">
        <f>VLOOKUP(A3109,bangolf_kategorien!$A$2:$B$11,2,FALSE)</f>
        <v>SW2</v>
      </c>
    </row>
    <row r="3110" spans="1:7" ht="14.5" x14ac:dyDescent="0.35">
      <c r="A3110" t="s">
        <v>127</v>
      </c>
      <c r="B3110">
        <v>66598</v>
      </c>
      <c r="C3110" t="s">
        <v>1131</v>
      </c>
      <c r="D3110" t="s">
        <v>2585</v>
      </c>
      <c r="E3110" t="s">
        <v>200</v>
      </c>
      <c r="F3110" s="27" t="str">
        <f t="shared" si="48"/>
        <v>H: Schenk, Nico</v>
      </c>
      <c r="G3110" s="27" t="str">
        <f>VLOOKUP(A3110,bangolf_kategorien!$A$2:$B$11,2,FALSE)</f>
        <v>H</v>
      </c>
    </row>
    <row r="3111" spans="1:7" ht="14.5" x14ac:dyDescent="0.35">
      <c r="A3111" t="s">
        <v>112</v>
      </c>
      <c r="B3111">
        <v>66951</v>
      </c>
      <c r="C3111" t="s">
        <v>366</v>
      </c>
      <c r="D3111" t="s">
        <v>3433</v>
      </c>
      <c r="E3111" t="s">
        <v>512</v>
      </c>
      <c r="F3111" s="27" t="str">
        <f t="shared" si="48"/>
        <v>SM2: Schenkel, Richard</v>
      </c>
      <c r="G3111" s="27" t="str">
        <f>VLOOKUP(A3111,bangolf_kategorien!$A$2:$B$11,2,FALSE)</f>
        <v>SM2</v>
      </c>
    </row>
    <row r="3112" spans="1:7" ht="14.5" x14ac:dyDescent="0.35">
      <c r="A3112" t="s">
        <v>127</v>
      </c>
      <c r="B3112">
        <v>38547</v>
      </c>
      <c r="C3112" t="s">
        <v>180</v>
      </c>
      <c r="D3112" t="s">
        <v>2588</v>
      </c>
      <c r="E3112" t="s">
        <v>990</v>
      </c>
      <c r="F3112" s="27" t="str">
        <f t="shared" si="48"/>
        <v>H: Scherber, Peter</v>
      </c>
      <c r="G3112" s="27" t="str">
        <f>VLOOKUP(A3112,bangolf_kategorien!$A$2:$B$11,2,FALSE)</f>
        <v>H</v>
      </c>
    </row>
    <row r="3113" spans="1:7" ht="14.5" x14ac:dyDescent="0.35">
      <c r="A3113" t="s">
        <v>123</v>
      </c>
      <c r="B3113">
        <v>36164</v>
      </c>
      <c r="C3113" t="s">
        <v>149</v>
      </c>
      <c r="D3113" t="s">
        <v>2589</v>
      </c>
      <c r="E3113" t="s">
        <v>211</v>
      </c>
      <c r="F3113" s="27" t="str">
        <f t="shared" si="48"/>
        <v>SM1: Scherkenbach, Markus</v>
      </c>
      <c r="G3113" s="27" t="str">
        <f>VLOOKUP(A3113,bangolf_kategorien!$A$2:$B$11,2,FALSE)</f>
        <v>SM1</v>
      </c>
    </row>
    <row r="3114" spans="1:7" ht="14.5" x14ac:dyDescent="0.35">
      <c r="A3114" t="s">
        <v>123</v>
      </c>
      <c r="B3114">
        <v>44856</v>
      </c>
      <c r="C3114" t="s">
        <v>2590</v>
      </c>
      <c r="D3114" t="s">
        <v>2591</v>
      </c>
      <c r="E3114" t="s">
        <v>459</v>
      </c>
      <c r="F3114" s="27" t="str">
        <f t="shared" si="48"/>
        <v>SM1: Scheunemann, Irving</v>
      </c>
      <c r="G3114" s="27" t="str">
        <f>VLOOKUP(A3114,bangolf_kategorien!$A$2:$B$11,2,FALSE)</f>
        <v>SM1</v>
      </c>
    </row>
    <row r="3115" spans="1:7" ht="14.5" x14ac:dyDescent="0.35">
      <c r="A3115" t="s">
        <v>138</v>
      </c>
      <c r="B3115">
        <v>65902</v>
      </c>
      <c r="C3115" t="s">
        <v>290</v>
      </c>
      <c r="D3115" t="s">
        <v>2592</v>
      </c>
      <c r="E3115" t="s">
        <v>204</v>
      </c>
      <c r="F3115" s="27" t="str">
        <f t="shared" si="48"/>
        <v>D: Schewcik, Andrea</v>
      </c>
      <c r="G3115" s="27" t="str">
        <f>VLOOKUP(A3115,bangolf_kategorien!$A$2:$B$11,2,FALSE)</f>
        <v>D</v>
      </c>
    </row>
    <row r="3116" spans="1:7" ht="14.5" x14ac:dyDescent="0.35">
      <c r="A3116" t="s">
        <v>123</v>
      </c>
      <c r="B3116">
        <v>65901</v>
      </c>
      <c r="C3116" t="s">
        <v>315</v>
      </c>
      <c r="D3116" t="s">
        <v>2592</v>
      </c>
      <c r="E3116" t="s">
        <v>204</v>
      </c>
      <c r="F3116" s="27" t="str">
        <f t="shared" si="48"/>
        <v>SM1: Schewcik, Andreas</v>
      </c>
      <c r="G3116" s="27" t="str">
        <f>VLOOKUP(A3116,bangolf_kategorien!$A$2:$B$11,2,FALSE)</f>
        <v>SM1</v>
      </c>
    </row>
    <row r="3117" spans="1:7" ht="14.5" x14ac:dyDescent="0.35">
      <c r="A3117" t="s">
        <v>112</v>
      </c>
      <c r="B3117">
        <v>18086</v>
      </c>
      <c r="C3117" t="s">
        <v>286</v>
      </c>
      <c r="D3117" t="s">
        <v>2593</v>
      </c>
      <c r="E3117" t="s">
        <v>192</v>
      </c>
      <c r="F3117" s="27" t="str">
        <f t="shared" si="48"/>
        <v>SM2: Schewerda, Hans</v>
      </c>
      <c r="G3117" s="27" t="str">
        <f>VLOOKUP(A3117,bangolf_kategorien!$A$2:$B$11,2,FALSE)</f>
        <v>SM2</v>
      </c>
    </row>
    <row r="3118" spans="1:7" ht="14.5" x14ac:dyDescent="0.35">
      <c r="A3118" t="s">
        <v>116</v>
      </c>
      <c r="B3118">
        <v>18085</v>
      </c>
      <c r="C3118" t="s">
        <v>649</v>
      </c>
      <c r="D3118" t="s">
        <v>2593</v>
      </c>
      <c r="E3118" t="s">
        <v>192</v>
      </c>
      <c r="F3118" s="27" t="str">
        <f t="shared" si="48"/>
        <v>SW2: Schewerda, Helga</v>
      </c>
      <c r="G3118" s="27" t="str">
        <f>VLOOKUP(A3118,bangolf_kategorien!$A$2:$B$11,2,FALSE)</f>
        <v>SW2</v>
      </c>
    </row>
    <row r="3119" spans="1:7" ht="14.5" x14ac:dyDescent="0.35">
      <c r="A3119" t="s">
        <v>123</v>
      </c>
      <c r="B3119">
        <v>30366</v>
      </c>
      <c r="C3119" t="s">
        <v>359</v>
      </c>
      <c r="D3119" t="s">
        <v>2593</v>
      </c>
      <c r="E3119" t="s">
        <v>132</v>
      </c>
      <c r="F3119" s="27" t="str">
        <f t="shared" si="48"/>
        <v>SM1: Schewerda, Ralf</v>
      </c>
      <c r="G3119" s="27" t="str">
        <f>VLOOKUP(A3119,bangolf_kategorien!$A$2:$B$11,2,FALSE)</f>
        <v>SM1</v>
      </c>
    </row>
    <row r="3120" spans="1:7" ht="14.5" x14ac:dyDescent="0.35">
      <c r="A3120" t="s">
        <v>123</v>
      </c>
      <c r="B3120">
        <v>45472</v>
      </c>
      <c r="C3120" t="s">
        <v>124</v>
      </c>
      <c r="D3120" t="s">
        <v>3434</v>
      </c>
      <c r="E3120" t="s">
        <v>327</v>
      </c>
      <c r="F3120" s="27" t="str">
        <f t="shared" si="48"/>
        <v>SM1: Schiebel, Thomas</v>
      </c>
      <c r="G3120" s="27" t="str">
        <f>VLOOKUP(A3120,bangolf_kategorien!$A$2:$B$11,2,FALSE)</f>
        <v>SM1</v>
      </c>
    </row>
    <row r="3121" spans="1:7" ht="14.5" x14ac:dyDescent="0.35">
      <c r="A3121" t="s">
        <v>112</v>
      </c>
      <c r="B3121">
        <v>37451</v>
      </c>
      <c r="C3121" t="s">
        <v>182</v>
      </c>
      <c r="D3121" t="s">
        <v>2594</v>
      </c>
      <c r="E3121" t="s">
        <v>433</v>
      </c>
      <c r="F3121" s="27" t="str">
        <f t="shared" si="48"/>
        <v>SM2: Schieblich, Wolfgang</v>
      </c>
      <c r="G3121" s="27" t="str">
        <f>VLOOKUP(A3121,bangolf_kategorien!$A$2:$B$11,2,FALSE)</f>
        <v>SM2</v>
      </c>
    </row>
    <row r="3122" spans="1:7" ht="14.5" x14ac:dyDescent="0.35">
      <c r="A3122" t="s">
        <v>164</v>
      </c>
      <c r="B3122">
        <v>67342</v>
      </c>
      <c r="C3122" t="s">
        <v>3906</v>
      </c>
      <c r="D3122" t="s">
        <v>3934</v>
      </c>
      <c r="E3122" t="s">
        <v>354</v>
      </c>
      <c r="F3122" s="27" t="str">
        <f t="shared" si="48"/>
        <v>JW: Schienbein, Luisa</v>
      </c>
      <c r="G3122" s="27" t="str">
        <f>VLOOKUP(A3122,bangolf_kategorien!$A$2:$B$11,2,FALSE)</f>
        <v>JW</v>
      </c>
    </row>
    <row r="3123" spans="1:7" ht="14.5" x14ac:dyDescent="0.35">
      <c r="A3123" t="s">
        <v>197</v>
      </c>
      <c r="B3123">
        <v>67343</v>
      </c>
      <c r="C3123" t="s">
        <v>453</v>
      </c>
      <c r="D3123" t="s">
        <v>3934</v>
      </c>
      <c r="E3123" t="s">
        <v>354</v>
      </c>
      <c r="F3123" s="27" t="str">
        <f t="shared" si="48"/>
        <v>JM: Schienbein, Marvin</v>
      </c>
      <c r="G3123" s="27" t="str">
        <f>VLOOKUP(A3123,bangolf_kategorien!$A$2:$B$11,2,FALSE)</f>
        <v>JM</v>
      </c>
    </row>
    <row r="3124" spans="1:7" ht="14.5" x14ac:dyDescent="0.35">
      <c r="A3124" t="s">
        <v>134</v>
      </c>
      <c r="B3124">
        <v>29002</v>
      </c>
      <c r="C3124" t="s">
        <v>627</v>
      </c>
      <c r="D3124" t="s">
        <v>2595</v>
      </c>
      <c r="E3124" t="s">
        <v>462</v>
      </c>
      <c r="F3124" s="27" t="str">
        <f t="shared" si="48"/>
        <v>SW1: Schierding, Charlotte</v>
      </c>
      <c r="G3124" s="27" t="str">
        <f>VLOOKUP(A3124,bangolf_kategorien!$A$2:$B$11,2,FALSE)</f>
        <v>SW1</v>
      </c>
    </row>
    <row r="3125" spans="1:7" ht="14.5" x14ac:dyDescent="0.35">
      <c r="A3125" t="s">
        <v>215</v>
      </c>
      <c r="B3125">
        <v>67324</v>
      </c>
      <c r="C3125" t="s">
        <v>3935</v>
      </c>
      <c r="D3125" t="s">
        <v>3936</v>
      </c>
      <c r="E3125" t="s">
        <v>214</v>
      </c>
      <c r="F3125" s="27" t="str">
        <f t="shared" si="48"/>
        <v>SCHW: Schieren, Sara</v>
      </c>
      <c r="G3125" s="27" t="str">
        <f>VLOOKUP(A3125,bangolf_kategorien!$A$2:$B$11,2,FALSE)</f>
        <v>SCHW</v>
      </c>
    </row>
    <row r="3126" spans="1:7" ht="14.5" x14ac:dyDescent="0.35">
      <c r="A3126" t="s">
        <v>138</v>
      </c>
      <c r="B3126">
        <v>66772</v>
      </c>
      <c r="C3126" t="s">
        <v>1150</v>
      </c>
      <c r="D3126" t="s">
        <v>2596</v>
      </c>
      <c r="E3126" t="s">
        <v>249</v>
      </c>
      <c r="F3126" s="27" t="str">
        <f t="shared" si="48"/>
        <v>D: Schikorra, Angela</v>
      </c>
      <c r="G3126" s="27" t="str">
        <f>VLOOKUP(A3126,bangolf_kategorien!$A$2:$B$11,2,FALSE)</f>
        <v>D</v>
      </c>
    </row>
    <row r="3127" spans="1:7" ht="14.5" x14ac:dyDescent="0.35">
      <c r="A3127" t="s">
        <v>123</v>
      </c>
      <c r="B3127">
        <v>47492</v>
      </c>
      <c r="C3127" t="s">
        <v>149</v>
      </c>
      <c r="D3127" t="s">
        <v>2597</v>
      </c>
      <c r="E3127" t="s">
        <v>442</v>
      </c>
      <c r="F3127" s="27" t="str">
        <f t="shared" si="48"/>
        <v>SM1: Schild, Markus</v>
      </c>
      <c r="G3127" s="27" t="str">
        <f>VLOOKUP(A3127,bangolf_kategorien!$A$2:$B$11,2,FALSE)</f>
        <v>SM1</v>
      </c>
    </row>
    <row r="3128" spans="1:7" ht="14.5" x14ac:dyDescent="0.35">
      <c r="A3128" t="s">
        <v>123</v>
      </c>
      <c r="B3128">
        <v>66246</v>
      </c>
      <c r="C3128" t="s">
        <v>436</v>
      </c>
      <c r="D3128" t="s">
        <v>2598</v>
      </c>
      <c r="E3128" t="s">
        <v>700</v>
      </c>
      <c r="F3128" s="27" t="str">
        <f t="shared" si="48"/>
        <v>SM1: Schildan, Norbert</v>
      </c>
      <c r="G3128" s="27" t="str">
        <f>VLOOKUP(A3128,bangolf_kategorien!$A$2:$B$11,2,FALSE)</f>
        <v>SM1</v>
      </c>
    </row>
    <row r="3129" spans="1:7" ht="14.5" x14ac:dyDescent="0.35">
      <c r="A3129" t="s">
        <v>112</v>
      </c>
      <c r="B3129">
        <v>66294</v>
      </c>
      <c r="C3129" t="s">
        <v>328</v>
      </c>
      <c r="D3129" t="s">
        <v>2599</v>
      </c>
      <c r="E3129" t="s">
        <v>770</v>
      </c>
      <c r="F3129" s="27" t="str">
        <f t="shared" si="48"/>
        <v>SM2: Schilitz, Werner</v>
      </c>
      <c r="G3129" s="27" t="str">
        <f>VLOOKUP(A3129,bangolf_kategorien!$A$2:$B$11,2,FALSE)</f>
        <v>SM2</v>
      </c>
    </row>
    <row r="3130" spans="1:7" ht="14.5" x14ac:dyDescent="0.35">
      <c r="A3130" t="s">
        <v>123</v>
      </c>
      <c r="B3130">
        <v>41116</v>
      </c>
      <c r="C3130" t="s">
        <v>967</v>
      </c>
      <c r="D3130" t="s">
        <v>2600</v>
      </c>
      <c r="E3130" t="s">
        <v>1323</v>
      </c>
      <c r="F3130" s="27" t="str">
        <f t="shared" si="48"/>
        <v>SM1: Schiller, Alfred</v>
      </c>
      <c r="G3130" s="27" t="str">
        <f>VLOOKUP(A3130,bangolf_kategorien!$A$2:$B$11,2,FALSE)</f>
        <v>SM1</v>
      </c>
    </row>
    <row r="3131" spans="1:7" ht="14.5" x14ac:dyDescent="0.35">
      <c r="A3131" t="s">
        <v>112</v>
      </c>
      <c r="B3131">
        <v>5665</v>
      </c>
      <c r="C3131" t="s">
        <v>1297</v>
      </c>
      <c r="D3131" t="s">
        <v>2601</v>
      </c>
      <c r="E3131" t="s">
        <v>252</v>
      </c>
      <c r="F3131" s="27" t="str">
        <f t="shared" si="48"/>
        <v>SM2: Schilling, Adolf</v>
      </c>
      <c r="G3131" s="27" t="str">
        <f>VLOOKUP(A3131,bangolf_kategorien!$A$2:$B$11,2,FALSE)</f>
        <v>SM2</v>
      </c>
    </row>
    <row r="3132" spans="1:7" ht="14.5" x14ac:dyDescent="0.35">
      <c r="A3132" t="s">
        <v>112</v>
      </c>
      <c r="B3132">
        <v>17470</v>
      </c>
      <c r="C3132" t="s">
        <v>1283</v>
      </c>
      <c r="D3132" t="s">
        <v>2601</v>
      </c>
      <c r="E3132" t="s">
        <v>444</v>
      </c>
      <c r="F3132" s="27" t="str">
        <f t="shared" si="48"/>
        <v>SM2: Schilling, Emil</v>
      </c>
      <c r="G3132" s="27" t="str">
        <f>VLOOKUP(A3132,bangolf_kategorien!$A$2:$B$11,2,FALSE)</f>
        <v>SM2</v>
      </c>
    </row>
    <row r="3133" spans="1:7" ht="14.5" x14ac:dyDescent="0.35">
      <c r="A3133" t="s">
        <v>127</v>
      </c>
      <c r="B3133">
        <v>66653</v>
      </c>
      <c r="C3133" t="s">
        <v>2603</v>
      </c>
      <c r="D3133" t="s">
        <v>2601</v>
      </c>
      <c r="E3133" t="s">
        <v>346</v>
      </c>
      <c r="F3133" s="27" t="str">
        <f t="shared" si="48"/>
        <v>H: Schilling, Jan-Rainer</v>
      </c>
      <c r="G3133" s="27" t="str">
        <f>VLOOKUP(A3133,bangolf_kategorien!$A$2:$B$11,2,FALSE)</f>
        <v>H</v>
      </c>
    </row>
    <row r="3134" spans="1:7" ht="14.5" x14ac:dyDescent="0.35">
      <c r="A3134" t="s">
        <v>123</v>
      </c>
      <c r="B3134">
        <v>67041</v>
      </c>
      <c r="C3134" t="s">
        <v>2574</v>
      </c>
      <c r="D3134" t="s">
        <v>3435</v>
      </c>
      <c r="E3134" t="s">
        <v>145</v>
      </c>
      <c r="F3134" s="27" t="str">
        <f t="shared" si="48"/>
        <v>SM1: Schimanski, Arno</v>
      </c>
      <c r="G3134" s="27" t="str">
        <f>VLOOKUP(A3134,bangolf_kategorien!$A$2:$B$11,2,FALSE)</f>
        <v>SM1</v>
      </c>
    </row>
    <row r="3135" spans="1:7" ht="14.5" x14ac:dyDescent="0.35">
      <c r="A3135" t="s">
        <v>123</v>
      </c>
      <c r="B3135">
        <v>46946</v>
      </c>
      <c r="C3135" t="s">
        <v>241</v>
      </c>
      <c r="D3135" t="s">
        <v>2604</v>
      </c>
      <c r="E3135" t="s">
        <v>1031</v>
      </c>
      <c r="F3135" s="27" t="str">
        <f t="shared" si="48"/>
        <v>SM1: Schimscha, Stefan</v>
      </c>
      <c r="G3135" s="27" t="str">
        <f>VLOOKUP(A3135,bangolf_kategorien!$A$2:$B$11,2,FALSE)</f>
        <v>SM1</v>
      </c>
    </row>
    <row r="3136" spans="1:7" ht="14.5" x14ac:dyDescent="0.35">
      <c r="A3136" t="s">
        <v>123</v>
      </c>
      <c r="B3136">
        <v>29859</v>
      </c>
      <c r="C3136" t="s">
        <v>359</v>
      </c>
      <c r="D3136" t="s">
        <v>2605</v>
      </c>
      <c r="E3136" t="s">
        <v>179</v>
      </c>
      <c r="F3136" s="27" t="str">
        <f t="shared" si="48"/>
        <v>SM1: Schindler, Ralf</v>
      </c>
      <c r="G3136" s="27" t="str">
        <f>VLOOKUP(A3136,bangolf_kategorien!$A$2:$B$11,2,FALSE)</f>
        <v>SM1</v>
      </c>
    </row>
    <row r="3137" spans="1:7" ht="14.5" x14ac:dyDescent="0.35">
      <c r="A3137" t="s">
        <v>127</v>
      </c>
      <c r="B3137">
        <v>34905</v>
      </c>
      <c r="C3137" t="s">
        <v>791</v>
      </c>
      <c r="D3137" t="s">
        <v>2605</v>
      </c>
      <c r="E3137" t="s">
        <v>1120</v>
      </c>
      <c r="F3137" s="27" t="str">
        <f t="shared" si="48"/>
        <v>H: Schindler, Sebastian</v>
      </c>
      <c r="G3137" s="27" t="str">
        <f>VLOOKUP(A3137,bangolf_kategorien!$A$2:$B$11,2,FALSE)</f>
        <v>H</v>
      </c>
    </row>
    <row r="3138" spans="1:7" ht="14.5" x14ac:dyDescent="0.35">
      <c r="A3138" t="s">
        <v>112</v>
      </c>
      <c r="B3138">
        <v>26183</v>
      </c>
      <c r="C3138" t="s">
        <v>190</v>
      </c>
      <c r="D3138" t="s">
        <v>2606</v>
      </c>
      <c r="E3138" t="s">
        <v>1433</v>
      </c>
      <c r="F3138" s="27" t="str">
        <f t="shared" si="48"/>
        <v>SM2: Schirrmacher, Uwe</v>
      </c>
      <c r="G3138" s="27" t="str">
        <f>VLOOKUP(A3138,bangolf_kategorien!$A$2:$B$11,2,FALSE)</f>
        <v>SM2</v>
      </c>
    </row>
    <row r="3139" spans="1:7" ht="14.5" x14ac:dyDescent="0.35">
      <c r="A3139" t="s">
        <v>116</v>
      </c>
      <c r="B3139">
        <v>38053</v>
      </c>
      <c r="C3139" t="s">
        <v>2607</v>
      </c>
      <c r="D3139" t="s">
        <v>2608</v>
      </c>
      <c r="E3139" t="s">
        <v>563</v>
      </c>
      <c r="F3139" s="27" t="str">
        <f t="shared" ref="F3139:F3202" si="49">CONCATENATE(G3139,": ",D3139,", ",C3139)</f>
        <v>SW2: Schiwek, Suse</v>
      </c>
      <c r="G3139" s="27" t="str">
        <f>VLOOKUP(A3139,bangolf_kategorien!$A$2:$B$11,2,FALSE)</f>
        <v>SW2</v>
      </c>
    </row>
    <row r="3140" spans="1:7" ht="14.5" x14ac:dyDescent="0.35">
      <c r="A3140" t="s">
        <v>134</v>
      </c>
      <c r="B3140">
        <v>66252</v>
      </c>
      <c r="C3140" t="s">
        <v>1463</v>
      </c>
      <c r="D3140" t="s">
        <v>2609</v>
      </c>
      <c r="E3140" t="s">
        <v>433</v>
      </c>
      <c r="F3140" s="27" t="str">
        <f t="shared" si="49"/>
        <v>SW1: Schlabbach, Simone</v>
      </c>
      <c r="G3140" s="27" t="str">
        <f>VLOOKUP(A3140,bangolf_kategorien!$A$2:$B$11,2,FALSE)</f>
        <v>SW1</v>
      </c>
    </row>
    <row r="3141" spans="1:7" ht="14.5" x14ac:dyDescent="0.35">
      <c r="A3141" t="s">
        <v>127</v>
      </c>
      <c r="B3141">
        <v>36672</v>
      </c>
      <c r="C3141" t="s">
        <v>124</v>
      </c>
      <c r="D3141" t="s">
        <v>2610</v>
      </c>
      <c r="E3141" t="s">
        <v>397</v>
      </c>
      <c r="F3141" s="27" t="str">
        <f t="shared" si="49"/>
        <v>H: Schlai, Thomas</v>
      </c>
      <c r="G3141" s="27" t="str">
        <f>VLOOKUP(A3141,bangolf_kategorien!$A$2:$B$11,2,FALSE)</f>
        <v>H</v>
      </c>
    </row>
    <row r="3142" spans="1:7" ht="14.5" x14ac:dyDescent="0.35">
      <c r="A3142" t="s">
        <v>116</v>
      </c>
      <c r="B3142">
        <v>26005</v>
      </c>
      <c r="C3142" t="s">
        <v>1593</v>
      </c>
      <c r="D3142" t="s">
        <v>2611</v>
      </c>
      <c r="E3142" t="s">
        <v>523</v>
      </c>
      <c r="F3142" s="27" t="str">
        <f t="shared" si="49"/>
        <v>SW2: Schlauch, Anna-Maria</v>
      </c>
      <c r="G3142" s="27" t="str">
        <f>VLOOKUP(A3142,bangolf_kategorien!$A$2:$B$11,2,FALSE)</f>
        <v>SW2</v>
      </c>
    </row>
    <row r="3143" spans="1:7" ht="14.5" x14ac:dyDescent="0.35">
      <c r="A3143" t="s">
        <v>127</v>
      </c>
      <c r="B3143">
        <v>63701</v>
      </c>
      <c r="C3143" t="s">
        <v>494</v>
      </c>
      <c r="D3143" t="s">
        <v>2611</v>
      </c>
      <c r="E3143" t="s">
        <v>523</v>
      </c>
      <c r="F3143" s="27" t="str">
        <f t="shared" si="49"/>
        <v>H: Schlauch, Dominik</v>
      </c>
      <c r="G3143" s="27" t="str">
        <f>VLOOKUP(A3143,bangolf_kategorien!$A$2:$B$11,2,FALSE)</f>
        <v>H</v>
      </c>
    </row>
    <row r="3144" spans="1:7" ht="14.5" x14ac:dyDescent="0.35">
      <c r="A3144" t="s">
        <v>123</v>
      </c>
      <c r="B3144">
        <v>26002</v>
      </c>
      <c r="C3144" t="s">
        <v>180</v>
      </c>
      <c r="D3144" t="s">
        <v>2611</v>
      </c>
      <c r="E3144" t="s">
        <v>523</v>
      </c>
      <c r="F3144" s="27" t="str">
        <f t="shared" si="49"/>
        <v>SM1: Schlauch, Peter</v>
      </c>
      <c r="G3144" s="27" t="str">
        <f>VLOOKUP(A3144,bangolf_kategorien!$A$2:$B$11,2,FALSE)</f>
        <v>SM1</v>
      </c>
    </row>
    <row r="3145" spans="1:7" ht="14.5" x14ac:dyDescent="0.35">
      <c r="A3145" t="s">
        <v>164</v>
      </c>
      <c r="B3145">
        <v>66312</v>
      </c>
      <c r="C3145" t="s">
        <v>2612</v>
      </c>
      <c r="D3145" t="s">
        <v>2613</v>
      </c>
      <c r="E3145" t="s">
        <v>234</v>
      </c>
      <c r="F3145" s="27" t="str">
        <f t="shared" si="49"/>
        <v>JW: Schlaucher, Jeanine</v>
      </c>
      <c r="G3145" s="27" t="str">
        <f>VLOOKUP(A3145,bangolf_kategorien!$A$2:$B$11,2,FALSE)</f>
        <v>JW</v>
      </c>
    </row>
    <row r="3146" spans="1:7" ht="14.5" x14ac:dyDescent="0.35">
      <c r="A3146" t="s">
        <v>112</v>
      </c>
      <c r="B3146">
        <v>62840</v>
      </c>
      <c r="C3146" t="s">
        <v>427</v>
      </c>
      <c r="D3146" t="s">
        <v>2614</v>
      </c>
      <c r="E3146" t="s">
        <v>326</v>
      </c>
      <c r="F3146" s="27" t="str">
        <f t="shared" si="49"/>
        <v>SM2: Schlaudecker, Gerd</v>
      </c>
      <c r="G3146" s="27" t="str">
        <f>VLOOKUP(A3146,bangolf_kategorien!$A$2:$B$11,2,FALSE)</f>
        <v>SM2</v>
      </c>
    </row>
    <row r="3147" spans="1:7" ht="14.5" x14ac:dyDescent="0.35">
      <c r="A3147" t="s">
        <v>134</v>
      </c>
      <c r="B3147">
        <v>44479</v>
      </c>
      <c r="C3147" t="s">
        <v>1683</v>
      </c>
      <c r="D3147" t="s">
        <v>2614</v>
      </c>
      <c r="E3147" t="s">
        <v>383</v>
      </c>
      <c r="F3147" s="27" t="str">
        <f t="shared" si="49"/>
        <v>SW1: Schlaudecker, Vera</v>
      </c>
      <c r="G3147" s="27" t="str">
        <f>VLOOKUP(A3147,bangolf_kategorien!$A$2:$B$11,2,FALSE)</f>
        <v>SW1</v>
      </c>
    </row>
    <row r="3148" spans="1:7" ht="14.5" x14ac:dyDescent="0.35">
      <c r="A3148" t="s">
        <v>123</v>
      </c>
      <c r="B3148">
        <v>65959</v>
      </c>
      <c r="C3148" t="s">
        <v>269</v>
      </c>
      <c r="D3148" t="s">
        <v>2615</v>
      </c>
      <c r="E3148" t="s">
        <v>1626</v>
      </c>
      <c r="F3148" s="27" t="str">
        <f t="shared" si="49"/>
        <v>SM1: Schlegel, Christian</v>
      </c>
      <c r="G3148" s="27" t="str">
        <f>VLOOKUP(A3148,bangolf_kategorien!$A$2:$B$11,2,FALSE)</f>
        <v>SM1</v>
      </c>
    </row>
    <row r="3149" spans="1:7" ht="14.5" x14ac:dyDescent="0.35">
      <c r="A3149" t="s">
        <v>138</v>
      </c>
      <c r="B3149">
        <v>38649</v>
      </c>
      <c r="C3149" t="s">
        <v>1037</v>
      </c>
      <c r="D3149" t="s">
        <v>2616</v>
      </c>
      <c r="E3149" t="s">
        <v>280</v>
      </c>
      <c r="F3149" s="27" t="str">
        <f t="shared" si="49"/>
        <v>D: Schleich, Christina</v>
      </c>
      <c r="G3149" s="27" t="str">
        <f>VLOOKUP(A3149,bangolf_kategorien!$A$2:$B$11,2,FALSE)</f>
        <v>D</v>
      </c>
    </row>
    <row r="3150" spans="1:7" ht="14.5" x14ac:dyDescent="0.35">
      <c r="A3150" t="s">
        <v>138</v>
      </c>
      <c r="B3150">
        <v>38217</v>
      </c>
      <c r="C3150" t="s">
        <v>1350</v>
      </c>
      <c r="D3150" t="s">
        <v>2616</v>
      </c>
      <c r="E3150" t="s">
        <v>280</v>
      </c>
      <c r="F3150" s="27" t="str">
        <f t="shared" si="49"/>
        <v>D: Schleich, Melanie</v>
      </c>
      <c r="G3150" s="27" t="str">
        <f>VLOOKUP(A3150,bangolf_kategorien!$A$2:$B$11,2,FALSE)</f>
        <v>D</v>
      </c>
    </row>
    <row r="3151" spans="1:7" ht="14.5" x14ac:dyDescent="0.35">
      <c r="A3151" t="s">
        <v>112</v>
      </c>
      <c r="B3151">
        <v>38218</v>
      </c>
      <c r="C3151" t="s">
        <v>180</v>
      </c>
      <c r="D3151" t="s">
        <v>2616</v>
      </c>
      <c r="E3151" t="s">
        <v>280</v>
      </c>
      <c r="F3151" s="27" t="str">
        <f t="shared" si="49"/>
        <v>SM2: Schleich, Peter</v>
      </c>
      <c r="G3151" s="27" t="str">
        <f>VLOOKUP(A3151,bangolf_kategorien!$A$2:$B$11,2,FALSE)</f>
        <v>SM2</v>
      </c>
    </row>
    <row r="3152" spans="1:7" ht="14.5" x14ac:dyDescent="0.35">
      <c r="A3152" t="s">
        <v>112</v>
      </c>
      <c r="B3152">
        <v>17448</v>
      </c>
      <c r="C3152" t="s">
        <v>202</v>
      </c>
      <c r="D3152" t="s">
        <v>2617</v>
      </c>
      <c r="E3152" t="s">
        <v>682</v>
      </c>
      <c r="F3152" s="27" t="str">
        <f t="shared" si="49"/>
        <v>SM2: Schleier, Manfred</v>
      </c>
      <c r="G3152" s="27" t="str">
        <f>VLOOKUP(A3152,bangolf_kategorien!$A$2:$B$11,2,FALSE)</f>
        <v>SM2</v>
      </c>
    </row>
    <row r="3153" spans="1:7" ht="14.5" x14ac:dyDescent="0.35">
      <c r="A3153" t="s">
        <v>123</v>
      </c>
      <c r="B3153">
        <v>3216564</v>
      </c>
      <c r="C3153" t="s">
        <v>513</v>
      </c>
      <c r="D3153" t="s">
        <v>3937</v>
      </c>
      <c r="E3153" t="s">
        <v>4</v>
      </c>
      <c r="F3153" s="27" t="str">
        <f t="shared" si="49"/>
        <v>SM1: Schleifnig, Frank</v>
      </c>
      <c r="G3153" s="27" t="str">
        <f>VLOOKUP(A3153,bangolf_kategorien!$A$2:$B$11,2,FALSE)</f>
        <v>SM1</v>
      </c>
    </row>
    <row r="3154" spans="1:7" ht="14.5" x14ac:dyDescent="0.35">
      <c r="A3154" t="s">
        <v>112</v>
      </c>
      <c r="B3154">
        <v>18146</v>
      </c>
      <c r="C3154" t="s">
        <v>182</v>
      </c>
      <c r="D3154" t="s">
        <v>2618</v>
      </c>
      <c r="E3154" t="s">
        <v>1154</v>
      </c>
      <c r="F3154" s="27" t="str">
        <f t="shared" si="49"/>
        <v>SM2: Schlenstedt, Wolfgang</v>
      </c>
      <c r="G3154" s="27" t="str">
        <f>VLOOKUP(A3154,bangolf_kategorien!$A$2:$B$11,2,FALSE)</f>
        <v>SM2</v>
      </c>
    </row>
    <row r="3155" spans="1:7" ht="14.5" x14ac:dyDescent="0.35">
      <c r="A3155" t="s">
        <v>134</v>
      </c>
      <c r="B3155">
        <v>34033</v>
      </c>
      <c r="C3155" t="s">
        <v>1103</v>
      </c>
      <c r="D3155" t="s">
        <v>2619</v>
      </c>
      <c r="E3155" t="s">
        <v>990</v>
      </c>
      <c r="F3155" s="27" t="str">
        <f t="shared" si="49"/>
        <v>SW1: Schlereth, Annette</v>
      </c>
      <c r="G3155" s="27" t="str">
        <f>VLOOKUP(A3155,bangolf_kategorien!$A$2:$B$11,2,FALSE)</f>
        <v>SW1</v>
      </c>
    </row>
    <row r="3156" spans="1:7" ht="14.5" x14ac:dyDescent="0.35">
      <c r="A3156" t="s">
        <v>112</v>
      </c>
      <c r="B3156">
        <v>42041</v>
      </c>
      <c r="C3156" t="s">
        <v>232</v>
      </c>
      <c r="D3156" t="s">
        <v>2620</v>
      </c>
      <c r="E3156" t="s">
        <v>381</v>
      </c>
      <c r="F3156" s="27" t="str">
        <f t="shared" si="49"/>
        <v>SM2: Schleser, Klaus</v>
      </c>
      <c r="G3156" s="27" t="str">
        <f>VLOOKUP(A3156,bangolf_kategorien!$A$2:$B$11,2,FALSE)</f>
        <v>SM2</v>
      </c>
    </row>
    <row r="3157" spans="1:7" ht="14.5" x14ac:dyDescent="0.35">
      <c r="A3157" t="s">
        <v>127</v>
      </c>
      <c r="B3157">
        <v>37858</v>
      </c>
      <c r="C3157" t="s">
        <v>791</v>
      </c>
      <c r="D3157" t="s">
        <v>2620</v>
      </c>
      <c r="E3157" t="s">
        <v>381</v>
      </c>
      <c r="F3157" s="27" t="str">
        <f t="shared" si="49"/>
        <v>H: Schleser, Sebastian</v>
      </c>
      <c r="G3157" s="27" t="str">
        <f>VLOOKUP(A3157,bangolf_kategorien!$A$2:$B$11,2,FALSE)</f>
        <v>H</v>
      </c>
    </row>
    <row r="3158" spans="1:7" ht="14.5" x14ac:dyDescent="0.35">
      <c r="A3158" t="s">
        <v>127</v>
      </c>
      <c r="B3158">
        <v>66966</v>
      </c>
      <c r="C3158" t="s">
        <v>405</v>
      </c>
      <c r="D3158" t="s">
        <v>3436</v>
      </c>
      <c r="E3158" t="s">
        <v>122</v>
      </c>
      <c r="F3158" s="27" t="str">
        <f t="shared" si="49"/>
        <v>H: Schlesier, Fabian</v>
      </c>
      <c r="G3158" s="27" t="str">
        <f>VLOOKUP(A3158,bangolf_kategorien!$A$2:$B$11,2,FALSE)</f>
        <v>H</v>
      </c>
    </row>
    <row r="3159" spans="1:7" ht="14.5" x14ac:dyDescent="0.35">
      <c r="A3159" t="s">
        <v>112</v>
      </c>
      <c r="B3159">
        <v>3738</v>
      </c>
      <c r="C3159" t="s">
        <v>180</v>
      </c>
      <c r="D3159" t="s">
        <v>2621</v>
      </c>
      <c r="E3159" t="s">
        <v>343</v>
      </c>
      <c r="F3159" s="27" t="str">
        <f t="shared" si="49"/>
        <v>SM2: Schlesinger, Peter</v>
      </c>
      <c r="G3159" s="27" t="str">
        <f>VLOOKUP(A3159,bangolf_kategorien!$A$2:$B$11,2,FALSE)</f>
        <v>SM2</v>
      </c>
    </row>
    <row r="3160" spans="1:7" ht="14.5" x14ac:dyDescent="0.35">
      <c r="A3160" t="s">
        <v>112</v>
      </c>
      <c r="B3160">
        <v>3202304</v>
      </c>
      <c r="C3160" t="s">
        <v>146</v>
      </c>
      <c r="D3160" t="s">
        <v>3938</v>
      </c>
      <c r="E3160" t="s">
        <v>4</v>
      </c>
      <c r="F3160" s="27" t="str">
        <f t="shared" si="49"/>
        <v>SM2: Schleunitz, Jürgen</v>
      </c>
      <c r="G3160" s="27" t="str">
        <f>VLOOKUP(A3160,bangolf_kategorien!$A$2:$B$11,2,FALSE)</f>
        <v>SM2</v>
      </c>
    </row>
    <row r="3161" spans="1:7" ht="14.5" x14ac:dyDescent="0.35">
      <c r="A3161" t="s">
        <v>123</v>
      </c>
      <c r="B3161">
        <v>67212</v>
      </c>
      <c r="C3161" t="s">
        <v>180</v>
      </c>
      <c r="D3161" t="s">
        <v>3939</v>
      </c>
      <c r="E3161" t="s">
        <v>137</v>
      </c>
      <c r="F3161" s="27" t="str">
        <f t="shared" si="49"/>
        <v>SM1: Schlicksupp, Peter</v>
      </c>
      <c r="G3161" s="27" t="str">
        <f>VLOOKUP(A3161,bangolf_kategorien!$A$2:$B$11,2,FALSE)</f>
        <v>SM1</v>
      </c>
    </row>
    <row r="3162" spans="1:7" ht="14.5" x14ac:dyDescent="0.35">
      <c r="A3162" t="s">
        <v>123</v>
      </c>
      <c r="B3162">
        <v>29721</v>
      </c>
      <c r="C3162" t="s">
        <v>168</v>
      </c>
      <c r="D3162" t="s">
        <v>2622</v>
      </c>
      <c r="E3162" t="s">
        <v>234</v>
      </c>
      <c r="F3162" s="27" t="str">
        <f t="shared" si="49"/>
        <v>SM1: Schlieker, Rainer</v>
      </c>
      <c r="G3162" s="27" t="str">
        <f>VLOOKUP(A3162,bangolf_kategorien!$A$2:$B$11,2,FALSE)</f>
        <v>SM1</v>
      </c>
    </row>
    <row r="3163" spans="1:7" ht="14.5" x14ac:dyDescent="0.35">
      <c r="A3163" t="s">
        <v>112</v>
      </c>
      <c r="B3163">
        <v>21326</v>
      </c>
      <c r="C3163" t="s">
        <v>2623</v>
      </c>
      <c r="D3163" t="s">
        <v>2624</v>
      </c>
      <c r="E3163" t="s">
        <v>256</v>
      </c>
      <c r="F3163" s="27" t="str">
        <f t="shared" si="49"/>
        <v>SM2: Schlösser, Hans-Günter</v>
      </c>
      <c r="G3163" s="27" t="str">
        <f>VLOOKUP(A3163,bangolf_kategorien!$A$2:$B$11,2,FALSE)</f>
        <v>SM2</v>
      </c>
    </row>
    <row r="3164" spans="1:7" ht="14.5" x14ac:dyDescent="0.35">
      <c r="A3164" t="s">
        <v>123</v>
      </c>
      <c r="B3164">
        <v>43245</v>
      </c>
      <c r="C3164" t="s">
        <v>168</v>
      </c>
      <c r="D3164" t="s">
        <v>2625</v>
      </c>
      <c r="E3164" t="s">
        <v>122</v>
      </c>
      <c r="F3164" s="27" t="str">
        <f t="shared" si="49"/>
        <v>SM1: Schlottermüller, Rainer</v>
      </c>
      <c r="G3164" s="27" t="str">
        <f>VLOOKUP(A3164,bangolf_kategorien!$A$2:$B$11,2,FALSE)</f>
        <v>SM1</v>
      </c>
    </row>
    <row r="3165" spans="1:7" ht="14.5" x14ac:dyDescent="0.35">
      <c r="A3165" t="s">
        <v>112</v>
      </c>
      <c r="B3165">
        <v>36394</v>
      </c>
      <c r="C3165" t="s">
        <v>472</v>
      </c>
      <c r="D3165" t="s">
        <v>2626</v>
      </c>
      <c r="E3165" t="s">
        <v>655</v>
      </c>
      <c r="F3165" s="27" t="str">
        <f t="shared" si="49"/>
        <v>SM2: Schlüter, Wilfried</v>
      </c>
      <c r="G3165" s="27" t="str">
        <f>VLOOKUP(A3165,bangolf_kategorien!$A$2:$B$11,2,FALSE)</f>
        <v>SM2</v>
      </c>
    </row>
    <row r="3166" spans="1:7" ht="14.5" x14ac:dyDescent="0.35">
      <c r="A3166" t="s">
        <v>134</v>
      </c>
      <c r="B3166">
        <v>67177</v>
      </c>
      <c r="C3166" t="s">
        <v>117</v>
      </c>
      <c r="D3166" t="s">
        <v>3607</v>
      </c>
      <c r="E3166" t="s">
        <v>148</v>
      </c>
      <c r="F3166" s="27" t="str">
        <f t="shared" si="49"/>
        <v>SW1: Schmäck, Birgit</v>
      </c>
      <c r="G3166" s="27" t="str">
        <f>VLOOKUP(A3166,bangolf_kategorien!$A$2:$B$11,2,FALSE)</f>
        <v>SW1</v>
      </c>
    </row>
    <row r="3167" spans="1:7" ht="14.5" x14ac:dyDescent="0.35">
      <c r="A3167" t="s">
        <v>123</v>
      </c>
      <c r="B3167">
        <v>67178</v>
      </c>
      <c r="C3167" t="s">
        <v>451</v>
      </c>
      <c r="D3167" t="s">
        <v>3607</v>
      </c>
      <c r="E3167" t="s">
        <v>148</v>
      </c>
      <c r="F3167" s="27" t="str">
        <f t="shared" si="49"/>
        <v>SM1: Schmäck, Joachim</v>
      </c>
      <c r="G3167" s="27" t="str">
        <f>VLOOKUP(A3167,bangolf_kategorien!$A$2:$B$11,2,FALSE)</f>
        <v>SM1</v>
      </c>
    </row>
    <row r="3168" spans="1:7" ht="14.5" x14ac:dyDescent="0.35">
      <c r="A3168" t="s">
        <v>123</v>
      </c>
      <c r="B3168">
        <v>67060</v>
      </c>
      <c r="C3168" t="s">
        <v>133</v>
      </c>
      <c r="D3168" t="s">
        <v>3437</v>
      </c>
      <c r="E3168" t="s">
        <v>371</v>
      </c>
      <c r="F3168" s="27" t="str">
        <f t="shared" si="49"/>
        <v>SM1: Schmalix, Herbert</v>
      </c>
      <c r="G3168" s="27" t="str">
        <f>VLOOKUP(A3168,bangolf_kategorien!$A$2:$B$11,2,FALSE)</f>
        <v>SM1</v>
      </c>
    </row>
    <row r="3169" spans="1:7" ht="14.5" x14ac:dyDescent="0.35">
      <c r="A3169" t="s">
        <v>127</v>
      </c>
      <c r="B3169">
        <v>35113</v>
      </c>
      <c r="C3169" t="s">
        <v>149</v>
      </c>
      <c r="D3169" t="s">
        <v>2627</v>
      </c>
      <c r="E3169" t="s">
        <v>175</v>
      </c>
      <c r="F3169" s="27" t="str">
        <f t="shared" si="49"/>
        <v>H: Schmälzle, Markus</v>
      </c>
      <c r="G3169" s="27" t="str">
        <f>VLOOKUP(A3169,bangolf_kategorien!$A$2:$B$11,2,FALSE)</f>
        <v>H</v>
      </c>
    </row>
    <row r="3170" spans="1:7" ht="14.5" x14ac:dyDescent="0.35">
      <c r="A3170" t="s">
        <v>197</v>
      </c>
      <c r="B3170">
        <v>66742</v>
      </c>
      <c r="C3170" t="s">
        <v>2628</v>
      </c>
      <c r="D3170" t="s">
        <v>2629</v>
      </c>
      <c r="E3170" t="s">
        <v>597</v>
      </c>
      <c r="F3170" s="27" t="str">
        <f t="shared" si="49"/>
        <v>JM: Schmeckenbecher, Kenny Marc</v>
      </c>
      <c r="G3170" s="27" t="str">
        <f>VLOOKUP(A3170,bangolf_kategorien!$A$2:$B$11,2,FALSE)</f>
        <v>JM</v>
      </c>
    </row>
    <row r="3171" spans="1:7" ht="14.5" x14ac:dyDescent="0.35">
      <c r="A3171" t="s">
        <v>123</v>
      </c>
      <c r="B3171">
        <v>38137</v>
      </c>
      <c r="C3171" t="s">
        <v>124</v>
      </c>
      <c r="D3171" t="s">
        <v>2630</v>
      </c>
      <c r="E3171" t="s">
        <v>767</v>
      </c>
      <c r="F3171" s="27" t="str">
        <f t="shared" si="49"/>
        <v>SM1: Schmeier, Thomas</v>
      </c>
      <c r="G3171" s="27" t="str">
        <f>VLOOKUP(A3171,bangolf_kategorien!$A$2:$B$11,2,FALSE)</f>
        <v>SM1</v>
      </c>
    </row>
    <row r="3172" spans="1:7" ht="14.5" x14ac:dyDescent="0.35">
      <c r="A3172" t="s">
        <v>123</v>
      </c>
      <c r="B3172">
        <v>203</v>
      </c>
      <c r="C3172" t="s">
        <v>140</v>
      </c>
      <c r="D3172" t="s">
        <v>2631</v>
      </c>
      <c r="E3172" t="s">
        <v>828</v>
      </c>
      <c r="F3172" s="27" t="str">
        <f t="shared" si="49"/>
        <v>SM1: Schmeling, Michael</v>
      </c>
      <c r="G3172" s="27" t="str">
        <f>VLOOKUP(A3172,bangolf_kategorien!$A$2:$B$11,2,FALSE)</f>
        <v>SM1</v>
      </c>
    </row>
    <row r="3173" spans="1:7" ht="14.5" x14ac:dyDescent="0.35">
      <c r="A3173" t="s">
        <v>116</v>
      </c>
      <c r="B3173">
        <v>40400</v>
      </c>
      <c r="C3173" t="s">
        <v>385</v>
      </c>
      <c r="D3173" t="s">
        <v>2632</v>
      </c>
      <c r="E3173" t="s">
        <v>958</v>
      </c>
      <c r="F3173" s="27" t="str">
        <f t="shared" si="49"/>
        <v>SW2: Schmid, Barbara</v>
      </c>
      <c r="G3173" s="27" t="str">
        <f>VLOOKUP(A3173,bangolf_kategorien!$A$2:$B$11,2,FALSE)</f>
        <v>SW2</v>
      </c>
    </row>
    <row r="3174" spans="1:7" ht="14.5" x14ac:dyDescent="0.35">
      <c r="A3174" t="s">
        <v>127</v>
      </c>
      <c r="B3174">
        <v>3216552</v>
      </c>
      <c r="C3174" t="s">
        <v>2972</v>
      </c>
      <c r="D3174" t="s">
        <v>2632</v>
      </c>
      <c r="E3174" t="s">
        <v>4</v>
      </c>
      <c r="F3174" s="27" t="str">
        <f t="shared" si="49"/>
        <v>H: Schmid, Dominic</v>
      </c>
      <c r="G3174" s="27" t="str">
        <f>VLOOKUP(A3174,bangolf_kategorien!$A$2:$B$11,2,FALSE)</f>
        <v>H</v>
      </c>
    </row>
    <row r="3175" spans="1:7" ht="14.5" x14ac:dyDescent="0.35">
      <c r="A3175" t="s">
        <v>123</v>
      </c>
      <c r="B3175">
        <v>67189</v>
      </c>
      <c r="C3175" t="s">
        <v>202</v>
      </c>
      <c r="D3175" t="s">
        <v>2632</v>
      </c>
      <c r="E3175" t="s">
        <v>3313</v>
      </c>
      <c r="F3175" s="27" t="str">
        <f t="shared" si="49"/>
        <v>SM1: Schmid, Manfred</v>
      </c>
      <c r="G3175" s="27" t="str">
        <f>VLOOKUP(A3175,bangolf_kategorien!$A$2:$B$11,2,FALSE)</f>
        <v>SM1</v>
      </c>
    </row>
    <row r="3176" spans="1:7" ht="14.5" x14ac:dyDescent="0.35">
      <c r="A3176" t="s">
        <v>123</v>
      </c>
      <c r="B3176">
        <v>25894</v>
      </c>
      <c r="C3176" t="s">
        <v>518</v>
      </c>
      <c r="D3176" t="s">
        <v>2632</v>
      </c>
      <c r="E3176" t="s">
        <v>971</v>
      </c>
      <c r="F3176" s="27" t="str">
        <f t="shared" si="49"/>
        <v>SM1: Schmid, Roland</v>
      </c>
      <c r="G3176" s="27" t="str">
        <f>VLOOKUP(A3176,bangolf_kategorien!$A$2:$B$11,2,FALSE)</f>
        <v>SM1</v>
      </c>
    </row>
    <row r="3177" spans="1:7" ht="14.5" x14ac:dyDescent="0.35">
      <c r="A3177" t="s">
        <v>134</v>
      </c>
      <c r="B3177">
        <v>67190</v>
      </c>
      <c r="C3177" t="s">
        <v>1454</v>
      </c>
      <c r="D3177" t="s">
        <v>2632</v>
      </c>
      <c r="E3177" t="s">
        <v>3313</v>
      </c>
      <c r="F3177" s="27" t="str">
        <f t="shared" si="49"/>
        <v>SW1: Schmid, Sibylle</v>
      </c>
      <c r="G3177" s="27" t="str">
        <f>VLOOKUP(A3177,bangolf_kategorien!$A$2:$B$11,2,FALSE)</f>
        <v>SW1</v>
      </c>
    </row>
    <row r="3178" spans="1:7" ht="14.5" x14ac:dyDescent="0.35">
      <c r="A3178" t="s">
        <v>123</v>
      </c>
      <c r="B3178">
        <v>67080</v>
      </c>
      <c r="C3178" t="s">
        <v>387</v>
      </c>
      <c r="D3178" t="s">
        <v>2632</v>
      </c>
      <c r="E3178" t="s">
        <v>1011</v>
      </c>
      <c r="F3178" s="27" t="str">
        <f t="shared" si="49"/>
        <v>SM1: Schmid, Stephan</v>
      </c>
      <c r="G3178" s="27" t="str">
        <f>VLOOKUP(A3178,bangolf_kategorien!$A$2:$B$11,2,FALSE)</f>
        <v>SM1</v>
      </c>
    </row>
    <row r="3179" spans="1:7" ht="14.5" x14ac:dyDescent="0.35">
      <c r="A3179" t="s">
        <v>112</v>
      </c>
      <c r="B3179">
        <v>2334</v>
      </c>
      <c r="C3179" t="s">
        <v>445</v>
      </c>
      <c r="D3179" t="s">
        <v>2632</v>
      </c>
      <c r="E3179" t="s">
        <v>175</v>
      </c>
      <c r="F3179" s="27" t="str">
        <f t="shared" si="49"/>
        <v>SM2: Schmid, Walter</v>
      </c>
      <c r="G3179" s="27" t="str">
        <f>VLOOKUP(A3179,bangolf_kategorien!$A$2:$B$11,2,FALSE)</f>
        <v>SM2</v>
      </c>
    </row>
    <row r="3180" spans="1:7" ht="14.5" x14ac:dyDescent="0.35">
      <c r="A3180" t="s">
        <v>134</v>
      </c>
      <c r="B3180">
        <v>67081</v>
      </c>
      <c r="C3180" t="s">
        <v>609</v>
      </c>
      <c r="D3180" t="s">
        <v>3608</v>
      </c>
      <c r="E3180" t="s">
        <v>1011</v>
      </c>
      <c r="F3180" s="27" t="str">
        <f t="shared" si="49"/>
        <v>SW1: Schmidbauer, Margit</v>
      </c>
      <c r="G3180" s="27" t="str">
        <f>VLOOKUP(A3180,bangolf_kategorien!$A$2:$B$11,2,FALSE)</f>
        <v>SW1</v>
      </c>
    </row>
    <row r="3181" spans="1:7" ht="14.5" x14ac:dyDescent="0.35">
      <c r="A3181" t="s">
        <v>112</v>
      </c>
      <c r="B3181">
        <v>67082</v>
      </c>
      <c r="C3181" t="s">
        <v>328</v>
      </c>
      <c r="D3181" t="s">
        <v>3608</v>
      </c>
      <c r="E3181" t="s">
        <v>1011</v>
      </c>
      <c r="F3181" s="27" t="str">
        <f t="shared" si="49"/>
        <v>SM2: Schmidbauer, Werner</v>
      </c>
      <c r="G3181" s="27" t="str">
        <f>VLOOKUP(A3181,bangolf_kategorien!$A$2:$B$11,2,FALSE)</f>
        <v>SM2</v>
      </c>
    </row>
    <row r="3182" spans="1:7" ht="14.5" x14ac:dyDescent="0.35">
      <c r="A3182" t="s">
        <v>123</v>
      </c>
      <c r="B3182">
        <v>42558</v>
      </c>
      <c r="C3182" t="s">
        <v>113</v>
      </c>
      <c r="D3182" t="s">
        <v>2633</v>
      </c>
      <c r="E3182" t="s">
        <v>408</v>
      </c>
      <c r="F3182" s="27" t="str">
        <f t="shared" si="49"/>
        <v>SM1: Schmidhuber, Lothar</v>
      </c>
      <c r="G3182" s="27" t="str">
        <f>VLOOKUP(A3182,bangolf_kategorien!$A$2:$B$11,2,FALSE)</f>
        <v>SM1</v>
      </c>
    </row>
    <row r="3183" spans="1:7" ht="14.5" x14ac:dyDescent="0.35">
      <c r="A3183" t="s">
        <v>127</v>
      </c>
      <c r="B3183">
        <v>64760</v>
      </c>
      <c r="C3183" t="s">
        <v>869</v>
      </c>
      <c r="D3183" t="s">
        <v>2633</v>
      </c>
      <c r="E3183" t="s">
        <v>408</v>
      </c>
      <c r="F3183" s="27" t="str">
        <f t="shared" si="49"/>
        <v>H: Schmidhuber, Maximilian</v>
      </c>
      <c r="G3183" s="27" t="str">
        <f>VLOOKUP(A3183,bangolf_kategorien!$A$2:$B$11,2,FALSE)</f>
        <v>H</v>
      </c>
    </row>
    <row r="3184" spans="1:7" ht="14.5" x14ac:dyDescent="0.35">
      <c r="A3184" t="s">
        <v>116</v>
      </c>
      <c r="B3184">
        <v>3202768</v>
      </c>
      <c r="C3184" t="s">
        <v>385</v>
      </c>
      <c r="D3184" t="s">
        <v>2634</v>
      </c>
      <c r="E3184" t="s">
        <v>4</v>
      </c>
      <c r="F3184" s="27" t="str">
        <f t="shared" si="49"/>
        <v>SW2: Schmidt, Barbara</v>
      </c>
      <c r="G3184" s="27" t="str">
        <f>VLOOKUP(A3184,bangolf_kategorien!$A$2:$B$11,2,FALSE)</f>
        <v>SW2</v>
      </c>
    </row>
    <row r="3185" spans="1:7" ht="14.5" x14ac:dyDescent="0.35">
      <c r="A3185" t="s">
        <v>134</v>
      </c>
      <c r="B3185">
        <v>45345</v>
      </c>
      <c r="C3185" t="s">
        <v>385</v>
      </c>
      <c r="D3185" t="s">
        <v>2634</v>
      </c>
      <c r="E3185" t="s">
        <v>377</v>
      </c>
      <c r="F3185" s="27" t="str">
        <f t="shared" si="49"/>
        <v>SW1: Schmidt, Barbara</v>
      </c>
      <c r="G3185" s="27" t="str">
        <f>VLOOKUP(A3185,bangolf_kategorien!$A$2:$B$11,2,FALSE)</f>
        <v>SW1</v>
      </c>
    </row>
    <row r="3186" spans="1:7" ht="14.5" x14ac:dyDescent="0.35">
      <c r="A3186" t="s">
        <v>116</v>
      </c>
      <c r="B3186">
        <v>36324</v>
      </c>
      <c r="C3186" t="s">
        <v>2309</v>
      </c>
      <c r="D3186" t="s">
        <v>2634</v>
      </c>
      <c r="E3186" t="s">
        <v>122</v>
      </c>
      <c r="F3186" s="27" t="str">
        <f t="shared" si="49"/>
        <v>SW2: Schmidt, Carmen</v>
      </c>
      <c r="G3186" s="27" t="str">
        <f>VLOOKUP(A3186,bangolf_kategorien!$A$2:$B$11,2,FALSE)</f>
        <v>SW2</v>
      </c>
    </row>
    <row r="3187" spans="1:7" ht="14.5" x14ac:dyDescent="0.35">
      <c r="A3187" t="s">
        <v>123</v>
      </c>
      <c r="B3187">
        <v>51714</v>
      </c>
      <c r="C3187" t="s">
        <v>269</v>
      </c>
      <c r="D3187" t="s">
        <v>2634</v>
      </c>
      <c r="E3187" t="s">
        <v>531</v>
      </c>
      <c r="F3187" s="27" t="str">
        <f t="shared" si="49"/>
        <v>SM1: Schmidt, Christian</v>
      </c>
      <c r="G3187" s="27" t="str">
        <f>VLOOKUP(A3187,bangolf_kategorien!$A$2:$B$11,2,FALSE)</f>
        <v>SM1</v>
      </c>
    </row>
    <row r="3188" spans="1:7" ht="14.5" x14ac:dyDescent="0.35">
      <c r="A3188" t="s">
        <v>112</v>
      </c>
      <c r="B3188">
        <v>19792</v>
      </c>
      <c r="C3188" t="s">
        <v>909</v>
      </c>
      <c r="D3188" t="s">
        <v>2634</v>
      </c>
      <c r="E3188" t="s">
        <v>266</v>
      </c>
      <c r="F3188" s="27" t="str">
        <f t="shared" si="49"/>
        <v>SM2: Schmidt, Dietmar</v>
      </c>
      <c r="G3188" s="27" t="str">
        <f>VLOOKUP(A3188,bangolf_kategorien!$A$2:$B$11,2,FALSE)</f>
        <v>SM2</v>
      </c>
    </row>
    <row r="3189" spans="1:7" ht="14.5" x14ac:dyDescent="0.35">
      <c r="A3189" t="s">
        <v>127</v>
      </c>
      <c r="B3189">
        <v>3216552</v>
      </c>
      <c r="C3189" t="s">
        <v>2972</v>
      </c>
      <c r="D3189" t="s">
        <v>2634</v>
      </c>
      <c r="E3189" t="s">
        <v>4</v>
      </c>
      <c r="F3189" s="27" t="str">
        <f t="shared" si="49"/>
        <v>H: Schmidt, Dominic</v>
      </c>
      <c r="G3189" s="27" t="str">
        <f>VLOOKUP(A3189,bangolf_kategorien!$A$2:$B$11,2,FALSE)</f>
        <v>H</v>
      </c>
    </row>
    <row r="3190" spans="1:7" ht="14.5" x14ac:dyDescent="0.35">
      <c r="A3190" t="s">
        <v>127</v>
      </c>
      <c r="B3190">
        <v>37848</v>
      </c>
      <c r="C3190" t="s">
        <v>1882</v>
      </c>
      <c r="D3190" t="s">
        <v>2634</v>
      </c>
      <c r="E3190" t="s">
        <v>3787</v>
      </c>
      <c r="F3190" s="27" t="str">
        <f t="shared" si="49"/>
        <v>H: Schmidt, Dustin</v>
      </c>
      <c r="G3190" s="27" t="str">
        <f>VLOOKUP(A3190,bangolf_kategorien!$A$2:$B$11,2,FALSE)</f>
        <v>H</v>
      </c>
    </row>
    <row r="3191" spans="1:7" ht="14.5" x14ac:dyDescent="0.35">
      <c r="A3191" t="s">
        <v>123</v>
      </c>
      <c r="B3191">
        <v>22105</v>
      </c>
      <c r="C3191" t="s">
        <v>513</v>
      </c>
      <c r="D3191" t="s">
        <v>2634</v>
      </c>
      <c r="E3191" t="s">
        <v>1417</v>
      </c>
      <c r="F3191" s="27" t="str">
        <f t="shared" si="49"/>
        <v>SM1: Schmidt, Frank</v>
      </c>
      <c r="G3191" s="27" t="str">
        <f>VLOOKUP(A3191,bangolf_kategorien!$A$2:$B$11,2,FALSE)</f>
        <v>SM1</v>
      </c>
    </row>
    <row r="3192" spans="1:7" ht="14.5" x14ac:dyDescent="0.35">
      <c r="A3192" t="s">
        <v>164</v>
      </c>
      <c r="B3192">
        <v>66761</v>
      </c>
      <c r="C3192" t="s">
        <v>2115</v>
      </c>
      <c r="D3192" t="s">
        <v>2634</v>
      </c>
      <c r="E3192" t="s">
        <v>666</v>
      </c>
      <c r="F3192" s="27" t="str">
        <f t="shared" si="49"/>
        <v>JW: Schmidt, Hanna</v>
      </c>
      <c r="G3192" s="27" t="str">
        <f>VLOOKUP(A3192,bangolf_kategorien!$A$2:$B$11,2,FALSE)</f>
        <v>JW</v>
      </c>
    </row>
    <row r="3193" spans="1:7" ht="14.5" x14ac:dyDescent="0.35">
      <c r="A3193" t="s">
        <v>112</v>
      </c>
      <c r="B3193">
        <v>9197</v>
      </c>
      <c r="C3193" t="s">
        <v>465</v>
      </c>
      <c r="D3193" t="s">
        <v>2634</v>
      </c>
      <c r="E3193" t="s">
        <v>3787</v>
      </c>
      <c r="F3193" s="27" t="str">
        <f t="shared" si="49"/>
        <v>SM2: Schmidt, Hans-Jürgen</v>
      </c>
      <c r="G3193" s="27" t="str">
        <f>VLOOKUP(A3193,bangolf_kategorien!$A$2:$B$11,2,FALSE)</f>
        <v>SM2</v>
      </c>
    </row>
    <row r="3194" spans="1:7" ht="14.5" x14ac:dyDescent="0.35">
      <c r="A3194" t="s">
        <v>134</v>
      </c>
      <c r="B3194">
        <v>30937</v>
      </c>
      <c r="C3194" t="s">
        <v>954</v>
      </c>
      <c r="D3194" t="s">
        <v>2634</v>
      </c>
      <c r="E3194" t="s">
        <v>276</v>
      </c>
      <c r="F3194" s="27" t="str">
        <f t="shared" si="49"/>
        <v>SW1: Schmidt, Heike</v>
      </c>
      <c r="G3194" s="27" t="str">
        <f>VLOOKUP(A3194,bangolf_kategorien!$A$2:$B$11,2,FALSE)</f>
        <v>SW1</v>
      </c>
    </row>
    <row r="3195" spans="1:7" ht="14.5" x14ac:dyDescent="0.35">
      <c r="A3195" t="s">
        <v>123</v>
      </c>
      <c r="B3195">
        <v>40202</v>
      </c>
      <c r="C3195" t="s">
        <v>221</v>
      </c>
      <c r="D3195" t="s">
        <v>2634</v>
      </c>
      <c r="E3195" t="s">
        <v>188</v>
      </c>
      <c r="F3195" s="27" t="str">
        <f t="shared" si="49"/>
        <v>SM1: Schmidt, Helmut</v>
      </c>
      <c r="G3195" s="27" t="str">
        <f>VLOOKUP(A3195,bangolf_kategorien!$A$2:$B$11,2,FALSE)</f>
        <v>SM1</v>
      </c>
    </row>
    <row r="3196" spans="1:7" ht="14.5" x14ac:dyDescent="0.35">
      <c r="A3196" t="s">
        <v>112</v>
      </c>
      <c r="B3196">
        <v>40892</v>
      </c>
      <c r="C3196" t="s">
        <v>498</v>
      </c>
      <c r="D3196" t="s">
        <v>2634</v>
      </c>
      <c r="E3196" t="s">
        <v>122</v>
      </c>
      <c r="F3196" s="27" t="str">
        <f t="shared" si="49"/>
        <v>SM2: Schmidt, Horst</v>
      </c>
      <c r="G3196" s="27" t="str">
        <f>VLOOKUP(A3196,bangolf_kategorien!$A$2:$B$11,2,FALSE)</f>
        <v>SM2</v>
      </c>
    </row>
    <row r="3197" spans="1:7" ht="14.5" x14ac:dyDescent="0.35">
      <c r="A3197" t="s">
        <v>123</v>
      </c>
      <c r="B3197">
        <v>65917</v>
      </c>
      <c r="C3197" t="s">
        <v>431</v>
      </c>
      <c r="D3197" t="s">
        <v>2634</v>
      </c>
      <c r="E3197" t="s">
        <v>214</v>
      </c>
      <c r="F3197" s="27" t="str">
        <f t="shared" si="49"/>
        <v>SM1: Schmidt, Lars</v>
      </c>
      <c r="G3197" s="27" t="str">
        <f>VLOOKUP(A3197,bangolf_kategorien!$A$2:$B$11,2,FALSE)</f>
        <v>SM1</v>
      </c>
    </row>
    <row r="3198" spans="1:7" ht="14.5" x14ac:dyDescent="0.35">
      <c r="A3198" t="s">
        <v>215</v>
      </c>
      <c r="B3198">
        <v>67159</v>
      </c>
      <c r="C3198" t="s">
        <v>3416</v>
      </c>
      <c r="D3198" t="s">
        <v>2634</v>
      </c>
      <c r="E3198" t="s">
        <v>621</v>
      </c>
      <c r="F3198" s="27" t="str">
        <f t="shared" si="49"/>
        <v>SCHW: Schmidt, Leonie</v>
      </c>
      <c r="G3198" s="27" t="str">
        <f>VLOOKUP(A3198,bangolf_kategorien!$A$2:$B$11,2,FALSE)</f>
        <v>SCHW</v>
      </c>
    </row>
    <row r="3199" spans="1:7" ht="14.5" x14ac:dyDescent="0.35">
      <c r="A3199" t="s">
        <v>127</v>
      </c>
      <c r="B3199">
        <v>37849</v>
      </c>
      <c r="C3199" t="s">
        <v>453</v>
      </c>
      <c r="D3199" t="s">
        <v>2634</v>
      </c>
      <c r="E3199" t="s">
        <v>3787</v>
      </c>
      <c r="F3199" s="27" t="str">
        <f t="shared" si="49"/>
        <v>H: Schmidt, Marvin</v>
      </c>
      <c r="G3199" s="27" t="str">
        <f>VLOOKUP(A3199,bangolf_kategorien!$A$2:$B$11,2,FALSE)</f>
        <v>H</v>
      </c>
    </row>
    <row r="3200" spans="1:7" ht="14.5" x14ac:dyDescent="0.35">
      <c r="A3200" t="s">
        <v>127</v>
      </c>
      <c r="B3200">
        <v>66256</v>
      </c>
      <c r="C3200" t="s">
        <v>869</v>
      </c>
      <c r="D3200" t="s">
        <v>2634</v>
      </c>
      <c r="E3200" t="s">
        <v>1031</v>
      </c>
      <c r="F3200" s="27" t="str">
        <f t="shared" si="49"/>
        <v>H: Schmidt, Maximilian</v>
      </c>
      <c r="G3200" s="27" t="str">
        <f>VLOOKUP(A3200,bangolf_kategorien!$A$2:$B$11,2,FALSE)</f>
        <v>H</v>
      </c>
    </row>
    <row r="3201" spans="1:7" ht="14.5" x14ac:dyDescent="0.35">
      <c r="A3201" t="s">
        <v>127</v>
      </c>
      <c r="B3201">
        <v>66810</v>
      </c>
      <c r="C3201" t="s">
        <v>2312</v>
      </c>
      <c r="D3201" t="s">
        <v>2634</v>
      </c>
      <c r="E3201" t="s">
        <v>767</v>
      </c>
      <c r="F3201" s="27" t="str">
        <f t="shared" si="49"/>
        <v>H: Schmidt, Mirko</v>
      </c>
      <c r="G3201" s="27" t="str">
        <f>VLOOKUP(A3201,bangolf_kategorien!$A$2:$B$11,2,FALSE)</f>
        <v>H</v>
      </c>
    </row>
    <row r="3202" spans="1:7" ht="14.5" x14ac:dyDescent="0.35">
      <c r="A3202" t="s">
        <v>123</v>
      </c>
      <c r="B3202">
        <v>26491</v>
      </c>
      <c r="C3202" t="s">
        <v>1034</v>
      </c>
      <c r="D3202" t="s">
        <v>2634</v>
      </c>
      <c r="E3202" t="s">
        <v>375</v>
      </c>
      <c r="F3202" s="27" t="str">
        <f t="shared" si="49"/>
        <v>SM1: Schmidt, Olaf</v>
      </c>
      <c r="G3202" s="27" t="str">
        <f>VLOOKUP(A3202,bangolf_kategorien!$A$2:$B$11,2,FALSE)</f>
        <v>SM1</v>
      </c>
    </row>
    <row r="3203" spans="1:7" ht="14.5" x14ac:dyDescent="0.35">
      <c r="A3203" t="s">
        <v>123</v>
      </c>
      <c r="B3203">
        <v>35706</v>
      </c>
      <c r="C3203" t="s">
        <v>180</v>
      </c>
      <c r="D3203" t="s">
        <v>2634</v>
      </c>
      <c r="E3203" t="s">
        <v>1120</v>
      </c>
      <c r="F3203" s="27" t="str">
        <f t="shared" ref="F3203:F3266" si="50">CONCATENATE(G3203,": ",D3203,", ",C3203)</f>
        <v>SM1: Schmidt, Peter</v>
      </c>
      <c r="G3203" s="27" t="str">
        <f>VLOOKUP(A3203,bangolf_kategorien!$A$2:$B$11,2,FALSE)</f>
        <v>SM1</v>
      </c>
    </row>
    <row r="3204" spans="1:7" ht="14.5" x14ac:dyDescent="0.35">
      <c r="A3204" t="s">
        <v>112</v>
      </c>
      <c r="B3204">
        <v>67275</v>
      </c>
      <c r="C3204" t="s">
        <v>180</v>
      </c>
      <c r="D3204" t="s">
        <v>2634</v>
      </c>
      <c r="E3204" t="s">
        <v>3690</v>
      </c>
      <c r="F3204" s="27" t="str">
        <f t="shared" si="50"/>
        <v>SM2: Schmidt, Peter</v>
      </c>
      <c r="G3204" s="27" t="str">
        <f>VLOOKUP(A3204,bangolf_kategorien!$A$2:$B$11,2,FALSE)</f>
        <v>SM2</v>
      </c>
    </row>
    <row r="3205" spans="1:7" ht="14.5" x14ac:dyDescent="0.35">
      <c r="A3205" t="s">
        <v>112</v>
      </c>
      <c r="B3205">
        <v>43009</v>
      </c>
      <c r="C3205" t="s">
        <v>2635</v>
      </c>
      <c r="D3205" t="s">
        <v>2634</v>
      </c>
      <c r="E3205" t="s">
        <v>156</v>
      </c>
      <c r="F3205" s="27" t="str">
        <f t="shared" si="50"/>
        <v>SM2: Schmidt, Sigurd</v>
      </c>
      <c r="G3205" s="27" t="str">
        <f>VLOOKUP(A3205,bangolf_kategorien!$A$2:$B$11,2,FALSE)</f>
        <v>SM2</v>
      </c>
    </row>
    <row r="3206" spans="1:7" ht="14.5" x14ac:dyDescent="0.35">
      <c r="A3206" t="s">
        <v>116</v>
      </c>
      <c r="B3206">
        <v>67258</v>
      </c>
      <c r="C3206" t="s">
        <v>1493</v>
      </c>
      <c r="D3206" t="s">
        <v>2634</v>
      </c>
      <c r="E3206" t="s">
        <v>444</v>
      </c>
      <c r="F3206" s="27" t="str">
        <f t="shared" si="50"/>
        <v>SW2: Schmidt, Silvia</v>
      </c>
      <c r="G3206" s="27" t="str">
        <f>VLOOKUP(A3206,bangolf_kategorien!$A$2:$B$11,2,FALSE)</f>
        <v>SW2</v>
      </c>
    </row>
    <row r="3207" spans="1:7" ht="14.5" x14ac:dyDescent="0.35">
      <c r="A3207" t="s">
        <v>164</v>
      </c>
      <c r="B3207">
        <v>67140</v>
      </c>
      <c r="C3207" t="s">
        <v>3609</v>
      </c>
      <c r="D3207" t="s">
        <v>2634</v>
      </c>
      <c r="E3207" t="s">
        <v>3527</v>
      </c>
      <c r="F3207" s="27" t="str">
        <f t="shared" si="50"/>
        <v>JW: Schmidt, Sophie</v>
      </c>
      <c r="G3207" s="27" t="str">
        <f>VLOOKUP(A3207,bangolf_kategorien!$A$2:$B$11,2,FALSE)</f>
        <v>JW</v>
      </c>
    </row>
    <row r="3208" spans="1:7" ht="14.5" x14ac:dyDescent="0.35">
      <c r="A3208" t="s">
        <v>127</v>
      </c>
      <c r="B3208">
        <v>33928</v>
      </c>
      <c r="C3208" t="s">
        <v>400</v>
      </c>
      <c r="D3208" t="s">
        <v>2634</v>
      </c>
      <c r="E3208" t="s">
        <v>246</v>
      </c>
      <c r="F3208" s="27" t="str">
        <f t="shared" si="50"/>
        <v>H: Schmidt, Thorben</v>
      </c>
      <c r="G3208" s="27" t="str">
        <f>VLOOKUP(A3208,bangolf_kategorien!$A$2:$B$11,2,FALSE)</f>
        <v>H</v>
      </c>
    </row>
    <row r="3209" spans="1:7" ht="14.5" x14ac:dyDescent="0.35">
      <c r="A3209" t="s">
        <v>123</v>
      </c>
      <c r="B3209">
        <v>66746</v>
      </c>
      <c r="C3209" t="s">
        <v>678</v>
      </c>
      <c r="D3209" t="s">
        <v>2634</v>
      </c>
      <c r="E3209" t="s">
        <v>1136</v>
      </c>
      <c r="F3209" s="27" t="str">
        <f t="shared" si="50"/>
        <v>SM1: Schmidt, Udo</v>
      </c>
      <c r="G3209" s="27" t="str">
        <f>VLOOKUP(A3209,bangolf_kategorien!$A$2:$B$11,2,FALSE)</f>
        <v>SM1</v>
      </c>
    </row>
    <row r="3210" spans="1:7" ht="14.5" x14ac:dyDescent="0.35">
      <c r="A3210" t="s">
        <v>123</v>
      </c>
      <c r="B3210">
        <v>30657</v>
      </c>
      <c r="C3210" t="s">
        <v>355</v>
      </c>
      <c r="D3210" t="s">
        <v>2634</v>
      </c>
      <c r="E3210" t="s">
        <v>377</v>
      </c>
      <c r="F3210" s="27" t="str">
        <f t="shared" si="50"/>
        <v>SM1: Schmidt, Volker</v>
      </c>
      <c r="G3210" s="27" t="str">
        <f>VLOOKUP(A3210,bangolf_kategorien!$A$2:$B$11,2,FALSE)</f>
        <v>SM1</v>
      </c>
    </row>
    <row r="3211" spans="1:7" ht="14.5" x14ac:dyDescent="0.35">
      <c r="A3211" t="s">
        <v>123</v>
      </c>
      <c r="B3211">
        <v>31210</v>
      </c>
      <c r="C3211" t="s">
        <v>359</v>
      </c>
      <c r="D3211" t="s">
        <v>2636</v>
      </c>
      <c r="E3211" t="s">
        <v>1204</v>
      </c>
      <c r="F3211" s="27" t="str">
        <f t="shared" si="50"/>
        <v>SM1: Schmidt-Hess, Ralf</v>
      </c>
      <c r="G3211" s="27" t="str">
        <f>VLOOKUP(A3211,bangolf_kategorien!$A$2:$B$11,2,FALSE)</f>
        <v>SM1</v>
      </c>
    </row>
    <row r="3212" spans="1:7" ht="14.5" x14ac:dyDescent="0.35">
      <c r="A3212" t="s">
        <v>134</v>
      </c>
      <c r="B3212">
        <v>36631</v>
      </c>
      <c r="C3212" t="s">
        <v>271</v>
      </c>
      <c r="D3212" t="s">
        <v>2636</v>
      </c>
      <c r="E3212" t="s">
        <v>492</v>
      </c>
      <c r="F3212" s="27" t="str">
        <f t="shared" si="50"/>
        <v>SW1: Schmidt-Hess, Sabine</v>
      </c>
      <c r="G3212" s="27" t="str">
        <f>VLOOKUP(A3212,bangolf_kategorien!$A$2:$B$11,2,FALSE)</f>
        <v>SW1</v>
      </c>
    </row>
    <row r="3213" spans="1:7" ht="14.5" x14ac:dyDescent="0.35">
      <c r="A3213" t="s">
        <v>112</v>
      </c>
      <c r="B3213">
        <v>5056</v>
      </c>
      <c r="C3213" t="s">
        <v>901</v>
      </c>
      <c r="D3213" t="s">
        <v>2637</v>
      </c>
      <c r="E3213" t="s">
        <v>1323</v>
      </c>
      <c r="F3213" s="27" t="str">
        <f t="shared" si="50"/>
        <v>SM2: Schmiedbauer, Johannes</v>
      </c>
      <c r="G3213" s="27" t="str">
        <f>VLOOKUP(A3213,bangolf_kategorien!$A$2:$B$11,2,FALSE)</f>
        <v>SM2</v>
      </c>
    </row>
    <row r="3214" spans="1:7" ht="14.5" x14ac:dyDescent="0.35">
      <c r="A3214" t="s">
        <v>127</v>
      </c>
      <c r="B3214">
        <v>65889</v>
      </c>
      <c r="C3214" t="s">
        <v>694</v>
      </c>
      <c r="D3214" t="s">
        <v>2638</v>
      </c>
      <c r="E3214" t="s">
        <v>354</v>
      </c>
      <c r="F3214" s="27" t="str">
        <f t="shared" si="50"/>
        <v>H: Schmitt, Benjamin</v>
      </c>
      <c r="G3214" s="27" t="str">
        <f>VLOOKUP(A3214,bangolf_kategorien!$A$2:$B$11,2,FALSE)</f>
        <v>H</v>
      </c>
    </row>
    <row r="3215" spans="1:7" ht="14.5" x14ac:dyDescent="0.35">
      <c r="A3215" t="s">
        <v>123</v>
      </c>
      <c r="B3215">
        <v>44955</v>
      </c>
      <c r="C3215" t="s">
        <v>146</v>
      </c>
      <c r="D3215" t="s">
        <v>2638</v>
      </c>
      <c r="E3215" t="s">
        <v>375</v>
      </c>
      <c r="F3215" s="27" t="str">
        <f t="shared" si="50"/>
        <v>SM1: Schmitt, Jürgen</v>
      </c>
      <c r="G3215" s="27" t="str">
        <f>VLOOKUP(A3215,bangolf_kategorien!$A$2:$B$11,2,FALSE)</f>
        <v>SM1</v>
      </c>
    </row>
    <row r="3216" spans="1:7" ht="14.5" x14ac:dyDescent="0.35">
      <c r="A3216" t="s">
        <v>127</v>
      </c>
      <c r="B3216">
        <v>36110</v>
      </c>
      <c r="C3216" t="s">
        <v>140</v>
      </c>
      <c r="D3216" t="s">
        <v>2638</v>
      </c>
      <c r="E3216" t="s">
        <v>142</v>
      </c>
      <c r="F3216" s="27" t="str">
        <f t="shared" si="50"/>
        <v>H: Schmitt, Michael</v>
      </c>
      <c r="G3216" s="27" t="str">
        <f>VLOOKUP(A3216,bangolf_kategorien!$A$2:$B$11,2,FALSE)</f>
        <v>H</v>
      </c>
    </row>
    <row r="3217" spans="1:7" ht="14.5" x14ac:dyDescent="0.35">
      <c r="A3217" t="s">
        <v>134</v>
      </c>
      <c r="B3217">
        <v>46967</v>
      </c>
      <c r="C3217" t="s">
        <v>1444</v>
      </c>
      <c r="D3217" t="s">
        <v>2638</v>
      </c>
      <c r="E3217" t="s">
        <v>306</v>
      </c>
      <c r="F3217" s="27" t="str">
        <f t="shared" si="50"/>
        <v>SW1: Schmitt, Regina</v>
      </c>
      <c r="G3217" s="27" t="str">
        <f>VLOOKUP(A3217,bangolf_kategorien!$A$2:$B$11,2,FALSE)</f>
        <v>SW1</v>
      </c>
    </row>
    <row r="3218" spans="1:7" ht="14.5" x14ac:dyDescent="0.35">
      <c r="A3218" t="s">
        <v>116</v>
      </c>
      <c r="B3218">
        <v>60743</v>
      </c>
      <c r="C3218" t="s">
        <v>443</v>
      </c>
      <c r="D3218" t="s">
        <v>2638</v>
      </c>
      <c r="E3218" t="s">
        <v>142</v>
      </c>
      <c r="F3218" s="27" t="str">
        <f t="shared" si="50"/>
        <v>SW2: Schmitt, Ursula</v>
      </c>
      <c r="G3218" s="27" t="str">
        <f>VLOOKUP(A3218,bangolf_kategorien!$A$2:$B$11,2,FALSE)</f>
        <v>SW2</v>
      </c>
    </row>
    <row r="3219" spans="1:7" ht="14.5" x14ac:dyDescent="0.35">
      <c r="A3219" t="s">
        <v>123</v>
      </c>
      <c r="B3219">
        <v>33891</v>
      </c>
      <c r="C3219" t="s">
        <v>190</v>
      </c>
      <c r="D3219" t="s">
        <v>2638</v>
      </c>
      <c r="E3219" t="s">
        <v>175</v>
      </c>
      <c r="F3219" s="27" t="str">
        <f t="shared" si="50"/>
        <v>SM1: Schmitt, Uwe</v>
      </c>
      <c r="G3219" s="27" t="str">
        <f>VLOOKUP(A3219,bangolf_kategorien!$A$2:$B$11,2,FALSE)</f>
        <v>SM1</v>
      </c>
    </row>
    <row r="3220" spans="1:7" ht="14.5" x14ac:dyDescent="0.35">
      <c r="A3220" t="s">
        <v>123</v>
      </c>
      <c r="B3220">
        <v>36041</v>
      </c>
      <c r="C3220" t="s">
        <v>451</v>
      </c>
      <c r="D3220" t="s">
        <v>2639</v>
      </c>
      <c r="E3220" t="s">
        <v>354</v>
      </c>
      <c r="F3220" s="27" t="str">
        <f t="shared" si="50"/>
        <v>SM1: Schmittdiel, Joachim</v>
      </c>
      <c r="G3220" s="27" t="str">
        <f>VLOOKUP(A3220,bangolf_kategorien!$A$2:$B$11,2,FALSE)</f>
        <v>SM1</v>
      </c>
    </row>
    <row r="3221" spans="1:7" ht="14.5" x14ac:dyDescent="0.35">
      <c r="A3221" t="s">
        <v>134</v>
      </c>
      <c r="B3221">
        <v>34109</v>
      </c>
      <c r="C3221" t="s">
        <v>430</v>
      </c>
      <c r="D3221" t="s">
        <v>2640</v>
      </c>
      <c r="E3221" t="s">
        <v>501</v>
      </c>
      <c r="F3221" s="27" t="str">
        <f t="shared" si="50"/>
        <v>SW1: Schmitutz, Karin</v>
      </c>
      <c r="G3221" s="27" t="str">
        <f>VLOOKUP(A3221,bangolf_kategorien!$A$2:$B$11,2,FALSE)</f>
        <v>SW1</v>
      </c>
    </row>
    <row r="3222" spans="1:7" ht="14.5" x14ac:dyDescent="0.35">
      <c r="A3222" t="s">
        <v>112</v>
      </c>
      <c r="B3222">
        <v>9449</v>
      </c>
      <c r="C3222" t="s">
        <v>180</v>
      </c>
      <c r="D3222" t="s">
        <v>2640</v>
      </c>
      <c r="E3222" t="s">
        <v>501</v>
      </c>
      <c r="F3222" s="27" t="str">
        <f t="shared" si="50"/>
        <v>SM2: Schmitutz, Peter</v>
      </c>
      <c r="G3222" s="27" t="str">
        <f>VLOOKUP(A3222,bangolf_kategorien!$A$2:$B$11,2,FALSE)</f>
        <v>SM2</v>
      </c>
    </row>
    <row r="3223" spans="1:7" ht="14.5" x14ac:dyDescent="0.35">
      <c r="A3223" t="s">
        <v>116</v>
      </c>
      <c r="B3223">
        <v>23979</v>
      </c>
      <c r="C3223" t="s">
        <v>2641</v>
      </c>
      <c r="D3223" t="s">
        <v>2642</v>
      </c>
      <c r="E3223" t="s">
        <v>501</v>
      </c>
      <c r="F3223" s="27" t="str">
        <f t="shared" si="50"/>
        <v>SW2: Schmitutz-Krause, Gabriela</v>
      </c>
      <c r="G3223" s="27" t="str">
        <f>VLOOKUP(A3223,bangolf_kategorien!$A$2:$B$11,2,FALSE)</f>
        <v>SW2</v>
      </c>
    </row>
    <row r="3224" spans="1:7" ht="14.5" x14ac:dyDescent="0.35">
      <c r="A3224" t="s">
        <v>127</v>
      </c>
      <c r="B3224">
        <v>67001</v>
      </c>
      <c r="C3224" t="s">
        <v>494</v>
      </c>
      <c r="D3224" t="s">
        <v>2643</v>
      </c>
      <c r="E3224" t="s">
        <v>606</v>
      </c>
      <c r="F3224" s="27" t="str">
        <f t="shared" si="50"/>
        <v>H: Schmitz, Dominik</v>
      </c>
      <c r="G3224" s="27" t="str">
        <f>VLOOKUP(A3224,bangolf_kategorien!$A$2:$B$11,2,FALSE)</f>
        <v>H</v>
      </c>
    </row>
    <row r="3225" spans="1:7" ht="14.5" x14ac:dyDescent="0.35">
      <c r="A3225" t="s">
        <v>116</v>
      </c>
      <c r="B3225">
        <v>37171</v>
      </c>
      <c r="C3225" t="s">
        <v>1060</v>
      </c>
      <c r="D3225" t="s">
        <v>2643</v>
      </c>
      <c r="E3225" t="s">
        <v>2644</v>
      </c>
      <c r="F3225" s="27" t="str">
        <f t="shared" si="50"/>
        <v>SW2: Schmitz, Ingeborg</v>
      </c>
      <c r="G3225" s="27" t="str">
        <f>VLOOKUP(A3225,bangolf_kategorien!$A$2:$B$11,2,FALSE)</f>
        <v>SW2</v>
      </c>
    </row>
    <row r="3226" spans="1:7" ht="14.5" x14ac:dyDescent="0.35">
      <c r="A3226" t="s">
        <v>134</v>
      </c>
      <c r="B3226">
        <v>38245</v>
      </c>
      <c r="C3226" t="s">
        <v>1454</v>
      </c>
      <c r="D3226" t="s">
        <v>2643</v>
      </c>
      <c r="E3226" t="s">
        <v>228</v>
      </c>
      <c r="F3226" s="27" t="str">
        <f t="shared" si="50"/>
        <v>SW1: Schmitz, Sibylle</v>
      </c>
      <c r="G3226" s="27" t="str">
        <f>VLOOKUP(A3226,bangolf_kategorien!$A$2:$B$11,2,FALSE)</f>
        <v>SW1</v>
      </c>
    </row>
    <row r="3227" spans="1:7" ht="14.5" x14ac:dyDescent="0.35">
      <c r="A3227" t="s">
        <v>127</v>
      </c>
      <c r="B3227">
        <v>35141</v>
      </c>
      <c r="C3227" t="s">
        <v>330</v>
      </c>
      <c r="D3227" t="s">
        <v>2645</v>
      </c>
      <c r="E3227" t="s">
        <v>512</v>
      </c>
      <c r="F3227" s="27" t="str">
        <f t="shared" si="50"/>
        <v>H: Schmolke, Tobias</v>
      </c>
      <c r="G3227" s="27" t="str">
        <f>VLOOKUP(A3227,bangolf_kategorien!$A$2:$B$11,2,FALSE)</f>
        <v>H</v>
      </c>
    </row>
    <row r="3228" spans="1:7" ht="14.5" x14ac:dyDescent="0.35">
      <c r="A3228" t="s">
        <v>112</v>
      </c>
      <c r="B3228">
        <v>756</v>
      </c>
      <c r="C3228" t="s">
        <v>2646</v>
      </c>
      <c r="D3228" t="s">
        <v>2647</v>
      </c>
      <c r="E3228" t="s">
        <v>354</v>
      </c>
      <c r="F3228" s="27" t="str">
        <f t="shared" si="50"/>
        <v>SM2: Schmurdy, Axel Rolf</v>
      </c>
      <c r="G3228" s="27" t="str">
        <f>VLOOKUP(A3228,bangolf_kategorien!$A$2:$B$11,2,FALSE)</f>
        <v>SM2</v>
      </c>
    </row>
    <row r="3229" spans="1:7" ht="14.5" x14ac:dyDescent="0.35">
      <c r="A3229" t="s">
        <v>127</v>
      </c>
      <c r="B3229">
        <v>24639</v>
      </c>
      <c r="C3229" t="s">
        <v>1131</v>
      </c>
      <c r="D3229" t="s">
        <v>3940</v>
      </c>
      <c r="E3229" t="s">
        <v>156</v>
      </c>
      <c r="F3229" s="27" t="str">
        <f t="shared" si="50"/>
        <v>H: Schnauer, Nico</v>
      </c>
      <c r="G3229" s="27" t="str">
        <f>VLOOKUP(A3229,bangolf_kategorien!$A$2:$B$11,2,FALSE)</f>
        <v>H</v>
      </c>
    </row>
    <row r="3230" spans="1:7" ht="14.5" x14ac:dyDescent="0.35">
      <c r="A3230" t="s">
        <v>112</v>
      </c>
      <c r="B3230">
        <v>3202303</v>
      </c>
      <c r="C3230" t="s">
        <v>182</v>
      </c>
      <c r="D3230" t="s">
        <v>3941</v>
      </c>
      <c r="E3230" t="s">
        <v>4</v>
      </c>
      <c r="F3230" s="27" t="str">
        <f t="shared" si="50"/>
        <v>SM2: Schneeberg, Wolfgang</v>
      </c>
      <c r="G3230" s="27" t="str">
        <f>VLOOKUP(A3230,bangolf_kategorien!$A$2:$B$11,2,FALSE)</f>
        <v>SM2</v>
      </c>
    </row>
    <row r="3231" spans="1:7" ht="14.5" x14ac:dyDescent="0.35">
      <c r="A3231" t="s">
        <v>123</v>
      </c>
      <c r="B3231">
        <v>64054</v>
      </c>
      <c r="C3231" t="s">
        <v>842</v>
      </c>
      <c r="D3231" t="s">
        <v>2648</v>
      </c>
      <c r="E3231" t="s">
        <v>931</v>
      </c>
      <c r="F3231" s="27" t="str">
        <f t="shared" si="50"/>
        <v>SM1: Schneid, Reinhold</v>
      </c>
      <c r="G3231" s="27" t="str">
        <f>VLOOKUP(A3231,bangolf_kategorien!$A$2:$B$11,2,FALSE)</f>
        <v>SM1</v>
      </c>
    </row>
    <row r="3232" spans="1:7" ht="14.5" x14ac:dyDescent="0.35">
      <c r="A3232" t="s">
        <v>127</v>
      </c>
      <c r="B3232">
        <v>34319</v>
      </c>
      <c r="C3232" t="s">
        <v>186</v>
      </c>
      <c r="D3232" t="s">
        <v>2649</v>
      </c>
      <c r="E3232" t="s">
        <v>142</v>
      </c>
      <c r="F3232" s="27" t="str">
        <f t="shared" si="50"/>
        <v>H: Schneider, Alexander</v>
      </c>
      <c r="G3232" s="27" t="str">
        <f>VLOOKUP(A3232,bangolf_kategorien!$A$2:$B$11,2,FALSE)</f>
        <v>H</v>
      </c>
    </row>
    <row r="3233" spans="1:7" ht="14.5" x14ac:dyDescent="0.35">
      <c r="A3233" t="s">
        <v>127</v>
      </c>
      <c r="B3233">
        <v>36247</v>
      </c>
      <c r="C3233" t="s">
        <v>315</v>
      </c>
      <c r="D3233" t="s">
        <v>2649</v>
      </c>
      <c r="E3233" t="s">
        <v>142</v>
      </c>
      <c r="F3233" s="27" t="str">
        <f t="shared" si="50"/>
        <v>H: Schneider, Andreas</v>
      </c>
      <c r="G3233" s="27" t="str">
        <f>VLOOKUP(A3233,bangolf_kategorien!$A$2:$B$11,2,FALSE)</f>
        <v>H</v>
      </c>
    </row>
    <row r="3234" spans="1:7" ht="14.5" x14ac:dyDescent="0.35">
      <c r="A3234" t="s">
        <v>112</v>
      </c>
      <c r="B3234">
        <v>61501</v>
      </c>
      <c r="C3234" t="s">
        <v>418</v>
      </c>
      <c r="D3234" t="s">
        <v>2649</v>
      </c>
      <c r="E3234" t="s">
        <v>741</v>
      </c>
      <c r="F3234" s="27" t="str">
        <f t="shared" si="50"/>
        <v>SM2: Schneider, Bernhard</v>
      </c>
      <c r="G3234" s="27" t="str">
        <f>VLOOKUP(A3234,bangolf_kategorien!$A$2:$B$11,2,FALSE)</f>
        <v>SM2</v>
      </c>
    </row>
    <row r="3235" spans="1:7" ht="14.5" x14ac:dyDescent="0.35">
      <c r="A3235" t="s">
        <v>123</v>
      </c>
      <c r="B3235">
        <v>43681</v>
      </c>
      <c r="C3235" t="s">
        <v>269</v>
      </c>
      <c r="D3235" t="s">
        <v>2649</v>
      </c>
      <c r="E3235" t="s">
        <v>172</v>
      </c>
      <c r="F3235" s="27" t="str">
        <f t="shared" si="50"/>
        <v>SM1: Schneider, Christian</v>
      </c>
      <c r="G3235" s="27" t="str">
        <f>VLOOKUP(A3235,bangolf_kategorien!$A$2:$B$11,2,FALSE)</f>
        <v>SM1</v>
      </c>
    </row>
    <row r="3236" spans="1:7" ht="14.5" x14ac:dyDescent="0.35">
      <c r="A3236" t="s">
        <v>123</v>
      </c>
      <c r="B3236">
        <v>66941</v>
      </c>
      <c r="C3236" t="s">
        <v>399</v>
      </c>
      <c r="D3236" t="s">
        <v>2649</v>
      </c>
      <c r="E3236" t="s">
        <v>619</v>
      </c>
      <c r="F3236" s="27" t="str">
        <f t="shared" si="50"/>
        <v>SM1: Schneider, Dirk</v>
      </c>
      <c r="G3236" s="27" t="str">
        <f>VLOOKUP(A3236,bangolf_kategorien!$A$2:$B$11,2,FALSE)</f>
        <v>SM1</v>
      </c>
    </row>
    <row r="3237" spans="1:7" ht="14.5" x14ac:dyDescent="0.35">
      <c r="A3237" t="s">
        <v>112</v>
      </c>
      <c r="B3237">
        <v>66818</v>
      </c>
      <c r="C3237" t="s">
        <v>376</v>
      </c>
      <c r="D3237" t="s">
        <v>2649</v>
      </c>
      <c r="E3237" t="s">
        <v>259</v>
      </c>
      <c r="F3237" s="27" t="str">
        <f t="shared" si="50"/>
        <v>SM2: Schneider, Franz</v>
      </c>
      <c r="G3237" s="27" t="str">
        <f>VLOOKUP(A3237,bangolf_kategorien!$A$2:$B$11,2,FALSE)</f>
        <v>SM2</v>
      </c>
    </row>
    <row r="3238" spans="1:7" ht="14.5" x14ac:dyDescent="0.35">
      <c r="A3238" t="s">
        <v>127</v>
      </c>
      <c r="B3238">
        <v>66665</v>
      </c>
      <c r="C3238" t="s">
        <v>149</v>
      </c>
      <c r="D3238" t="s">
        <v>2649</v>
      </c>
      <c r="E3238" t="s">
        <v>142</v>
      </c>
      <c r="F3238" s="27" t="str">
        <f t="shared" si="50"/>
        <v>H: Schneider, Markus</v>
      </c>
      <c r="G3238" s="27" t="str">
        <f>VLOOKUP(A3238,bangolf_kategorien!$A$2:$B$11,2,FALSE)</f>
        <v>H</v>
      </c>
    </row>
    <row r="3239" spans="1:7" ht="14.5" x14ac:dyDescent="0.35">
      <c r="A3239" t="s">
        <v>123</v>
      </c>
      <c r="B3239">
        <v>67297</v>
      </c>
      <c r="C3239" t="s">
        <v>1034</v>
      </c>
      <c r="D3239" t="s">
        <v>2649</v>
      </c>
      <c r="E3239" t="s">
        <v>3313</v>
      </c>
      <c r="F3239" s="27" t="str">
        <f t="shared" si="50"/>
        <v>SM1: Schneider, Olaf</v>
      </c>
      <c r="G3239" s="27" t="str">
        <f>VLOOKUP(A3239,bangolf_kategorien!$A$2:$B$11,2,FALSE)</f>
        <v>SM1</v>
      </c>
    </row>
    <row r="3240" spans="1:7" ht="14.5" x14ac:dyDescent="0.35">
      <c r="A3240" t="s">
        <v>112</v>
      </c>
      <c r="B3240">
        <v>61696</v>
      </c>
      <c r="C3240" t="s">
        <v>757</v>
      </c>
      <c r="D3240" t="s">
        <v>2649</v>
      </c>
      <c r="E3240" t="s">
        <v>446</v>
      </c>
      <c r="F3240" s="27" t="str">
        <f t="shared" si="50"/>
        <v>SM2: Schneider, Paul</v>
      </c>
      <c r="G3240" s="27" t="str">
        <f>VLOOKUP(A3240,bangolf_kategorien!$A$2:$B$11,2,FALSE)</f>
        <v>SM2</v>
      </c>
    </row>
    <row r="3241" spans="1:7" ht="14.5" x14ac:dyDescent="0.35">
      <c r="A3241" t="s">
        <v>134</v>
      </c>
      <c r="B3241">
        <v>40365</v>
      </c>
      <c r="C3241" t="s">
        <v>439</v>
      </c>
      <c r="D3241" t="s">
        <v>2649</v>
      </c>
      <c r="E3241" t="s">
        <v>1011</v>
      </c>
      <c r="F3241" s="27" t="str">
        <f t="shared" si="50"/>
        <v>SW1: Schneider, Renate</v>
      </c>
      <c r="G3241" s="27" t="str">
        <f>VLOOKUP(A3241,bangolf_kategorien!$A$2:$B$11,2,FALSE)</f>
        <v>SW1</v>
      </c>
    </row>
    <row r="3242" spans="1:7" ht="14.5" x14ac:dyDescent="0.35">
      <c r="A3242" t="s">
        <v>123</v>
      </c>
      <c r="B3242">
        <v>43733</v>
      </c>
      <c r="C3242" t="s">
        <v>1156</v>
      </c>
      <c r="D3242" t="s">
        <v>2649</v>
      </c>
      <c r="E3242" t="s">
        <v>776</v>
      </c>
      <c r="F3242" s="27" t="str">
        <f t="shared" si="50"/>
        <v>SM1: Schneider, Simon</v>
      </c>
      <c r="G3242" s="27" t="str">
        <f>VLOOKUP(A3242,bangolf_kategorien!$A$2:$B$11,2,FALSE)</f>
        <v>SM1</v>
      </c>
    </row>
    <row r="3243" spans="1:7" ht="14.5" x14ac:dyDescent="0.35">
      <c r="A3243" t="s">
        <v>123</v>
      </c>
      <c r="B3243">
        <v>66666</v>
      </c>
      <c r="C3243" t="s">
        <v>1402</v>
      </c>
      <c r="D3243" t="s">
        <v>2649</v>
      </c>
      <c r="E3243" t="s">
        <v>142</v>
      </c>
      <c r="F3243" s="27" t="str">
        <f t="shared" si="50"/>
        <v>SM1: Schneider, Timm</v>
      </c>
      <c r="G3243" s="27" t="str">
        <f>VLOOKUP(A3243,bangolf_kategorien!$A$2:$B$11,2,FALSE)</f>
        <v>SM1</v>
      </c>
    </row>
    <row r="3244" spans="1:7" ht="14.5" x14ac:dyDescent="0.35">
      <c r="A3244" t="s">
        <v>112</v>
      </c>
      <c r="B3244">
        <v>28127</v>
      </c>
      <c r="C3244" t="s">
        <v>182</v>
      </c>
      <c r="D3244" t="s">
        <v>2651</v>
      </c>
      <c r="E3244" t="s">
        <v>308</v>
      </c>
      <c r="F3244" s="27" t="str">
        <f t="shared" si="50"/>
        <v>SM2: Schneiderbanger, Wolfgang</v>
      </c>
      <c r="G3244" s="27" t="str">
        <f>VLOOKUP(A3244,bangolf_kategorien!$A$2:$B$11,2,FALSE)</f>
        <v>SM2</v>
      </c>
    </row>
    <row r="3245" spans="1:7" ht="14.5" x14ac:dyDescent="0.35">
      <c r="A3245" t="s">
        <v>123</v>
      </c>
      <c r="B3245">
        <v>67115</v>
      </c>
      <c r="C3245" t="s">
        <v>140</v>
      </c>
      <c r="D3245" t="s">
        <v>3610</v>
      </c>
      <c r="E3245" t="s">
        <v>259</v>
      </c>
      <c r="F3245" s="27" t="str">
        <f t="shared" si="50"/>
        <v>SM1: Schnell, Michael</v>
      </c>
      <c r="G3245" s="27" t="str">
        <f>VLOOKUP(A3245,bangolf_kategorien!$A$2:$B$11,2,FALSE)</f>
        <v>SM1</v>
      </c>
    </row>
    <row r="3246" spans="1:7" ht="14.5" x14ac:dyDescent="0.35">
      <c r="A3246" t="s">
        <v>123</v>
      </c>
      <c r="B3246">
        <v>47187</v>
      </c>
      <c r="C3246" t="s">
        <v>391</v>
      </c>
      <c r="D3246" t="s">
        <v>2652</v>
      </c>
      <c r="E3246" t="s">
        <v>580</v>
      </c>
      <c r="F3246" s="27" t="str">
        <f t="shared" si="50"/>
        <v>SM1: Schnickmann, Oliver</v>
      </c>
      <c r="G3246" s="27" t="str">
        <f>VLOOKUP(A3246,bangolf_kategorien!$A$2:$B$11,2,FALSE)</f>
        <v>SM1</v>
      </c>
    </row>
    <row r="3247" spans="1:7" ht="14.5" x14ac:dyDescent="0.35">
      <c r="A3247" t="s">
        <v>134</v>
      </c>
      <c r="B3247">
        <v>47186</v>
      </c>
      <c r="C3247" t="s">
        <v>575</v>
      </c>
      <c r="D3247" t="s">
        <v>2652</v>
      </c>
      <c r="E3247" t="s">
        <v>580</v>
      </c>
      <c r="F3247" s="27" t="str">
        <f t="shared" si="50"/>
        <v>SW1: Schnickmann, Stefanie</v>
      </c>
      <c r="G3247" s="27" t="str">
        <f>VLOOKUP(A3247,bangolf_kategorien!$A$2:$B$11,2,FALSE)</f>
        <v>SW1</v>
      </c>
    </row>
    <row r="3248" spans="1:7" ht="14.5" x14ac:dyDescent="0.35">
      <c r="A3248" t="s">
        <v>123</v>
      </c>
      <c r="B3248">
        <v>43936</v>
      </c>
      <c r="C3248" t="s">
        <v>382</v>
      </c>
      <c r="D3248" t="s">
        <v>2653</v>
      </c>
      <c r="E3248" t="s">
        <v>343</v>
      </c>
      <c r="F3248" s="27" t="str">
        <f t="shared" si="50"/>
        <v>SM1: Schnittker, Martin</v>
      </c>
      <c r="G3248" s="27" t="str">
        <f>VLOOKUP(A3248,bangolf_kategorien!$A$2:$B$11,2,FALSE)</f>
        <v>SM1</v>
      </c>
    </row>
    <row r="3249" spans="1:7" ht="14.5" x14ac:dyDescent="0.35">
      <c r="A3249" t="s">
        <v>123</v>
      </c>
      <c r="B3249">
        <v>66214</v>
      </c>
      <c r="C3249" t="s">
        <v>244</v>
      </c>
      <c r="D3249" t="s">
        <v>2654</v>
      </c>
      <c r="E3249" t="s">
        <v>156</v>
      </c>
      <c r="F3249" s="27" t="str">
        <f t="shared" si="50"/>
        <v>SM1: Schnoor, Jörg</v>
      </c>
      <c r="G3249" s="27" t="str">
        <f>VLOOKUP(A3249,bangolf_kategorien!$A$2:$B$11,2,FALSE)</f>
        <v>SM1</v>
      </c>
    </row>
    <row r="3250" spans="1:7" ht="14.5" x14ac:dyDescent="0.35">
      <c r="A3250" t="s">
        <v>112</v>
      </c>
      <c r="B3250">
        <v>67367</v>
      </c>
      <c r="C3250" t="s">
        <v>436</v>
      </c>
      <c r="D3250" t="s">
        <v>3942</v>
      </c>
      <c r="E3250" t="s">
        <v>828</v>
      </c>
      <c r="F3250" s="27" t="str">
        <f t="shared" si="50"/>
        <v>SM2: Schnura, Norbert</v>
      </c>
      <c r="G3250" s="27" t="str">
        <f>VLOOKUP(A3250,bangolf_kategorien!$A$2:$B$11,2,FALSE)</f>
        <v>SM2</v>
      </c>
    </row>
    <row r="3251" spans="1:7" ht="14.5" x14ac:dyDescent="0.35">
      <c r="A3251" t="s">
        <v>116</v>
      </c>
      <c r="B3251">
        <v>67368</v>
      </c>
      <c r="C3251" t="s">
        <v>1444</v>
      </c>
      <c r="D3251" t="s">
        <v>3942</v>
      </c>
      <c r="E3251" t="s">
        <v>828</v>
      </c>
      <c r="F3251" s="27" t="str">
        <f t="shared" si="50"/>
        <v>SW2: Schnura, Regina</v>
      </c>
      <c r="G3251" s="27" t="str">
        <f>VLOOKUP(A3251,bangolf_kategorien!$A$2:$B$11,2,FALSE)</f>
        <v>SW2</v>
      </c>
    </row>
    <row r="3252" spans="1:7" ht="14.5" x14ac:dyDescent="0.35">
      <c r="A3252" t="s">
        <v>123</v>
      </c>
      <c r="B3252">
        <v>37048</v>
      </c>
      <c r="C3252" t="s">
        <v>202</v>
      </c>
      <c r="D3252" t="s">
        <v>2655</v>
      </c>
      <c r="E3252" t="s">
        <v>163</v>
      </c>
      <c r="F3252" s="27" t="str">
        <f t="shared" si="50"/>
        <v>SM1: Schöbel, Manfred</v>
      </c>
      <c r="G3252" s="27" t="str">
        <f>VLOOKUP(A3252,bangolf_kategorien!$A$2:$B$11,2,FALSE)</f>
        <v>SM1</v>
      </c>
    </row>
    <row r="3253" spans="1:7" ht="14.5" x14ac:dyDescent="0.35">
      <c r="A3253" t="s">
        <v>112</v>
      </c>
      <c r="B3253">
        <v>67182</v>
      </c>
      <c r="C3253" t="s">
        <v>1314</v>
      </c>
      <c r="D3253" t="s">
        <v>3611</v>
      </c>
      <c r="E3253" t="s">
        <v>412</v>
      </c>
      <c r="F3253" s="27" t="str">
        <f t="shared" si="50"/>
        <v>SM2: Schocher, Rudolf</v>
      </c>
      <c r="G3253" s="27" t="str">
        <f>VLOOKUP(A3253,bangolf_kategorien!$A$2:$B$11,2,FALSE)</f>
        <v>SM2</v>
      </c>
    </row>
    <row r="3254" spans="1:7" ht="14.5" x14ac:dyDescent="0.35">
      <c r="A3254" t="s">
        <v>123</v>
      </c>
      <c r="B3254">
        <v>40386</v>
      </c>
      <c r="C3254" t="s">
        <v>124</v>
      </c>
      <c r="D3254" t="s">
        <v>2656</v>
      </c>
      <c r="E3254" t="s">
        <v>334</v>
      </c>
      <c r="F3254" s="27" t="str">
        <f t="shared" si="50"/>
        <v>SM1: Schöchlin, Thomas</v>
      </c>
      <c r="G3254" s="27" t="str">
        <f>VLOOKUP(A3254,bangolf_kategorien!$A$2:$B$11,2,FALSE)</f>
        <v>SM1</v>
      </c>
    </row>
    <row r="3255" spans="1:7" ht="14.5" x14ac:dyDescent="0.35">
      <c r="A3255" t="s">
        <v>127</v>
      </c>
      <c r="B3255">
        <v>67359</v>
      </c>
      <c r="C3255" t="s">
        <v>233</v>
      </c>
      <c r="D3255" t="s">
        <v>3943</v>
      </c>
      <c r="E3255" t="s">
        <v>500</v>
      </c>
      <c r="F3255" s="27" t="str">
        <f t="shared" si="50"/>
        <v>H: Schöllnast, Kurt</v>
      </c>
      <c r="G3255" s="27" t="str">
        <f>VLOOKUP(A3255,bangolf_kategorien!$A$2:$B$11,2,FALSE)</f>
        <v>H</v>
      </c>
    </row>
    <row r="3256" spans="1:7" ht="14.5" x14ac:dyDescent="0.35">
      <c r="A3256" t="s">
        <v>127</v>
      </c>
      <c r="B3256">
        <v>66299</v>
      </c>
      <c r="C3256" t="s">
        <v>363</v>
      </c>
      <c r="D3256" t="s">
        <v>2657</v>
      </c>
      <c r="E3256" t="s">
        <v>728</v>
      </c>
      <c r="F3256" s="27" t="str">
        <f t="shared" si="50"/>
        <v>H: Scholz, Bastian</v>
      </c>
      <c r="G3256" s="27" t="str">
        <f>VLOOKUP(A3256,bangolf_kategorien!$A$2:$B$11,2,FALSE)</f>
        <v>H</v>
      </c>
    </row>
    <row r="3257" spans="1:7" ht="14.5" x14ac:dyDescent="0.35">
      <c r="A3257" t="s">
        <v>127</v>
      </c>
      <c r="B3257">
        <v>31280</v>
      </c>
      <c r="C3257" t="s">
        <v>1259</v>
      </c>
      <c r="D3257" t="s">
        <v>2657</v>
      </c>
      <c r="E3257" t="s">
        <v>327</v>
      </c>
      <c r="F3257" s="27" t="str">
        <f t="shared" si="50"/>
        <v>H: Scholz, Lucas</v>
      </c>
      <c r="G3257" s="27" t="str">
        <f>VLOOKUP(A3257,bangolf_kategorien!$A$2:$B$11,2,FALSE)</f>
        <v>H</v>
      </c>
    </row>
    <row r="3258" spans="1:7" ht="14.5" x14ac:dyDescent="0.35">
      <c r="A3258" t="s">
        <v>112</v>
      </c>
      <c r="B3258">
        <v>24611</v>
      </c>
      <c r="C3258" t="s">
        <v>2658</v>
      </c>
      <c r="D3258" t="s">
        <v>2657</v>
      </c>
      <c r="E3258" t="s">
        <v>228</v>
      </c>
      <c r="F3258" s="27" t="str">
        <f t="shared" si="50"/>
        <v>SM2: Scholz, Renaldo</v>
      </c>
      <c r="G3258" s="27" t="str">
        <f>VLOOKUP(A3258,bangolf_kategorien!$A$2:$B$11,2,FALSE)</f>
        <v>SM2</v>
      </c>
    </row>
    <row r="3259" spans="1:7" ht="14.5" x14ac:dyDescent="0.35">
      <c r="A3259" t="s">
        <v>112</v>
      </c>
      <c r="B3259">
        <v>12780</v>
      </c>
      <c r="C3259" t="s">
        <v>569</v>
      </c>
      <c r="D3259" t="s">
        <v>2657</v>
      </c>
      <c r="E3259" t="s">
        <v>401</v>
      </c>
      <c r="F3259" s="27" t="str">
        <f t="shared" si="50"/>
        <v>SM2: Scholz, Rüdiger</v>
      </c>
      <c r="G3259" s="27" t="str">
        <f>VLOOKUP(A3259,bangolf_kategorien!$A$2:$B$11,2,FALSE)</f>
        <v>SM2</v>
      </c>
    </row>
    <row r="3260" spans="1:7" ht="14.5" x14ac:dyDescent="0.35">
      <c r="A3260" t="s">
        <v>123</v>
      </c>
      <c r="B3260">
        <v>67261</v>
      </c>
      <c r="C3260" t="s">
        <v>168</v>
      </c>
      <c r="D3260" t="s">
        <v>3944</v>
      </c>
      <c r="E3260" t="s">
        <v>990</v>
      </c>
      <c r="F3260" s="27" t="str">
        <f t="shared" si="50"/>
        <v>SM1: Schölzke, Rainer</v>
      </c>
      <c r="G3260" s="27" t="str">
        <f>VLOOKUP(A3260,bangolf_kategorien!$A$2:$B$11,2,FALSE)</f>
        <v>SM1</v>
      </c>
    </row>
    <row r="3261" spans="1:7" ht="14.5" x14ac:dyDescent="0.35">
      <c r="A3261" t="s">
        <v>112</v>
      </c>
      <c r="B3261">
        <v>35267</v>
      </c>
      <c r="C3261" t="s">
        <v>221</v>
      </c>
      <c r="D3261" t="s">
        <v>2659</v>
      </c>
      <c r="E3261" t="s">
        <v>204</v>
      </c>
      <c r="F3261" s="27" t="str">
        <f t="shared" si="50"/>
        <v>SM2: Schön, Helmut</v>
      </c>
      <c r="G3261" s="27" t="str">
        <f>VLOOKUP(A3261,bangolf_kategorien!$A$2:$B$11,2,FALSE)</f>
        <v>SM2</v>
      </c>
    </row>
    <row r="3262" spans="1:7" ht="14.5" x14ac:dyDescent="0.35">
      <c r="A3262" t="s">
        <v>112</v>
      </c>
      <c r="B3262">
        <v>35230</v>
      </c>
      <c r="C3262" t="s">
        <v>182</v>
      </c>
      <c r="D3262" t="s">
        <v>2659</v>
      </c>
      <c r="E3262" t="s">
        <v>674</v>
      </c>
      <c r="F3262" s="27" t="str">
        <f t="shared" si="50"/>
        <v>SM2: Schön, Wolfgang</v>
      </c>
      <c r="G3262" s="27" t="str">
        <f>VLOOKUP(A3262,bangolf_kategorien!$A$2:$B$11,2,FALSE)</f>
        <v>SM2</v>
      </c>
    </row>
    <row r="3263" spans="1:7" ht="14.5" x14ac:dyDescent="0.35">
      <c r="A3263" t="s">
        <v>112</v>
      </c>
      <c r="B3263">
        <v>3389</v>
      </c>
      <c r="C3263" t="s">
        <v>498</v>
      </c>
      <c r="D3263" t="s">
        <v>2660</v>
      </c>
      <c r="E3263" t="s">
        <v>595</v>
      </c>
      <c r="F3263" s="27" t="str">
        <f t="shared" si="50"/>
        <v>SM2: Schönfeld, Horst</v>
      </c>
      <c r="G3263" s="27" t="str">
        <f>VLOOKUP(A3263,bangolf_kategorien!$A$2:$B$11,2,FALSE)</f>
        <v>SM2</v>
      </c>
    </row>
    <row r="3264" spans="1:7" ht="14.5" x14ac:dyDescent="0.35">
      <c r="A3264" t="s">
        <v>123</v>
      </c>
      <c r="B3264">
        <v>34084</v>
      </c>
      <c r="C3264" t="s">
        <v>296</v>
      </c>
      <c r="D3264" t="s">
        <v>2660</v>
      </c>
      <c r="E3264" t="s">
        <v>346</v>
      </c>
      <c r="F3264" s="27" t="str">
        <f t="shared" si="50"/>
        <v>SM1: Schönfeld, Karl-Heinz</v>
      </c>
      <c r="G3264" s="27" t="str">
        <f>VLOOKUP(A3264,bangolf_kategorien!$A$2:$B$11,2,FALSE)</f>
        <v>SM1</v>
      </c>
    </row>
    <row r="3265" spans="1:7" ht="14.5" x14ac:dyDescent="0.35">
      <c r="A3265" t="s">
        <v>134</v>
      </c>
      <c r="B3265">
        <v>50889</v>
      </c>
      <c r="C3265" t="s">
        <v>679</v>
      </c>
      <c r="D3265" t="s">
        <v>2661</v>
      </c>
      <c r="E3265" t="s">
        <v>563</v>
      </c>
      <c r="F3265" s="27" t="str">
        <f t="shared" si="50"/>
        <v>SW1: Schönherr, Ute</v>
      </c>
      <c r="G3265" s="27" t="str">
        <f>VLOOKUP(A3265,bangolf_kategorien!$A$2:$B$11,2,FALSE)</f>
        <v>SW1</v>
      </c>
    </row>
    <row r="3266" spans="1:7" ht="14.5" x14ac:dyDescent="0.35">
      <c r="A3266" t="s">
        <v>123</v>
      </c>
      <c r="B3266">
        <v>31659</v>
      </c>
      <c r="C3266" t="s">
        <v>190</v>
      </c>
      <c r="D3266" t="s">
        <v>2662</v>
      </c>
      <c r="E3266" t="s">
        <v>552</v>
      </c>
      <c r="F3266" s="27" t="str">
        <f t="shared" si="50"/>
        <v>SM1: Schonz, Uwe</v>
      </c>
      <c r="G3266" s="27" t="str">
        <f>VLOOKUP(A3266,bangolf_kategorien!$A$2:$B$11,2,FALSE)</f>
        <v>SM1</v>
      </c>
    </row>
    <row r="3267" spans="1:7" ht="14.5" x14ac:dyDescent="0.35">
      <c r="A3267" t="s">
        <v>134</v>
      </c>
      <c r="B3267">
        <v>44002</v>
      </c>
      <c r="C3267" t="s">
        <v>2126</v>
      </c>
      <c r="D3267" t="s">
        <v>2663</v>
      </c>
      <c r="E3267" t="s">
        <v>523</v>
      </c>
      <c r="F3267" s="27" t="str">
        <f t="shared" ref="F3267:F3330" si="51">CONCATENATE(G3267,": ",D3267,", ",C3267)</f>
        <v>SW1: Schöpf, Jutta</v>
      </c>
      <c r="G3267" s="27" t="str">
        <f>VLOOKUP(A3267,bangolf_kategorien!$A$2:$B$11,2,FALSE)</f>
        <v>SW1</v>
      </c>
    </row>
    <row r="3268" spans="1:7" ht="14.5" x14ac:dyDescent="0.35">
      <c r="A3268" t="s">
        <v>152</v>
      </c>
      <c r="B3268">
        <v>67302</v>
      </c>
      <c r="C3268" t="s">
        <v>3945</v>
      </c>
      <c r="D3268" t="s">
        <v>3946</v>
      </c>
      <c r="E3268" t="s">
        <v>403</v>
      </c>
      <c r="F3268" s="27" t="str">
        <f t="shared" si="51"/>
        <v>SCHM: Schöpfer, Melvin-Roy</v>
      </c>
      <c r="G3268" s="27" t="str">
        <f>VLOOKUP(A3268,bangolf_kategorien!$A$2:$B$11,2,FALSE)</f>
        <v>SCHM</v>
      </c>
    </row>
    <row r="3269" spans="1:7" ht="14.5" x14ac:dyDescent="0.35">
      <c r="A3269" t="s">
        <v>123</v>
      </c>
      <c r="B3269">
        <v>22686</v>
      </c>
      <c r="C3269" t="s">
        <v>564</v>
      </c>
      <c r="D3269" t="s">
        <v>2664</v>
      </c>
      <c r="E3269" t="s">
        <v>256</v>
      </c>
      <c r="F3269" s="27" t="str">
        <f t="shared" si="51"/>
        <v>SM1: Schöpper, Marc</v>
      </c>
      <c r="G3269" s="27" t="str">
        <f>VLOOKUP(A3269,bangolf_kategorien!$A$2:$B$11,2,FALSE)</f>
        <v>SM1</v>
      </c>
    </row>
    <row r="3270" spans="1:7" ht="14.5" x14ac:dyDescent="0.35">
      <c r="A3270" t="s">
        <v>197</v>
      </c>
      <c r="B3270">
        <v>66449</v>
      </c>
      <c r="C3270" t="s">
        <v>1106</v>
      </c>
      <c r="D3270" t="s">
        <v>2665</v>
      </c>
      <c r="E3270" t="s">
        <v>263</v>
      </c>
      <c r="F3270" s="27" t="str">
        <f t="shared" si="51"/>
        <v>JM: Schrader, Lukas</v>
      </c>
      <c r="G3270" s="27" t="str">
        <f>VLOOKUP(A3270,bangolf_kategorien!$A$2:$B$11,2,FALSE)</f>
        <v>JM</v>
      </c>
    </row>
    <row r="3271" spans="1:7" ht="14.5" x14ac:dyDescent="0.35">
      <c r="A3271" t="s">
        <v>123</v>
      </c>
      <c r="B3271">
        <v>3211951</v>
      </c>
      <c r="C3271" t="s">
        <v>1034</v>
      </c>
      <c r="D3271" t="s">
        <v>2666</v>
      </c>
      <c r="E3271" t="s">
        <v>4</v>
      </c>
      <c r="F3271" s="27" t="str">
        <f t="shared" si="51"/>
        <v>SM1: Schramm, Olaf</v>
      </c>
      <c r="G3271" s="27" t="str">
        <f>VLOOKUP(A3271,bangolf_kategorien!$A$2:$B$11,2,FALSE)</f>
        <v>SM1</v>
      </c>
    </row>
    <row r="3272" spans="1:7" ht="14.5" x14ac:dyDescent="0.35">
      <c r="A3272" t="s">
        <v>112</v>
      </c>
      <c r="B3272">
        <v>44645</v>
      </c>
      <c r="C3272" t="s">
        <v>258</v>
      </c>
      <c r="D3272" t="s">
        <v>2666</v>
      </c>
      <c r="E3272" t="s">
        <v>231</v>
      </c>
      <c r="F3272" s="27" t="str">
        <f t="shared" si="51"/>
        <v>SM2: Schramm, Reiner</v>
      </c>
      <c r="G3272" s="27" t="str">
        <f>VLOOKUP(A3272,bangolf_kategorien!$A$2:$B$11,2,FALSE)</f>
        <v>SM2</v>
      </c>
    </row>
    <row r="3273" spans="1:7" ht="14.5" x14ac:dyDescent="0.35">
      <c r="A3273" t="s">
        <v>134</v>
      </c>
      <c r="B3273">
        <v>3234843</v>
      </c>
      <c r="C3273" t="s">
        <v>1128</v>
      </c>
      <c r="D3273" t="s">
        <v>3947</v>
      </c>
      <c r="E3273" t="s">
        <v>4</v>
      </c>
      <c r="F3273" s="27" t="str">
        <f t="shared" si="51"/>
        <v>SW1: Schray, Anja</v>
      </c>
      <c r="G3273" s="27" t="str">
        <f>VLOOKUP(A3273,bangolf_kategorien!$A$2:$B$11,2,FALSE)</f>
        <v>SW1</v>
      </c>
    </row>
    <row r="3274" spans="1:7" ht="14.5" x14ac:dyDescent="0.35">
      <c r="A3274" t="s">
        <v>127</v>
      </c>
      <c r="B3274">
        <v>41008</v>
      </c>
      <c r="C3274" t="s">
        <v>315</v>
      </c>
      <c r="D3274" t="s">
        <v>2667</v>
      </c>
      <c r="E3274" t="s">
        <v>358</v>
      </c>
      <c r="F3274" s="27" t="str">
        <f t="shared" si="51"/>
        <v>H: Schreck, Andreas</v>
      </c>
      <c r="G3274" s="27" t="str">
        <f>VLOOKUP(A3274,bangolf_kategorien!$A$2:$B$11,2,FALSE)</f>
        <v>H</v>
      </c>
    </row>
    <row r="3275" spans="1:7" ht="14.5" x14ac:dyDescent="0.35">
      <c r="A3275" t="s">
        <v>197</v>
      </c>
      <c r="B3275">
        <v>66804</v>
      </c>
      <c r="C3275" t="s">
        <v>816</v>
      </c>
      <c r="D3275" t="s">
        <v>2668</v>
      </c>
      <c r="E3275" t="s">
        <v>438</v>
      </c>
      <c r="F3275" s="27" t="str">
        <f t="shared" si="51"/>
        <v>JM: Schreiber, Clemens</v>
      </c>
      <c r="G3275" s="27" t="str">
        <f>VLOOKUP(A3275,bangolf_kategorien!$A$2:$B$11,2,FALSE)</f>
        <v>JM</v>
      </c>
    </row>
    <row r="3276" spans="1:7" ht="14.5" x14ac:dyDescent="0.35">
      <c r="A3276" t="s">
        <v>112</v>
      </c>
      <c r="B3276">
        <v>1017251</v>
      </c>
      <c r="C3276" t="s">
        <v>296</v>
      </c>
      <c r="D3276" t="s">
        <v>2668</v>
      </c>
      <c r="E3276" t="s">
        <v>4</v>
      </c>
      <c r="F3276" s="27" t="str">
        <f t="shared" si="51"/>
        <v>SM2: Schreiber, Karl-Heinz</v>
      </c>
      <c r="G3276" s="27" t="str">
        <f>VLOOKUP(A3276,bangolf_kategorien!$A$2:$B$11,2,FALSE)</f>
        <v>SM2</v>
      </c>
    </row>
    <row r="3277" spans="1:7" ht="14.5" x14ac:dyDescent="0.35">
      <c r="A3277" t="s">
        <v>112</v>
      </c>
      <c r="B3277">
        <v>67269</v>
      </c>
      <c r="C3277" t="s">
        <v>474</v>
      </c>
      <c r="D3277" t="s">
        <v>2668</v>
      </c>
      <c r="E3277" t="s">
        <v>3690</v>
      </c>
      <c r="F3277" s="27" t="str">
        <f t="shared" si="51"/>
        <v>SM2: Schreiber, Lutz</v>
      </c>
      <c r="G3277" s="27" t="str">
        <f>VLOOKUP(A3277,bangolf_kategorien!$A$2:$B$11,2,FALSE)</f>
        <v>SM2</v>
      </c>
    </row>
    <row r="3278" spans="1:7" ht="14.5" x14ac:dyDescent="0.35">
      <c r="A3278" t="s">
        <v>112</v>
      </c>
      <c r="B3278">
        <v>67295</v>
      </c>
      <c r="C3278" t="s">
        <v>202</v>
      </c>
      <c r="D3278" t="s">
        <v>2668</v>
      </c>
      <c r="E3278" t="s">
        <v>428</v>
      </c>
      <c r="F3278" s="27" t="str">
        <f t="shared" si="51"/>
        <v>SM2: Schreiber, Manfred</v>
      </c>
      <c r="G3278" s="27" t="str">
        <f>VLOOKUP(A3278,bangolf_kategorien!$A$2:$B$11,2,FALSE)</f>
        <v>SM2</v>
      </c>
    </row>
    <row r="3279" spans="1:7" ht="14.5" x14ac:dyDescent="0.35">
      <c r="A3279" t="s">
        <v>116</v>
      </c>
      <c r="B3279">
        <v>1017252</v>
      </c>
      <c r="C3279" t="s">
        <v>3948</v>
      </c>
      <c r="D3279" t="s">
        <v>2668</v>
      </c>
      <c r="E3279" t="s">
        <v>4</v>
      </c>
      <c r="F3279" s="27" t="str">
        <f t="shared" si="51"/>
        <v>SW2: Schreiber, Margret</v>
      </c>
      <c r="G3279" s="27" t="str">
        <f>VLOOKUP(A3279,bangolf_kategorien!$A$2:$B$11,2,FALSE)</f>
        <v>SW2</v>
      </c>
    </row>
    <row r="3280" spans="1:7" ht="14.5" x14ac:dyDescent="0.35">
      <c r="A3280" t="s">
        <v>134</v>
      </c>
      <c r="B3280">
        <v>67296</v>
      </c>
      <c r="C3280" t="s">
        <v>467</v>
      </c>
      <c r="D3280" t="s">
        <v>2668</v>
      </c>
      <c r="E3280" t="s">
        <v>428</v>
      </c>
      <c r="F3280" s="27" t="str">
        <f t="shared" si="51"/>
        <v>SW1: Schreiber, Martina</v>
      </c>
      <c r="G3280" s="27" t="str">
        <f>VLOOKUP(A3280,bangolf_kategorien!$A$2:$B$11,2,FALSE)</f>
        <v>SW1</v>
      </c>
    </row>
    <row r="3281" spans="1:7" ht="14.5" x14ac:dyDescent="0.35">
      <c r="A3281" t="s">
        <v>112</v>
      </c>
      <c r="B3281">
        <v>66205</v>
      </c>
      <c r="C3281" t="s">
        <v>678</v>
      </c>
      <c r="D3281" t="s">
        <v>2668</v>
      </c>
      <c r="E3281" t="s">
        <v>178</v>
      </c>
      <c r="F3281" s="27" t="str">
        <f t="shared" si="51"/>
        <v>SM2: Schreiber, Udo</v>
      </c>
      <c r="G3281" s="27" t="str">
        <f>VLOOKUP(A3281,bangolf_kategorien!$A$2:$B$11,2,FALSE)</f>
        <v>SM2</v>
      </c>
    </row>
    <row r="3282" spans="1:7" ht="14.5" x14ac:dyDescent="0.35">
      <c r="A3282" t="s">
        <v>127</v>
      </c>
      <c r="B3282">
        <v>66248</v>
      </c>
      <c r="C3282" t="s">
        <v>352</v>
      </c>
      <c r="D3282" t="s">
        <v>2669</v>
      </c>
      <c r="E3282" t="s">
        <v>432</v>
      </c>
      <c r="F3282" s="27" t="str">
        <f t="shared" si="51"/>
        <v>H: Schreiter, Patrick</v>
      </c>
      <c r="G3282" s="27" t="str">
        <f>VLOOKUP(A3282,bangolf_kategorien!$A$2:$B$11,2,FALSE)</f>
        <v>H</v>
      </c>
    </row>
    <row r="3283" spans="1:7" ht="14.5" x14ac:dyDescent="0.35">
      <c r="A3283" t="s">
        <v>127</v>
      </c>
      <c r="B3283">
        <v>66249</v>
      </c>
      <c r="C3283" t="s">
        <v>791</v>
      </c>
      <c r="D3283" t="s">
        <v>2669</v>
      </c>
      <c r="E3283" t="s">
        <v>432</v>
      </c>
      <c r="F3283" s="27" t="str">
        <f t="shared" si="51"/>
        <v>H: Schreiter, Sebastian</v>
      </c>
      <c r="G3283" s="27" t="str">
        <f>VLOOKUP(A3283,bangolf_kategorien!$A$2:$B$11,2,FALSE)</f>
        <v>H</v>
      </c>
    </row>
    <row r="3284" spans="1:7" ht="14.5" x14ac:dyDescent="0.35">
      <c r="A3284" t="s">
        <v>127</v>
      </c>
      <c r="B3284">
        <v>38343</v>
      </c>
      <c r="C3284" t="s">
        <v>732</v>
      </c>
      <c r="D3284" t="s">
        <v>2670</v>
      </c>
      <c r="E3284" t="s">
        <v>160</v>
      </c>
      <c r="F3284" s="27" t="str">
        <f t="shared" si="51"/>
        <v>H: Schrettl, Christopher</v>
      </c>
      <c r="G3284" s="27" t="str">
        <f>VLOOKUP(A3284,bangolf_kategorien!$A$2:$B$11,2,FALSE)</f>
        <v>H</v>
      </c>
    </row>
    <row r="3285" spans="1:7" ht="14.5" x14ac:dyDescent="0.35">
      <c r="A3285" t="s">
        <v>123</v>
      </c>
      <c r="B3285">
        <v>49424</v>
      </c>
      <c r="C3285" t="s">
        <v>124</v>
      </c>
      <c r="D3285" t="s">
        <v>2670</v>
      </c>
      <c r="E3285" t="s">
        <v>160</v>
      </c>
      <c r="F3285" s="27" t="str">
        <f t="shared" si="51"/>
        <v>SM1: Schrettl, Thomas</v>
      </c>
      <c r="G3285" s="27" t="str">
        <f>VLOOKUP(A3285,bangolf_kategorien!$A$2:$B$11,2,FALSE)</f>
        <v>SM1</v>
      </c>
    </row>
    <row r="3286" spans="1:7" ht="14.5" x14ac:dyDescent="0.35">
      <c r="A3286" t="s">
        <v>123</v>
      </c>
      <c r="B3286">
        <v>67105</v>
      </c>
      <c r="C3286" t="s">
        <v>299</v>
      </c>
      <c r="D3286" t="s">
        <v>3612</v>
      </c>
      <c r="E3286" t="s">
        <v>979</v>
      </c>
      <c r="F3286" s="27" t="str">
        <f t="shared" si="51"/>
        <v>SM1: Schreyl, Harald</v>
      </c>
      <c r="G3286" s="27" t="str">
        <f>VLOOKUP(A3286,bangolf_kategorien!$A$2:$B$11,2,FALSE)</f>
        <v>SM1</v>
      </c>
    </row>
    <row r="3287" spans="1:7" ht="14.5" x14ac:dyDescent="0.35">
      <c r="A3287" t="s">
        <v>123</v>
      </c>
      <c r="B3287">
        <v>66660</v>
      </c>
      <c r="C3287" t="s">
        <v>2671</v>
      </c>
      <c r="D3287" t="s">
        <v>2672</v>
      </c>
      <c r="E3287" t="s">
        <v>432</v>
      </c>
      <c r="F3287" s="27" t="str">
        <f t="shared" si="51"/>
        <v>SM1: Schrobiltgen, Sebastien</v>
      </c>
      <c r="G3287" s="27" t="str">
        <f>VLOOKUP(A3287,bangolf_kategorien!$A$2:$B$11,2,FALSE)</f>
        <v>SM1</v>
      </c>
    </row>
    <row r="3288" spans="1:7" ht="14.5" x14ac:dyDescent="0.35">
      <c r="A3288" t="s">
        <v>112</v>
      </c>
      <c r="B3288">
        <v>38657</v>
      </c>
      <c r="C3288" t="s">
        <v>224</v>
      </c>
      <c r="D3288" t="s">
        <v>2673</v>
      </c>
      <c r="E3288" t="s">
        <v>547</v>
      </c>
      <c r="F3288" s="27" t="str">
        <f t="shared" si="51"/>
        <v>SM2: Schröck, Gerhard</v>
      </c>
      <c r="G3288" s="27" t="str">
        <f>VLOOKUP(A3288,bangolf_kategorien!$A$2:$B$11,2,FALSE)</f>
        <v>SM2</v>
      </c>
    </row>
    <row r="3289" spans="1:7" ht="14.5" x14ac:dyDescent="0.35">
      <c r="A3289" t="s">
        <v>116</v>
      </c>
      <c r="B3289">
        <v>4054</v>
      </c>
      <c r="C3289" t="s">
        <v>130</v>
      </c>
      <c r="D3289" t="s">
        <v>2674</v>
      </c>
      <c r="E3289" t="s">
        <v>1087</v>
      </c>
      <c r="F3289" s="27" t="str">
        <f t="shared" si="51"/>
        <v>SW2: Schröder, Gabriele</v>
      </c>
      <c r="G3289" s="27" t="str">
        <f>VLOOKUP(A3289,bangolf_kategorien!$A$2:$B$11,2,FALSE)</f>
        <v>SW2</v>
      </c>
    </row>
    <row r="3290" spans="1:7" ht="14.5" x14ac:dyDescent="0.35">
      <c r="A3290" t="s">
        <v>127</v>
      </c>
      <c r="B3290">
        <v>34660</v>
      </c>
      <c r="C3290" t="s">
        <v>2675</v>
      </c>
      <c r="D3290" t="s">
        <v>2674</v>
      </c>
      <c r="E3290" t="s">
        <v>1357</v>
      </c>
      <c r="F3290" s="27" t="str">
        <f t="shared" si="51"/>
        <v>H: Schröder, Jan-Georg</v>
      </c>
      <c r="G3290" s="27" t="str">
        <f>VLOOKUP(A3290,bangolf_kategorien!$A$2:$B$11,2,FALSE)</f>
        <v>H</v>
      </c>
    </row>
    <row r="3291" spans="1:7" ht="14.5" x14ac:dyDescent="0.35">
      <c r="A3291" t="s">
        <v>112</v>
      </c>
      <c r="B3291">
        <v>36274</v>
      </c>
      <c r="C3291" t="s">
        <v>146</v>
      </c>
      <c r="D3291" t="s">
        <v>2674</v>
      </c>
      <c r="E3291" t="s">
        <v>434</v>
      </c>
      <c r="F3291" s="27" t="str">
        <f t="shared" si="51"/>
        <v>SM2: Schröder, Jürgen</v>
      </c>
      <c r="G3291" s="27" t="str">
        <f>VLOOKUP(A3291,bangolf_kategorien!$A$2:$B$11,2,FALSE)</f>
        <v>SM2</v>
      </c>
    </row>
    <row r="3292" spans="1:7" ht="14.5" x14ac:dyDescent="0.35">
      <c r="A3292" t="s">
        <v>123</v>
      </c>
      <c r="B3292">
        <v>66602</v>
      </c>
      <c r="C3292" t="s">
        <v>146</v>
      </c>
      <c r="D3292" t="s">
        <v>2674</v>
      </c>
      <c r="E3292" t="s">
        <v>252</v>
      </c>
      <c r="F3292" s="27" t="str">
        <f t="shared" si="51"/>
        <v>SM1: Schröder, Jürgen</v>
      </c>
      <c r="G3292" s="27" t="str">
        <f>VLOOKUP(A3292,bangolf_kategorien!$A$2:$B$11,2,FALSE)</f>
        <v>SM1</v>
      </c>
    </row>
    <row r="3293" spans="1:7" ht="14.5" x14ac:dyDescent="0.35">
      <c r="A3293" t="s">
        <v>134</v>
      </c>
      <c r="B3293">
        <v>67387</v>
      </c>
      <c r="C3293" t="s">
        <v>250</v>
      </c>
      <c r="D3293" t="s">
        <v>2674</v>
      </c>
      <c r="E3293" t="s">
        <v>226</v>
      </c>
      <c r="F3293" s="27" t="str">
        <f t="shared" si="51"/>
        <v>SW1: Schröder, Manuela</v>
      </c>
      <c r="G3293" s="27" t="str">
        <f>VLOOKUP(A3293,bangolf_kategorien!$A$2:$B$11,2,FALSE)</f>
        <v>SW1</v>
      </c>
    </row>
    <row r="3294" spans="1:7" ht="14.5" x14ac:dyDescent="0.35">
      <c r="A3294" t="s">
        <v>123</v>
      </c>
      <c r="B3294">
        <v>66833</v>
      </c>
      <c r="C3294" t="s">
        <v>338</v>
      </c>
      <c r="D3294" t="s">
        <v>2674</v>
      </c>
      <c r="E3294" t="s">
        <v>1087</v>
      </c>
      <c r="F3294" s="27" t="str">
        <f t="shared" si="51"/>
        <v>SM1: Schröder, Mario</v>
      </c>
      <c r="G3294" s="27" t="str">
        <f>VLOOKUP(A3294,bangolf_kategorien!$A$2:$B$11,2,FALSE)</f>
        <v>SM1</v>
      </c>
    </row>
    <row r="3295" spans="1:7" ht="14.5" x14ac:dyDescent="0.35">
      <c r="A3295" t="s">
        <v>123</v>
      </c>
      <c r="B3295">
        <v>40350</v>
      </c>
      <c r="C3295" t="s">
        <v>590</v>
      </c>
      <c r="D3295" t="s">
        <v>2674</v>
      </c>
      <c r="E3295" t="s">
        <v>471</v>
      </c>
      <c r="F3295" s="27" t="str">
        <f t="shared" si="51"/>
        <v>SM1: Schröder, Matthias</v>
      </c>
      <c r="G3295" s="27" t="str">
        <f>VLOOKUP(A3295,bangolf_kategorien!$A$2:$B$11,2,FALSE)</f>
        <v>SM1</v>
      </c>
    </row>
    <row r="3296" spans="1:7" ht="14.5" x14ac:dyDescent="0.35">
      <c r="A3296" t="s">
        <v>134</v>
      </c>
      <c r="B3296">
        <v>66839</v>
      </c>
      <c r="C3296" t="s">
        <v>402</v>
      </c>
      <c r="D3296" t="s">
        <v>2674</v>
      </c>
      <c r="E3296" t="s">
        <v>403</v>
      </c>
      <c r="F3296" s="27" t="str">
        <f t="shared" si="51"/>
        <v>SW1: Schröder, Michaela</v>
      </c>
      <c r="G3296" s="27" t="str">
        <f>VLOOKUP(A3296,bangolf_kategorien!$A$2:$B$11,2,FALSE)</f>
        <v>SW1</v>
      </c>
    </row>
    <row r="3297" spans="1:7" ht="14.5" x14ac:dyDescent="0.35">
      <c r="A3297" t="s">
        <v>112</v>
      </c>
      <c r="B3297">
        <v>3476</v>
      </c>
      <c r="C3297" t="s">
        <v>592</v>
      </c>
      <c r="D3297" t="s">
        <v>2674</v>
      </c>
      <c r="E3297" t="s">
        <v>1087</v>
      </c>
      <c r="F3297" s="27" t="str">
        <f t="shared" si="51"/>
        <v>SM2: Schröder, Ulrich</v>
      </c>
      <c r="G3297" s="27" t="str">
        <f>VLOOKUP(A3297,bangolf_kategorien!$A$2:$B$11,2,FALSE)</f>
        <v>SM2</v>
      </c>
    </row>
    <row r="3298" spans="1:7" ht="14.5" x14ac:dyDescent="0.35">
      <c r="A3298" t="s">
        <v>127</v>
      </c>
      <c r="B3298">
        <v>65958</v>
      </c>
      <c r="C3298" t="s">
        <v>238</v>
      </c>
      <c r="D3298" t="s">
        <v>2676</v>
      </c>
      <c r="E3298" t="s">
        <v>1626</v>
      </c>
      <c r="F3298" s="27" t="str">
        <f t="shared" si="51"/>
        <v>H: Schrödl, Marco</v>
      </c>
      <c r="G3298" s="27" t="str">
        <f>VLOOKUP(A3298,bangolf_kategorien!$A$2:$B$11,2,FALSE)</f>
        <v>H</v>
      </c>
    </row>
    <row r="3299" spans="1:7" ht="14.5" x14ac:dyDescent="0.35">
      <c r="A3299" t="s">
        <v>123</v>
      </c>
      <c r="B3299">
        <v>26346</v>
      </c>
      <c r="C3299" t="s">
        <v>140</v>
      </c>
      <c r="D3299" t="s">
        <v>2677</v>
      </c>
      <c r="E3299" t="s">
        <v>126</v>
      </c>
      <c r="F3299" s="27" t="str">
        <f t="shared" si="51"/>
        <v>SM1: Schröter, Michael</v>
      </c>
      <c r="G3299" s="27" t="str">
        <f>VLOOKUP(A3299,bangolf_kategorien!$A$2:$B$11,2,FALSE)</f>
        <v>SM1</v>
      </c>
    </row>
    <row r="3300" spans="1:7" ht="14.5" x14ac:dyDescent="0.35">
      <c r="A3300" t="s">
        <v>152</v>
      </c>
      <c r="B3300">
        <v>66827</v>
      </c>
      <c r="C3300" t="s">
        <v>2678</v>
      </c>
      <c r="D3300" t="s">
        <v>2679</v>
      </c>
      <c r="E3300" t="s">
        <v>153</v>
      </c>
      <c r="F3300" s="27" t="str">
        <f t="shared" si="51"/>
        <v>SCHM: Schrüfer, Jarno</v>
      </c>
      <c r="G3300" s="27" t="str">
        <f>VLOOKUP(A3300,bangolf_kategorien!$A$2:$B$11,2,FALSE)</f>
        <v>SCHM</v>
      </c>
    </row>
    <row r="3301" spans="1:7" ht="14.5" x14ac:dyDescent="0.35">
      <c r="A3301" t="s">
        <v>127</v>
      </c>
      <c r="B3301">
        <v>38400</v>
      </c>
      <c r="C3301" t="s">
        <v>564</v>
      </c>
      <c r="D3301" t="s">
        <v>2680</v>
      </c>
      <c r="E3301" t="s">
        <v>417</v>
      </c>
      <c r="F3301" s="27" t="str">
        <f t="shared" si="51"/>
        <v>H: Schub, Marc</v>
      </c>
      <c r="G3301" s="27" t="str">
        <f>VLOOKUP(A3301,bangolf_kategorien!$A$2:$B$11,2,FALSE)</f>
        <v>H</v>
      </c>
    </row>
    <row r="3302" spans="1:7" ht="14.5" x14ac:dyDescent="0.35">
      <c r="A3302" t="s">
        <v>127</v>
      </c>
      <c r="B3302">
        <v>30765</v>
      </c>
      <c r="C3302" t="s">
        <v>642</v>
      </c>
      <c r="D3302" t="s">
        <v>2681</v>
      </c>
      <c r="E3302" t="s">
        <v>126</v>
      </c>
      <c r="F3302" s="27" t="str">
        <f t="shared" si="51"/>
        <v>H: Schubbe, Marcel</v>
      </c>
      <c r="G3302" s="27" t="str">
        <f>VLOOKUP(A3302,bangolf_kategorien!$A$2:$B$11,2,FALSE)</f>
        <v>H</v>
      </c>
    </row>
    <row r="3303" spans="1:7" ht="14.5" x14ac:dyDescent="0.35">
      <c r="A3303" t="s">
        <v>123</v>
      </c>
      <c r="B3303">
        <v>31091</v>
      </c>
      <c r="C3303" t="s">
        <v>269</v>
      </c>
      <c r="D3303" t="s">
        <v>2682</v>
      </c>
      <c r="E3303" t="s">
        <v>520</v>
      </c>
      <c r="F3303" s="27" t="str">
        <f t="shared" si="51"/>
        <v>SM1: Schubert, Christian</v>
      </c>
      <c r="G3303" s="27" t="str">
        <f>VLOOKUP(A3303,bangolf_kategorien!$A$2:$B$11,2,FALSE)</f>
        <v>SM1</v>
      </c>
    </row>
    <row r="3304" spans="1:7" ht="14.5" x14ac:dyDescent="0.35">
      <c r="A3304" t="s">
        <v>134</v>
      </c>
      <c r="B3304">
        <v>66632</v>
      </c>
      <c r="C3304" t="s">
        <v>454</v>
      </c>
      <c r="D3304" t="s">
        <v>2682</v>
      </c>
      <c r="E3304" t="s">
        <v>700</v>
      </c>
      <c r="F3304" s="27" t="str">
        <f t="shared" si="51"/>
        <v>SW1: Schubert, Christiane</v>
      </c>
      <c r="G3304" s="27" t="str">
        <f>VLOOKUP(A3304,bangolf_kategorien!$A$2:$B$11,2,FALSE)</f>
        <v>SW1</v>
      </c>
    </row>
    <row r="3305" spans="1:7" ht="14.5" x14ac:dyDescent="0.35">
      <c r="A3305" t="s">
        <v>197</v>
      </c>
      <c r="B3305">
        <v>65980</v>
      </c>
      <c r="C3305" t="s">
        <v>2683</v>
      </c>
      <c r="D3305" t="s">
        <v>2682</v>
      </c>
      <c r="E3305" t="s">
        <v>403</v>
      </c>
      <c r="F3305" s="27" t="str">
        <f t="shared" si="51"/>
        <v>JM: Schubert, Finn</v>
      </c>
      <c r="G3305" s="27" t="str">
        <f>VLOOKUP(A3305,bangolf_kategorien!$A$2:$B$11,2,FALSE)</f>
        <v>JM</v>
      </c>
    </row>
    <row r="3306" spans="1:7" ht="14.5" x14ac:dyDescent="0.35">
      <c r="A3306" t="s">
        <v>134</v>
      </c>
      <c r="B3306">
        <v>3216786</v>
      </c>
      <c r="C3306" t="s">
        <v>1080</v>
      </c>
      <c r="D3306" t="s">
        <v>2682</v>
      </c>
      <c r="E3306" t="s">
        <v>4</v>
      </c>
      <c r="F3306" s="27" t="str">
        <f t="shared" si="51"/>
        <v>SW1: Schubert, Kerstin</v>
      </c>
      <c r="G3306" s="27" t="str">
        <f>VLOOKUP(A3306,bangolf_kategorien!$A$2:$B$11,2,FALSE)</f>
        <v>SW1</v>
      </c>
    </row>
    <row r="3307" spans="1:7" ht="14.5" x14ac:dyDescent="0.35">
      <c r="A3307" t="s">
        <v>127</v>
      </c>
      <c r="B3307">
        <v>65979</v>
      </c>
      <c r="C3307" t="s">
        <v>2043</v>
      </c>
      <c r="D3307" t="s">
        <v>2682</v>
      </c>
      <c r="E3307" t="s">
        <v>403</v>
      </c>
      <c r="F3307" s="27" t="str">
        <f t="shared" si="51"/>
        <v>H: Schubert, Niklas</v>
      </c>
      <c r="G3307" s="27" t="str">
        <f>VLOOKUP(A3307,bangolf_kategorien!$A$2:$B$11,2,FALSE)</f>
        <v>H</v>
      </c>
    </row>
    <row r="3308" spans="1:7" ht="14.5" x14ac:dyDescent="0.35">
      <c r="A3308" t="s">
        <v>112</v>
      </c>
      <c r="B3308">
        <v>6795</v>
      </c>
      <c r="C3308" t="s">
        <v>498</v>
      </c>
      <c r="D3308" t="s">
        <v>3438</v>
      </c>
      <c r="E3308" t="s">
        <v>621</v>
      </c>
      <c r="F3308" s="27" t="str">
        <f t="shared" si="51"/>
        <v>SM2: Schuchardt, Horst</v>
      </c>
      <c r="G3308" s="27" t="str">
        <f>VLOOKUP(A3308,bangolf_kategorien!$A$2:$B$11,2,FALSE)</f>
        <v>SM2</v>
      </c>
    </row>
    <row r="3309" spans="1:7" ht="14.5" x14ac:dyDescent="0.35">
      <c r="A3309" t="s">
        <v>127</v>
      </c>
      <c r="B3309">
        <v>31757</v>
      </c>
      <c r="C3309" t="s">
        <v>278</v>
      </c>
      <c r="D3309" t="s">
        <v>2684</v>
      </c>
      <c r="E3309" t="s">
        <v>327</v>
      </c>
      <c r="F3309" s="27" t="str">
        <f t="shared" si="51"/>
        <v>H: Schück, Torsten</v>
      </c>
      <c r="G3309" s="27" t="str">
        <f>VLOOKUP(A3309,bangolf_kategorien!$A$2:$B$11,2,FALSE)</f>
        <v>H</v>
      </c>
    </row>
    <row r="3310" spans="1:7" ht="14.5" x14ac:dyDescent="0.35">
      <c r="A3310" t="s">
        <v>127</v>
      </c>
      <c r="B3310">
        <v>29088</v>
      </c>
      <c r="C3310" t="s">
        <v>143</v>
      </c>
      <c r="D3310" t="s">
        <v>2685</v>
      </c>
      <c r="E3310" t="s">
        <v>456</v>
      </c>
      <c r="F3310" s="27" t="str">
        <f t="shared" si="51"/>
        <v>H: Schué, Bernd</v>
      </c>
      <c r="G3310" s="27" t="str">
        <f>VLOOKUP(A3310,bangolf_kategorien!$A$2:$B$11,2,FALSE)</f>
        <v>H</v>
      </c>
    </row>
    <row r="3311" spans="1:7" ht="14.5" x14ac:dyDescent="0.35">
      <c r="A3311" t="s">
        <v>134</v>
      </c>
      <c r="B3311">
        <v>26338</v>
      </c>
      <c r="C3311" t="s">
        <v>2537</v>
      </c>
      <c r="D3311" t="s">
        <v>3613</v>
      </c>
      <c r="E3311" t="s">
        <v>308</v>
      </c>
      <c r="F3311" s="27" t="str">
        <f t="shared" si="51"/>
        <v>SW1: Schüler, Sabine-Simone</v>
      </c>
      <c r="G3311" s="27" t="str">
        <f>VLOOKUP(A3311,bangolf_kategorien!$A$2:$B$11,2,FALSE)</f>
        <v>SW1</v>
      </c>
    </row>
    <row r="3312" spans="1:7" ht="14.5" x14ac:dyDescent="0.35">
      <c r="A3312" t="s">
        <v>197</v>
      </c>
      <c r="B3312">
        <v>66081</v>
      </c>
      <c r="C3312" t="s">
        <v>217</v>
      </c>
      <c r="D3312" t="s">
        <v>2686</v>
      </c>
      <c r="E3312" t="s">
        <v>417</v>
      </c>
      <c r="F3312" s="27" t="str">
        <f t="shared" si="51"/>
        <v>JM: Schuller, Christoph</v>
      </c>
      <c r="G3312" s="27" t="str">
        <f>VLOOKUP(A3312,bangolf_kategorien!$A$2:$B$11,2,FALSE)</f>
        <v>JM</v>
      </c>
    </row>
    <row r="3313" spans="1:7" ht="14.5" x14ac:dyDescent="0.35">
      <c r="A3313" t="s">
        <v>197</v>
      </c>
      <c r="B3313">
        <v>66082</v>
      </c>
      <c r="C3313" t="s">
        <v>405</v>
      </c>
      <c r="D3313" t="s">
        <v>2686</v>
      </c>
      <c r="E3313" t="s">
        <v>417</v>
      </c>
      <c r="F3313" s="27" t="str">
        <f t="shared" si="51"/>
        <v>JM: Schuller, Fabian</v>
      </c>
      <c r="G3313" s="27" t="str">
        <f>VLOOKUP(A3313,bangolf_kategorien!$A$2:$B$11,2,FALSE)</f>
        <v>JM</v>
      </c>
    </row>
    <row r="3314" spans="1:7" ht="14.5" x14ac:dyDescent="0.35">
      <c r="A3314" t="s">
        <v>138</v>
      </c>
      <c r="B3314">
        <v>67125</v>
      </c>
      <c r="C3314" t="s">
        <v>3614</v>
      </c>
      <c r="D3314" t="s">
        <v>2687</v>
      </c>
      <c r="E3314" t="s">
        <v>256</v>
      </c>
      <c r="F3314" s="27" t="str">
        <f t="shared" si="51"/>
        <v>D: Schüller, Dana</v>
      </c>
      <c r="G3314" s="27" t="str">
        <f>VLOOKUP(A3314,bangolf_kategorien!$A$2:$B$11,2,FALSE)</f>
        <v>D</v>
      </c>
    </row>
    <row r="3315" spans="1:7" ht="14.5" x14ac:dyDescent="0.35">
      <c r="A3315" t="s">
        <v>127</v>
      </c>
      <c r="B3315">
        <v>46043</v>
      </c>
      <c r="C3315" t="s">
        <v>335</v>
      </c>
      <c r="D3315" t="s">
        <v>2687</v>
      </c>
      <c r="E3315" t="s">
        <v>700</v>
      </c>
      <c r="F3315" s="27" t="str">
        <f t="shared" si="51"/>
        <v>H: Schüller, Jens</v>
      </c>
      <c r="G3315" s="27" t="str">
        <f>VLOOKUP(A3315,bangolf_kategorien!$A$2:$B$11,2,FALSE)</f>
        <v>H</v>
      </c>
    </row>
    <row r="3316" spans="1:7" ht="14.5" x14ac:dyDescent="0.35">
      <c r="A3316" t="s">
        <v>127</v>
      </c>
      <c r="B3316">
        <v>40246</v>
      </c>
      <c r="C3316" t="s">
        <v>429</v>
      </c>
      <c r="D3316" t="s">
        <v>2688</v>
      </c>
      <c r="E3316" t="s">
        <v>216</v>
      </c>
      <c r="F3316" s="27" t="str">
        <f t="shared" si="51"/>
        <v>H: Schulte, Jan</v>
      </c>
      <c r="G3316" s="27" t="str">
        <f>VLOOKUP(A3316,bangolf_kategorien!$A$2:$B$11,2,FALSE)</f>
        <v>H</v>
      </c>
    </row>
    <row r="3317" spans="1:7" ht="14.5" x14ac:dyDescent="0.35">
      <c r="A3317" t="s">
        <v>112</v>
      </c>
      <c r="B3317">
        <v>66898</v>
      </c>
      <c r="C3317" t="s">
        <v>140</v>
      </c>
      <c r="D3317" t="s">
        <v>2688</v>
      </c>
      <c r="E3317" t="s">
        <v>3307</v>
      </c>
      <c r="F3317" s="27" t="str">
        <f t="shared" si="51"/>
        <v>SM2: Schulte, Michael</v>
      </c>
      <c r="G3317" s="27" t="str">
        <f>VLOOKUP(A3317,bangolf_kategorien!$A$2:$B$11,2,FALSE)</f>
        <v>SM2</v>
      </c>
    </row>
    <row r="3318" spans="1:7" ht="14.5" x14ac:dyDescent="0.35">
      <c r="A3318" t="s">
        <v>123</v>
      </c>
      <c r="B3318">
        <v>37834</v>
      </c>
      <c r="C3318" t="s">
        <v>678</v>
      </c>
      <c r="D3318" t="s">
        <v>2688</v>
      </c>
      <c r="E3318" t="s">
        <v>655</v>
      </c>
      <c r="F3318" s="27" t="str">
        <f t="shared" si="51"/>
        <v>SM1: Schulte, Udo</v>
      </c>
      <c r="G3318" s="27" t="str">
        <f>VLOOKUP(A3318,bangolf_kategorien!$A$2:$B$11,2,FALSE)</f>
        <v>SM1</v>
      </c>
    </row>
    <row r="3319" spans="1:7" ht="14.5" x14ac:dyDescent="0.35">
      <c r="A3319" t="s">
        <v>123</v>
      </c>
      <c r="B3319">
        <v>67286</v>
      </c>
      <c r="C3319" t="s">
        <v>269</v>
      </c>
      <c r="D3319" t="s">
        <v>3949</v>
      </c>
      <c r="E3319" t="s">
        <v>417</v>
      </c>
      <c r="F3319" s="27" t="str">
        <f t="shared" si="51"/>
        <v>SM1: Schultes, Christian</v>
      </c>
      <c r="G3319" s="27" t="str">
        <f>VLOOKUP(A3319,bangolf_kategorien!$A$2:$B$11,2,FALSE)</f>
        <v>SM1</v>
      </c>
    </row>
    <row r="3320" spans="1:7" ht="14.5" x14ac:dyDescent="0.35">
      <c r="A3320" t="s">
        <v>127</v>
      </c>
      <c r="B3320">
        <v>67116</v>
      </c>
      <c r="C3320" t="s">
        <v>694</v>
      </c>
      <c r="D3320" t="s">
        <v>3615</v>
      </c>
      <c r="E3320" t="s">
        <v>142</v>
      </c>
      <c r="F3320" s="27" t="str">
        <f t="shared" si="51"/>
        <v>H: Schultheiss, Benjamin</v>
      </c>
      <c r="G3320" s="27" t="str">
        <f>VLOOKUP(A3320,bangolf_kategorien!$A$2:$B$11,2,FALSE)</f>
        <v>H</v>
      </c>
    </row>
    <row r="3321" spans="1:7" ht="14.5" x14ac:dyDescent="0.35">
      <c r="A3321" t="s">
        <v>123</v>
      </c>
      <c r="B3321">
        <v>45666</v>
      </c>
      <c r="C3321" t="s">
        <v>465</v>
      </c>
      <c r="D3321" t="s">
        <v>2689</v>
      </c>
      <c r="E3321" t="s">
        <v>459</v>
      </c>
      <c r="F3321" s="27" t="str">
        <f t="shared" si="51"/>
        <v>SM1: Schulz, Hans-Jürgen</v>
      </c>
      <c r="G3321" s="27" t="str">
        <f>VLOOKUP(A3321,bangolf_kategorien!$A$2:$B$11,2,FALSE)</f>
        <v>SM1</v>
      </c>
    </row>
    <row r="3322" spans="1:7" ht="14.5" x14ac:dyDescent="0.35">
      <c r="A3322" t="s">
        <v>116</v>
      </c>
      <c r="B3322">
        <v>6329</v>
      </c>
      <c r="C3322" t="s">
        <v>321</v>
      </c>
      <c r="D3322" t="s">
        <v>2689</v>
      </c>
      <c r="E3322" t="s">
        <v>312</v>
      </c>
      <c r="F3322" s="27" t="str">
        <f t="shared" si="51"/>
        <v>SW2: Schulz, Hildegard</v>
      </c>
      <c r="G3322" s="27" t="str">
        <f>VLOOKUP(A3322,bangolf_kategorien!$A$2:$B$11,2,FALSE)</f>
        <v>SW2</v>
      </c>
    </row>
    <row r="3323" spans="1:7" ht="14.5" x14ac:dyDescent="0.35">
      <c r="A3323" t="s">
        <v>123</v>
      </c>
      <c r="B3323">
        <v>43682</v>
      </c>
      <c r="C3323" t="s">
        <v>590</v>
      </c>
      <c r="D3323" t="s">
        <v>2689</v>
      </c>
      <c r="E3323" t="s">
        <v>172</v>
      </c>
      <c r="F3323" s="27" t="str">
        <f t="shared" si="51"/>
        <v>SM1: Schulz, Matthias</v>
      </c>
      <c r="G3323" s="27" t="str">
        <f>VLOOKUP(A3323,bangolf_kategorien!$A$2:$B$11,2,FALSE)</f>
        <v>SM1</v>
      </c>
    </row>
    <row r="3324" spans="1:7" ht="14.5" x14ac:dyDescent="0.35">
      <c r="A3324" t="s">
        <v>112</v>
      </c>
      <c r="B3324">
        <v>38181</v>
      </c>
      <c r="C3324" t="s">
        <v>180</v>
      </c>
      <c r="D3324" t="s">
        <v>2689</v>
      </c>
      <c r="E3324" t="s">
        <v>496</v>
      </c>
      <c r="F3324" s="27" t="str">
        <f t="shared" si="51"/>
        <v>SM2: Schulz, Peter</v>
      </c>
      <c r="G3324" s="27" t="str">
        <f>VLOOKUP(A3324,bangolf_kategorien!$A$2:$B$11,2,FALSE)</f>
        <v>SM2</v>
      </c>
    </row>
    <row r="3325" spans="1:7" ht="14.5" x14ac:dyDescent="0.35">
      <c r="A3325" t="s">
        <v>123</v>
      </c>
      <c r="B3325">
        <v>31848</v>
      </c>
      <c r="C3325" t="s">
        <v>359</v>
      </c>
      <c r="D3325" t="s">
        <v>2689</v>
      </c>
      <c r="E3325" t="s">
        <v>459</v>
      </c>
      <c r="F3325" s="27" t="str">
        <f t="shared" si="51"/>
        <v>SM1: Schulz, Ralf</v>
      </c>
      <c r="G3325" s="27" t="str">
        <f>VLOOKUP(A3325,bangolf_kategorien!$A$2:$B$11,2,FALSE)</f>
        <v>SM1</v>
      </c>
    </row>
    <row r="3326" spans="1:7" ht="14.5" x14ac:dyDescent="0.35">
      <c r="A3326" t="s">
        <v>197</v>
      </c>
      <c r="B3326">
        <v>66936</v>
      </c>
      <c r="C3326" t="s">
        <v>554</v>
      </c>
      <c r="D3326" t="s">
        <v>2690</v>
      </c>
      <c r="E3326" t="s">
        <v>1433</v>
      </c>
      <c r="F3326" s="27" t="str">
        <f t="shared" si="51"/>
        <v>JM: Schulze, Jonas</v>
      </c>
      <c r="G3326" s="27" t="str">
        <f>VLOOKUP(A3326,bangolf_kategorien!$A$2:$B$11,2,FALSE)</f>
        <v>JM</v>
      </c>
    </row>
    <row r="3327" spans="1:7" ht="14.5" x14ac:dyDescent="0.35">
      <c r="A3327" t="s">
        <v>112</v>
      </c>
      <c r="B3327">
        <v>48074</v>
      </c>
      <c r="C3327" t="s">
        <v>232</v>
      </c>
      <c r="D3327" t="s">
        <v>2690</v>
      </c>
      <c r="E3327" t="s">
        <v>426</v>
      </c>
      <c r="F3327" s="27" t="str">
        <f t="shared" si="51"/>
        <v>SM2: Schulze, Klaus</v>
      </c>
      <c r="G3327" s="27" t="str">
        <f>VLOOKUP(A3327,bangolf_kategorien!$A$2:$B$11,2,FALSE)</f>
        <v>SM2</v>
      </c>
    </row>
    <row r="3328" spans="1:7" ht="14.5" x14ac:dyDescent="0.35">
      <c r="A3328" t="s">
        <v>112</v>
      </c>
      <c r="B3328">
        <v>66654</v>
      </c>
      <c r="C3328" t="s">
        <v>359</v>
      </c>
      <c r="D3328" t="s">
        <v>2690</v>
      </c>
      <c r="E3328" t="s">
        <v>510</v>
      </c>
      <c r="F3328" s="27" t="str">
        <f t="shared" si="51"/>
        <v>SM2: Schulze, Ralf</v>
      </c>
      <c r="G3328" s="27" t="str">
        <f>VLOOKUP(A3328,bangolf_kategorien!$A$2:$B$11,2,FALSE)</f>
        <v>SM2</v>
      </c>
    </row>
    <row r="3329" spans="1:7" ht="14.5" x14ac:dyDescent="0.35">
      <c r="A3329" t="s">
        <v>127</v>
      </c>
      <c r="B3329">
        <v>67277</v>
      </c>
      <c r="C3329" t="s">
        <v>3950</v>
      </c>
      <c r="D3329" t="s">
        <v>3951</v>
      </c>
      <c r="E3329" t="s">
        <v>415</v>
      </c>
      <c r="F3329" s="27" t="str">
        <f t="shared" si="51"/>
        <v>H: Schulze-Stapen, Martin Christoph Benjamin</v>
      </c>
      <c r="G3329" s="27" t="str">
        <f>VLOOKUP(A3329,bangolf_kategorien!$A$2:$B$11,2,FALSE)</f>
        <v>H</v>
      </c>
    </row>
    <row r="3330" spans="1:7" ht="14.5" x14ac:dyDescent="0.35">
      <c r="A3330" t="s">
        <v>127</v>
      </c>
      <c r="B3330">
        <v>67112</v>
      </c>
      <c r="C3330" t="s">
        <v>800</v>
      </c>
      <c r="D3330" t="s">
        <v>2691</v>
      </c>
      <c r="E3330" t="s">
        <v>192</v>
      </c>
      <c r="F3330" s="27" t="str">
        <f t="shared" si="51"/>
        <v>H: Schumacher, Danny</v>
      </c>
      <c r="G3330" s="27" t="str">
        <f>VLOOKUP(A3330,bangolf_kategorien!$A$2:$B$11,2,FALSE)</f>
        <v>H</v>
      </c>
    </row>
    <row r="3331" spans="1:7" ht="14.5" x14ac:dyDescent="0.35">
      <c r="A3331" t="s">
        <v>127</v>
      </c>
      <c r="B3331">
        <v>67114</v>
      </c>
      <c r="C3331" t="s">
        <v>613</v>
      </c>
      <c r="D3331" t="s">
        <v>2691</v>
      </c>
      <c r="E3331" t="s">
        <v>192</v>
      </c>
      <c r="F3331" s="27" t="str">
        <f t="shared" ref="F3331:F3394" si="52">CONCATENATE(G3331,": ",D3331,", ",C3331)</f>
        <v>H: Schumacher, David</v>
      </c>
      <c r="G3331" s="27" t="str">
        <f>VLOOKUP(A3331,bangolf_kategorien!$A$2:$B$11,2,FALSE)</f>
        <v>H</v>
      </c>
    </row>
    <row r="3332" spans="1:7" ht="14.5" x14ac:dyDescent="0.35">
      <c r="A3332" t="s">
        <v>112</v>
      </c>
      <c r="B3332">
        <v>3386</v>
      </c>
      <c r="C3332" t="s">
        <v>232</v>
      </c>
      <c r="D3332" t="s">
        <v>2691</v>
      </c>
      <c r="E3332" t="s">
        <v>606</v>
      </c>
      <c r="F3332" s="27" t="str">
        <f t="shared" si="52"/>
        <v>SM2: Schumacher, Klaus</v>
      </c>
      <c r="G3332" s="27" t="str">
        <f>VLOOKUP(A3332,bangolf_kategorien!$A$2:$B$11,2,FALSE)</f>
        <v>SM2</v>
      </c>
    </row>
    <row r="3333" spans="1:7" ht="14.5" x14ac:dyDescent="0.35">
      <c r="A3333" t="s">
        <v>138</v>
      </c>
      <c r="B3333">
        <v>37475</v>
      </c>
      <c r="C3333" t="s">
        <v>644</v>
      </c>
      <c r="D3333" t="s">
        <v>2691</v>
      </c>
      <c r="E3333" t="s">
        <v>971</v>
      </c>
      <c r="F3333" s="27" t="str">
        <f t="shared" si="52"/>
        <v>D: Schumacher, Sarah</v>
      </c>
      <c r="G3333" s="27" t="str">
        <f>VLOOKUP(A3333,bangolf_kategorien!$A$2:$B$11,2,FALSE)</f>
        <v>D</v>
      </c>
    </row>
    <row r="3334" spans="1:7" ht="14.5" x14ac:dyDescent="0.35">
      <c r="A3334" t="s">
        <v>215</v>
      </c>
      <c r="B3334">
        <v>66672</v>
      </c>
      <c r="C3334" t="s">
        <v>1493</v>
      </c>
      <c r="D3334" t="s">
        <v>2691</v>
      </c>
      <c r="E3334" t="s">
        <v>447</v>
      </c>
      <c r="F3334" s="27" t="str">
        <f t="shared" si="52"/>
        <v>SCHW: Schumacher, Silvia</v>
      </c>
      <c r="G3334" s="27" t="str">
        <f>VLOOKUP(A3334,bangolf_kategorien!$A$2:$B$11,2,FALSE)</f>
        <v>SCHW</v>
      </c>
    </row>
    <row r="3335" spans="1:7" ht="14.5" x14ac:dyDescent="0.35">
      <c r="A3335" t="s">
        <v>197</v>
      </c>
      <c r="B3335">
        <v>66673</v>
      </c>
      <c r="C3335" t="s">
        <v>241</v>
      </c>
      <c r="D3335" t="s">
        <v>2691</v>
      </c>
      <c r="E3335" t="s">
        <v>515</v>
      </c>
      <c r="F3335" s="27" t="str">
        <f t="shared" si="52"/>
        <v>JM: Schumacher, Stefan</v>
      </c>
      <c r="G3335" s="27" t="str">
        <f>VLOOKUP(A3335,bangolf_kategorien!$A$2:$B$11,2,FALSE)</f>
        <v>JM</v>
      </c>
    </row>
    <row r="3336" spans="1:7" ht="14.5" x14ac:dyDescent="0.35">
      <c r="A3336" t="s">
        <v>123</v>
      </c>
      <c r="B3336">
        <v>31332</v>
      </c>
      <c r="C3336" t="s">
        <v>182</v>
      </c>
      <c r="D3336" t="s">
        <v>2691</v>
      </c>
      <c r="E3336" t="s">
        <v>447</v>
      </c>
      <c r="F3336" s="27" t="str">
        <f t="shared" si="52"/>
        <v>SM1: Schumacher, Wolfgang</v>
      </c>
      <c r="G3336" s="27" t="str">
        <f>VLOOKUP(A3336,bangolf_kategorien!$A$2:$B$11,2,FALSE)</f>
        <v>SM1</v>
      </c>
    </row>
    <row r="3337" spans="1:7" ht="14.5" x14ac:dyDescent="0.35">
      <c r="A3337" t="s">
        <v>112</v>
      </c>
      <c r="B3337">
        <v>49856</v>
      </c>
      <c r="C3337" t="s">
        <v>133</v>
      </c>
      <c r="D3337" t="s">
        <v>2692</v>
      </c>
      <c r="E3337" t="s">
        <v>2644</v>
      </c>
      <c r="F3337" s="27" t="str">
        <f t="shared" si="52"/>
        <v>SM2: Schüngel, Herbert</v>
      </c>
      <c r="G3337" s="27" t="str">
        <f>VLOOKUP(A3337,bangolf_kategorien!$A$2:$B$11,2,FALSE)</f>
        <v>SM2</v>
      </c>
    </row>
    <row r="3338" spans="1:7" ht="14.5" x14ac:dyDescent="0.35">
      <c r="A3338" t="s">
        <v>116</v>
      </c>
      <c r="B3338">
        <v>49580</v>
      </c>
      <c r="C3338" t="s">
        <v>841</v>
      </c>
      <c r="D3338" t="s">
        <v>2692</v>
      </c>
      <c r="E3338" t="s">
        <v>2644</v>
      </c>
      <c r="F3338" s="27" t="str">
        <f t="shared" si="52"/>
        <v>SW2: Schüngel, Petra</v>
      </c>
      <c r="G3338" s="27" t="str">
        <f>VLOOKUP(A3338,bangolf_kategorien!$A$2:$B$11,2,FALSE)</f>
        <v>SW2</v>
      </c>
    </row>
    <row r="3339" spans="1:7" ht="14.5" x14ac:dyDescent="0.35">
      <c r="A3339" t="s">
        <v>123</v>
      </c>
      <c r="B3339">
        <v>3216780</v>
      </c>
      <c r="C3339" t="s">
        <v>140</v>
      </c>
      <c r="D3339" t="s">
        <v>3952</v>
      </c>
      <c r="E3339" t="s">
        <v>4</v>
      </c>
      <c r="F3339" s="27" t="str">
        <f t="shared" si="52"/>
        <v>SM1: Schüren, Michael</v>
      </c>
      <c r="G3339" s="27" t="str">
        <f>VLOOKUP(A3339,bangolf_kategorien!$A$2:$B$11,2,FALSE)</f>
        <v>SM1</v>
      </c>
    </row>
    <row r="3340" spans="1:7" ht="14.5" x14ac:dyDescent="0.35">
      <c r="A3340" t="s">
        <v>112</v>
      </c>
      <c r="B3340">
        <v>30255</v>
      </c>
      <c r="C3340" t="s">
        <v>133</v>
      </c>
      <c r="D3340" t="s">
        <v>2693</v>
      </c>
      <c r="E3340" t="s">
        <v>226</v>
      </c>
      <c r="F3340" s="27" t="str">
        <f t="shared" si="52"/>
        <v>SM2: Schurig jun., Herbert</v>
      </c>
      <c r="G3340" s="27" t="str">
        <f>VLOOKUP(A3340,bangolf_kategorien!$A$2:$B$11,2,FALSE)</f>
        <v>SM2</v>
      </c>
    </row>
    <row r="3341" spans="1:7" ht="14.5" x14ac:dyDescent="0.35">
      <c r="A3341" t="s">
        <v>112</v>
      </c>
      <c r="B3341">
        <v>45028</v>
      </c>
      <c r="C3341" t="s">
        <v>232</v>
      </c>
      <c r="D3341" t="s">
        <v>2694</v>
      </c>
      <c r="E3341" t="s">
        <v>172</v>
      </c>
      <c r="F3341" s="27" t="str">
        <f t="shared" si="52"/>
        <v>SM2: Schürings, Klaus</v>
      </c>
      <c r="G3341" s="27" t="str">
        <f>VLOOKUP(A3341,bangolf_kategorien!$A$2:$B$11,2,FALSE)</f>
        <v>SM2</v>
      </c>
    </row>
    <row r="3342" spans="1:7" ht="14.5" x14ac:dyDescent="0.35">
      <c r="A3342" t="s">
        <v>134</v>
      </c>
      <c r="B3342">
        <v>33960</v>
      </c>
      <c r="C3342" t="s">
        <v>350</v>
      </c>
      <c r="D3342" t="s">
        <v>2695</v>
      </c>
      <c r="E3342" t="s">
        <v>282</v>
      </c>
      <c r="F3342" s="27" t="str">
        <f t="shared" si="52"/>
        <v>SW1: Schürmann, Susanne</v>
      </c>
      <c r="G3342" s="27" t="str">
        <f>VLOOKUP(A3342,bangolf_kategorien!$A$2:$B$11,2,FALSE)</f>
        <v>SW1</v>
      </c>
    </row>
    <row r="3343" spans="1:7" ht="14.5" x14ac:dyDescent="0.35">
      <c r="A3343" t="s">
        <v>123</v>
      </c>
      <c r="B3343">
        <v>3212548</v>
      </c>
      <c r="C3343" t="s">
        <v>1144</v>
      </c>
      <c r="D3343" t="s">
        <v>2696</v>
      </c>
      <c r="E3343" t="s">
        <v>4</v>
      </c>
      <c r="F3343" s="27" t="str">
        <f t="shared" si="52"/>
        <v>SM1: Schury, Fritz</v>
      </c>
      <c r="G3343" s="27" t="str">
        <f>VLOOKUP(A3343,bangolf_kategorien!$A$2:$B$11,2,FALSE)</f>
        <v>SM1</v>
      </c>
    </row>
    <row r="3344" spans="1:7" ht="14.5" x14ac:dyDescent="0.35">
      <c r="A3344" t="s">
        <v>123</v>
      </c>
      <c r="B3344">
        <v>47009</v>
      </c>
      <c r="C3344" t="s">
        <v>182</v>
      </c>
      <c r="D3344" t="s">
        <v>2696</v>
      </c>
      <c r="E3344" t="s">
        <v>288</v>
      </c>
      <c r="F3344" s="27" t="str">
        <f t="shared" si="52"/>
        <v>SM1: Schury, Wolfgang</v>
      </c>
      <c r="G3344" s="27" t="str">
        <f>VLOOKUP(A3344,bangolf_kategorien!$A$2:$B$11,2,FALSE)</f>
        <v>SM1</v>
      </c>
    </row>
    <row r="3345" spans="1:7" ht="14.5" x14ac:dyDescent="0.35">
      <c r="A3345" t="s">
        <v>164</v>
      </c>
      <c r="B3345">
        <v>67347</v>
      </c>
      <c r="C3345" t="s">
        <v>1003</v>
      </c>
      <c r="D3345" t="s">
        <v>3953</v>
      </c>
      <c r="E3345" t="s">
        <v>512</v>
      </c>
      <c r="F3345" s="27" t="str">
        <f t="shared" si="52"/>
        <v>JW: Schüßler, Jana</v>
      </c>
      <c r="G3345" s="27" t="str">
        <f>VLOOKUP(A3345,bangolf_kategorien!$A$2:$B$11,2,FALSE)</f>
        <v>JW</v>
      </c>
    </row>
    <row r="3346" spans="1:7" ht="14.5" x14ac:dyDescent="0.35">
      <c r="A3346" t="s">
        <v>134</v>
      </c>
      <c r="B3346">
        <v>38154</v>
      </c>
      <c r="C3346" t="s">
        <v>1102</v>
      </c>
      <c r="D3346" t="s">
        <v>2697</v>
      </c>
      <c r="E3346" t="s">
        <v>2698</v>
      </c>
      <c r="F3346" s="27" t="str">
        <f t="shared" si="52"/>
        <v>SW1: Schuster, Alexandra</v>
      </c>
      <c r="G3346" s="27" t="str">
        <f>VLOOKUP(A3346,bangolf_kategorien!$A$2:$B$11,2,FALSE)</f>
        <v>SW1</v>
      </c>
    </row>
    <row r="3347" spans="1:7" ht="14.5" x14ac:dyDescent="0.35">
      <c r="A3347" t="s">
        <v>127</v>
      </c>
      <c r="B3347">
        <v>23509</v>
      </c>
      <c r="C3347" t="s">
        <v>613</v>
      </c>
      <c r="D3347" t="s">
        <v>2697</v>
      </c>
      <c r="E3347" t="s">
        <v>446</v>
      </c>
      <c r="F3347" s="27" t="str">
        <f t="shared" si="52"/>
        <v>H: Schuster, David</v>
      </c>
      <c r="G3347" s="27" t="str">
        <f>VLOOKUP(A3347,bangolf_kategorien!$A$2:$B$11,2,FALSE)</f>
        <v>H</v>
      </c>
    </row>
    <row r="3348" spans="1:7" ht="14.5" x14ac:dyDescent="0.35">
      <c r="A3348" t="s">
        <v>123</v>
      </c>
      <c r="B3348">
        <v>38046</v>
      </c>
      <c r="C3348" t="s">
        <v>391</v>
      </c>
      <c r="D3348" t="s">
        <v>2697</v>
      </c>
      <c r="E3348" t="s">
        <v>2698</v>
      </c>
      <c r="F3348" s="27" t="str">
        <f t="shared" si="52"/>
        <v>SM1: Schuster, Oliver</v>
      </c>
      <c r="G3348" s="27" t="str">
        <f>VLOOKUP(A3348,bangolf_kategorien!$A$2:$B$11,2,FALSE)</f>
        <v>SM1</v>
      </c>
    </row>
    <row r="3349" spans="1:7" ht="14.5" x14ac:dyDescent="0.35">
      <c r="A3349" t="s">
        <v>112</v>
      </c>
      <c r="B3349">
        <v>4645</v>
      </c>
      <c r="C3349" t="s">
        <v>418</v>
      </c>
      <c r="D3349" t="s">
        <v>2699</v>
      </c>
      <c r="E3349" t="s">
        <v>1047</v>
      </c>
      <c r="F3349" s="27" t="str">
        <f t="shared" si="52"/>
        <v>SM2: Schütterle, Bernhard</v>
      </c>
      <c r="G3349" s="27" t="str">
        <f>VLOOKUP(A3349,bangolf_kategorien!$A$2:$B$11,2,FALSE)</f>
        <v>SM2</v>
      </c>
    </row>
    <row r="3350" spans="1:7" ht="14.5" x14ac:dyDescent="0.35">
      <c r="A3350" t="s">
        <v>127</v>
      </c>
      <c r="B3350">
        <v>37112</v>
      </c>
      <c r="C3350" t="s">
        <v>1550</v>
      </c>
      <c r="D3350" t="s">
        <v>2700</v>
      </c>
      <c r="E3350" t="s">
        <v>433</v>
      </c>
      <c r="F3350" s="27" t="str">
        <f t="shared" si="52"/>
        <v>H: Schüttler, Ronny</v>
      </c>
      <c r="G3350" s="27" t="str">
        <f>VLOOKUP(A3350,bangolf_kategorien!$A$2:$B$11,2,FALSE)</f>
        <v>H</v>
      </c>
    </row>
    <row r="3351" spans="1:7" ht="14.5" x14ac:dyDescent="0.35">
      <c r="A3351" t="s">
        <v>112</v>
      </c>
      <c r="B3351">
        <v>3194208</v>
      </c>
      <c r="C3351" t="s">
        <v>967</v>
      </c>
      <c r="D3351" t="s">
        <v>2701</v>
      </c>
      <c r="E3351" t="s">
        <v>4</v>
      </c>
      <c r="F3351" s="27" t="str">
        <f t="shared" si="52"/>
        <v>SM2: Schütz, Alfred</v>
      </c>
      <c r="G3351" s="27" t="str">
        <f>VLOOKUP(A3351,bangolf_kategorien!$A$2:$B$11,2,FALSE)</f>
        <v>SM2</v>
      </c>
    </row>
    <row r="3352" spans="1:7" ht="14.5" x14ac:dyDescent="0.35">
      <c r="A3352" t="s">
        <v>127</v>
      </c>
      <c r="B3352">
        <v>66591</v>
      </c>
      <c r="C3352" t="s">
        <v>976</v>
      </c>
      <c r="D3352" t="s">
        <v>2701</v>
      </c>
      <c r="E3352" t="s">
        <v>354</v>
      </c>
      <c r="F3352" s="27" t="str">
        <f t="shared" si="52"/>
        <v>H: Schütz, Philipp</v>
      </c>
      <c r="G3352" s="27" t="str">
        <f>VLOOKUP(A3352,bangolf_kategorien!$A$2:$B$11,2,FALSE)</f>
        <v>H</v>
      </c>
    </row>
    <row r="3353" spans="1:7" ht="14.5" x14ac:dyDescent="0.35">
      <c r="A3353" t="s">
        <v>123</v>
      </c>
      <c r="B3353">
        <v>41299</v>
      </c>
      <c r="C3353" t="s">
        <v>168</v>
      </c>
      <c r="D3353" t="s">
        <v>2701</v>
      </c>
      <c r="E3353" t="s">
        <v>390</v>
      </c>
      <c r="F3353" s="27" t="str">
        <f t="shared" si="52"/>
        <v>SM1: Schütz, Rainer</v>
      </c>
      <c r="G3353" s="27" t="str">
        <f>VLOOKUP(A3353,bangolf_kategorien!$A$2:$B$11,2,FALSE)</f>
        <v>SM1</v>
      </c>
    </row>
    <row r="3354" spans="1:7" ht="14.5" x14ac:dyDescent="0.35">
      <c r="A3354" t="s">
        <v>112</v>
      </c>
      <c r="B3354">
        <v>32907</v>
      </c>
      <c r="C3354" t="s">
        <v>143</v>
      </c>
      <c r="D3354" t="s">
        <v>2702</v>
      </c>
      <c r="E3354" t="s">
        <v>945</v>
      </c>
      <c r="F3354" s="27" t="str">
        <f t="shared" si="52"/>
        <v>SM2: Schwab, Bernd</v>
      </c>
      <c r="G3354" s="27" t="str">
        <f>VLOOKUP(A3354,bangolf_kategorien!$A$2:$B$11,2,FALSE)</f>
        <v>SM2</v>
      </c>
    </row>
    <row r="3355" spans="1:7" ht="14.5" x14ac:dyDescent="0.35">
      <c r="A3355" t="s">
        <v>116</v>
      </c>
      <c r="B3355">
        <v>32908</v>
      </c>
      <c r="C3355" t="s">
        <v>365</v>
      </c>
      <c r="D3355" t="s">
        <v>2702</v>
      </c>
      <c r="E3355" t="s">
        <v>945</v>
      </c>
      <c r="F3355" s="27" t="str">
        <f t="shared" si="52"/>
        <v>SW2: Schwab, Marianne</v>
      </c>
      <c r="G3355" s="27" t="str">
        <f>VLOOKUP(A3355,bangolf_kategorien!$A$2:$B$11,2,FALSE)</f>
        <v>SW2</v>
      </c>
    </row>
    <row r="3356" spans="1:7" ht="14.5" x14ac:dyDescent="0.35">
      <c r="A3356" t="s">
        <v>123</v>
      </c>
      <c r="B3356">
        <v>3211949</v>
      </c>
      <c r="C3356" t="s">
        <v>140</v>
      </c>
      <c r="D3356" t="s">
        <v>2703</v>
      </c>
      <c r="E3356" t="s">
        <v>4</v>
      </c>
      <c r="F3356" s="27" t="str">
        <f t="shared" si="52"/>
        <v>SM1: Schwanitz, Michael</v>
      </c>
      <c r="G3356" s="27" t="str">
        <f>VLOOKUP(A3356,bangolf_kategorien!$A$2:$B$11,2,FALSE)</f>
        <v>SM1</v>
      </c>
    </row>
    <row r="3357" spans="1:7" ht="14.5" x14ac:dyDescent="0.35">
      <c r="A3357" t="s">
        <v>116</v>
      </c>
      <c r="B3357">
        <v>2283</v>
      </c>
      <c r="C3357" t="s">
        <v>2650</v>
      </c>
      <c r="D3357" t="s">
        <v>2704</v>
      </c>
      <c r="E3357" t="s">
        <v>488</v>
      </c>
      <c r="F3357" s="27" t="str">
        <f t="shared" si="52"/>
        <v>SW2: Schwarz, Anita</v>
      </c>
      <c r="G3357" s="27" t="str">
        <f>VLOOKUP(A3357,bangolf_kategorien!$A$2:$B$11,2,FALSE)</f>
        <v>SW2</v>
      </c>
    </row>
    <row r="3358" spans="1:7" ht="14.5" x14ac:dyDescent="0.35">
      <c r="A3358" t="s">
        <v>112</v>
      </c>
      <c r="B3358">
        <v>49255</v>
      </c>
      <c r="C3358" t="s">
        <v>1692</v>
      </c>
      <c r="D3358" t="s">
        <v>2704</v>
      </c>
      <c r="E3358" t="s">
        <v>459</v>
      </c>
      <c r="F3358" s="27" t="str">
        <f t="shared" si="52"/>
        <v>SM2: Schwarz, Detlef</v>
      </c>
      <c r="G3358" s="27" t="str">
        <f>VLOOKUP(A3358,bangolf_kategorien!$A$2:$B$11,2,FALSE)</f>
        <v>SM2</v>
      </c>
    </row>
    <row r="3359" spans="1:7" ht="14.5" x14ac:dyDescent="0.35">
      <c r="A3359" t="s">
        <v>152</v>
      </c>
      <c r="B3359">
        <v>67094</v>
      </c>
      <c r="C3359" t="s">
        <v>494</v>
      </c>
      <c r="D3359" t="s">
        <v>2704</v>
      </c>
      <c r="E3359" t="s">
        <v>417</v>
      </c>
      <c r="F3359" s="27" t="str">
        <f t="shared" si="52"/>
        <v>SCHM: Schwarz, Dominik</v>
      </c>
      <c r="G3359" s="27" t="str">
        <f>VLOOKUP(A3359,bangolf_kategorien!$A$2:$B$11,2,FALSE)</f>
        <v>SCHM</v>
      </c>
    </row>
    <row r="3360" spans="1:7" ht="14.5" x14ac:dyDescent="0.35">
      <c r="A3360" t="s">
        <v>112</v>
      </c>
      <c r="B3360">
        <v>2284</v>
      </c>
      <c r="C3360" t="s">
        <v>2132</v>
      </c>
      <c r="D3360" t="s">
        <v>2704</v>
      </c>
      <c r="E3360" t="s">
        <v>488</v>
      </c>
      <c r="F3360" s="27" t="str">
        <f t="shared" si="52"/>
        <v>SM2: Schwarz, Egon</v>
      </c>
      <c r="G3360" s="27" t="str">
        <f>VLOOKUP(A3360,bangolf_kategorien!$A$2:$B$11,2,FALSE)</f>
        <v>SM2</v>
      </c>
    </row>
    <row r="3361" spans="1:7" ht="14.5" x14ac:dyDescent="0.35">
      <c r="A3361" t="s">
        <v>112</v>
      </c>
      <c r="B3361">
        <v>3106821</v>
      </c>
      <c r="C3361" t="s">
        <v>113</v>
      </c>
      <c r="D3361" t="s">
        <v>2704</v>
      </c>
      <c r="E3361" t="s">
        <v>4</v>
      </c>
      <c r="F3361" s="27" t="str">
        <f t="shared" si="52"/>
        <v>SM2: Schwarz, Lothar</v>
      </c>
      <c r="G3361" s="27" t="str">
        <f>VLOOKUP(A3361,bangolf_kategorien!$A$2:$B$11,2,FALSE)</f>
        <v>SM2</v>
      </c>
    </row>
    <row r="3362" spans="1:7" ht="14.5" x14ac:dyDescent="0.35">
      <c r="A3362" t="s">
        <v>152</v>
      </c>
      <c r="B3362">
        <v>66857</v>
      </c>
      <c r="C3362" t="s">
        <v>704</v>
      </c>
      <c r="D3362" t="s">
        <v>2704</v>
      </c>
      <c r="E3362" t="s">
        <v>488</v>
      </c>
      <c r="F3362" s="27" t="str">
        <f t="shared" si="52"/>
        <v>SCHM: Schwarz, Luca</v>
      </c>
      <c r="G3362" s="27" t="str">
        <f>VLOOKUP(A3362,bangolf_kategorien!$A$2:$B$11,2,FALSE)</f>
        <v>SCHM</v>
      </c>
    </row>
    <row r="3363" spans="1:7" ht="14.5" x14ac:dyDescent="0.35">
      <c r="A3363" t="s">
        <v>134</v>
      </c>
      <c r="B3363">
        <v>35523</v>
      </c>
      <c r="C3363" t="s">
        <v>1288</v>
      </c>
      <c r="D3363" t="s">
        <v>2704</v>
      </c>
      <c r="E3363" t="s">
        <v>512</v>
      </c>
      <c r="F3363" s="27" t="str">
        <f t="shared" si="52"/>
        <v>SW1: Schwarz, Rosemarie</v>
      </c>
      <c r="G3363" s="27" t="str">
        <f>VLOOKUP(A3363,bangolf_kategorien!$A$2:$B$11,2,FALSE)</f>
        <v>SW1</v>
      </c>
    </row>
    <row r="3364" spans="1:7" ht="14.5" x14ac:dyDescent="0.35">
      <c r="A3364" t="s">
        <v>112</v>
      </c>
      <c r="B3364">
        <v>4629</v>
      </c>
      <c r="C3364" t="s">
        <v>791</v>
      </c>
      <c r="D3364" t="s">
        <v>2704</v>
      </c>
      <c r="E3364" t="s">
        <v>979</v>
      </c>
      <c r="F3364" s="27" t="str">
        <f t="shared" si="52"/>
        <v>SM2: Schwarz, Sebastian</v>
      </c>
      <c r="G3364" s="27" t="str">
        <f>VLOOKUP(A3364,bangolf_kategorien!$A$2:$B$11,2,FALSE)</f>
        <v>SM2</v>
      </c>
    </row>
    <row r="3365" spans="1:7" ht="14.5" x14ac:dyDescent="0.35">
      <c r="A3365" t="s">
        <v>152</v>
      </c>
      <c r="B3365">
        <v>66470</v>
      </c>
      <c r="C3365" t="s">
        <v>330</v>
      </c>
      <c r="D3365" t="s">
        <v>2704</v>
      </c>
      <c r="E3365" t="s">
        <v>417</v>
      </c>
      <c r="F3365" s="27" t="str">
        <f t="shared" si="52"/>
        <v>SCHM: Schwarz, Tobias</v>
      </c>
      <c r="G3365" s="27" t="str">
        <f>VLOOKUP(A3365,bangolf_kategorien!$A$2:$B$11,2,FALSE)</f>
        <v>SCHM</v>
      </c>
    </row>
    <row r="3366" spans="1:7" ht="14.5" x14ac:dyDescent="0.35">
      <c r="A3366" t="s">
        <v>112</v>
      </c>
      <c r="B3366">
        <v>5265</v>
      </c>
      <c r="C3366" t="s">
        <v>180</v>
      </c>
      <c r="D3366" t="s">
        <v>2705</v>
      </c>
      <c r="E3366" t="s">
        <v>351</v>
      </c>
      <c r="F3366" s="27" t="str">
        <f t="shared" si="52"/>
        <v>SM2: Schwarzbach, Peter</v>
      </c>
      <c r="G3366" s="27" t="str">
        <f>VLOOKUP(A3366,bangolf_kategorien!$A$2:$B$11,2,FALSE)</f>
        <v>SM2</v>
      </c>
    </row>
    <row r="3367" spans="1:7" ht="14.5" x14ac:dyDescent="0.35">
      <c r="A3367" t="s">
        <v>127</v>
      </c>
      <c r="B3367">
        <v>50327</v>
      </c>
      <c r="C3367" t="s">
        <v>330</v>
      </c>
      <c r="D3367" t="s">
        <v>2705</v>
      </c>
      <c r="E3367" t="s">
        <v>351</v>
      </c>
      <c r="F3367" s="27" t="str">
        <f t="shared" si="52"/>
        <v>H: Schwarzbach, Tobias</v>
      </c>
      <c r="G3367" s="27" t="str">
        <f>VLOOKUP(A3367,bangolf_kategorien!$A$2:$B$11,2,FALSE)</f>
        <v>H</v>
      </c>
    </row>
    <row r="3368" spans="1:7" ht="14.5" x14ac:dyDescent="0.35">
      <c r="A3368" t="s">
        <v>197</v>
      </c>
      <c r="B3368">
        <v>66053</v>
      </c>
      <c r="C3368" t="s">
        <v>629</v>
      </c>
      <c r="D3368" t="s">
        <v>2706</v>
      </c>
      <c r="E3368" t="s">
        <v>234</v>
      </c>
      <c r="F3368" s="27" t="str">
        <f t="shared" si="52"/>
        <v>JM: Schwarzenberger, Nils</v>
      </c>
      <c r="G3368" s="27" t="str">
        <f>VLOOKUP(A3368,bangolf_kategorien!$A$2:$B$11,2,FALSE)</f>
        <v>JM</v>
      </c>
    </row>
    <row r="3369" spans="1:7" ht="14.5" x14ac:dyDescent="0.35">
      <c r="A3369" t="s">
        <v>152</v>
      </c>
      <c r="B3369">
        <v>66616</v>
      </c>
      <c r="C3369" t="s">
        <v>238</v>
      </c>
      <c r="D3369" t="s">
        <v>2707</v>
      </c>
      <c r="E3369" t="s">
        <v>488</v>
      </c>
      <c r="F3369" s="27" t="str">
        <f t="shared" si="52"/>
        <v>SCHM: Schwarzer, Marco</v>
      </c>
      <c r="G3369" s="27" t="str">
        <f>VLOOKUP(A3369,bangolf_kategorien!$A$2:$B$11,2,FALSE)</f>
        <v>SCHM</v>
      </c>
    </row>
    <row r="3370" spans="1:7" ht="14.5" x14ac:dyDescent="0.35">
      <c r="A3370" t="s">
        <v>116</v>
      </c>
      <c r="B3370">
        <v>19804</v>
      </c>
      <c r="C3370" t="s">
        <v>724</v>
      </c>
      <c r="D3370" t="s">
        <v>2708</v>
      </c>
      <c r="E3370" t="s">
        <v>602</v>
      </c>
      <c r="F3370" s="27" t="str">
        <f t="shared" si="52"/>
        <v>SW2: Schwebinghaus, Bettina</v>
      </c>
      <c r="G3370" s="27" t="str">
        <f>VLOOKUP(A3370,bangolf_kategorien!$A$2:$B$11,2,FALSE)</f>
        <v>SW2</v>
      </c>
    </row>
    <row r="3371" spans="1:7" ht="14.5" x14ac:dyDescent="0.35">
      <c r="A3371" t="s">
        <v>112</v>
      </c>
      <c r="B3371">
        <v>19806</v>
      </c>
      <c r="C3371" t="s">
        <v>592</v>
      </c>
      <c r="D3371" t="s">
        <v>2708</v>
      </c>
      <c r="E3371" t="s">
        <v>602</v>
      </c>
      <c r="F3371" s="27" t="str">
        <f t="shared" si="52"/>
        <v>SM2: Schwebinghaus, Ulrich</v>
      </c>
      <c r="G3371" s="27" t="str">
        <f>VLOOKUP(A3371,bangolf_kategorien!$A$2:$B$11,2,FALSE)</f>
        <v>SM2</v>
      </c>
    </row>
    <row r="3372" spans="1:7" ht="14.5" x14ac:dyDescent="0.35">
      <c r="A3372" t="s">
        <v>112</v>
      </c>
      <c r="B3372">
        <v>23183</v>
      </c>
      <c r="C3372" t="s">
        <v>2709</v>
      </c>
      <c r="D3372" t="s">
        <v>2710</v>
      </c>
      <c r="E3372" t="s">
        <v>446</v>
      </c>
      <c r="F3372" s="27" t="str">
        <f t="shared" si="52"/>
        <v>SM2: Schweizer, Karl-Albert</v>
      </c>
      <c r="G3372" s="27" t="str">
        <f>VLOOKUP(A3372,bangolf_kategorien!$A$2:$B$11,2,FALSE)</f>
        <v>SM2</v>
      </c>
    </row>
    <row r="3373" spans="1:7" ht="14.5" x14ac:dyDescent="0.35">
      <c r="A3373" t="s">
        <v>112</v>
      </c>
      <c r="B3373">
        <v>22937</v>
      </c>
      <c r="C3373" t="s">
        <v>143</v>
      </c>
      <c r="D3373" t="s">
        <v>2711</v>
      </c>
      <c r="E3373" t="s">
        <v>204</v>
      </c>
      <c r="F3373" s="27" t="str">
        <f t="shared" si="52"/>
        <v>SM2: Schwer, Bernd</v>
      </c>
      <c r="G3373" s="27" t="str">
        <f>VLOOKUP(A3373,bangolf_kategorien!$A$2:$B$11,2,FALSE)</f>
        <v>SM2</v>
      </c>
    </row>
    <row r="3374" spans="1:7" ht="14.5" x14ac:dyDescent="0.35">
      <c r="A3374" t="s">
        <v>127</v>
      </c>
      <c r="B3374">
        <v>45141</v>
      </c>
      <c r="C3374" t="s">
        <v>190</v>
      </c>
      <c r="D3374" t="s">
        <v>2711</v>
      </c>
      <c r="E3374" t="s">
        <v>204</v>
      </c>
      <c r="F3374" s="27" t="str">
        <f t="shared" si="52"/>
        <v>H: Schwer, Uwe</v>
      </c>
      <c r="G3374" s="27" t="str">
        <f>VLOOKUP(A3374,bangolf_kategorien!$A$2:$B$11,2,FALSE)</f>
        <v>H</v>
      </c>
    </row>
    <row r="3375" spans="1:7" ht="14.5" x14ac:dyDescent="0.35">
      <c r="A3375" t="s">
        <v>127</v>
      </c>
      <c r="B3375">
        <v>1029324</v>
      </c>
      <c r="C3375" t="s">
        <v>694</v>
      </c>
      <c r="D3375" t="s">
        <v>3954</v>
      </c>
      <c r="E3375" t="s">
        <v>4</v>
      </c>
      <c r="F3375" s="27" t="str">
        <f t="shared" si="52"/>
        <v>H: Schwerte, Benjamin</v>
      </c>
      <c r="G3375" s="27" t="str">
        <f>VLOOKUP(A3375,bangolf_kategorien!$A$2:$B$11,2,FALSE)</f>
        <v>H</v>
      </c>
    </row>
    <row r="3376" spans="1:7" ht="14.5" x14ac:dyDescent="0.35">
      <c r="A3376" t="s">
        <v>127</v>
      </c>
      <c r="B3376">
        <v>65944</v>
      </c>
      <c r="C3376" t="s">
        <v>2712</v>
      </c>
      <c r="D3376" t="s">
        <v>2713</v>
      </c>
      <c r="E3376" t="s">
        <v>447</v>
      </c>
      <c r="F3376" s="27" t="str">
        <f t="shared" si="52"/>
        <v>H: Schwickert, Benedikt</v>
      </c>
      <c r="G3376" s="27" t="str">
        <f>VLOOKUP(A3376,bangolf_kategorien!$A$2:$B$11,2,FALSE)</f>
        <v>H</v>
      </c>
    </row>
    <row r="3377" spans="1:7" ht="14.5" x14ac:dyDescent="0.35">
      <c r="A3377" t="s">
        <v>112</v>
      </c>
      <c r="B3377">
        <v>36108</v>
      </c>
      <c r="C3377" t="s">
        <v>2714</v>
      </c>
      <c r="D3377" t="s">
        <v>2715</v>
      </c>
      <c r="E3377" t="s">
        <v>228</v>
      </c>
      <c r="F3377" s="27" t="str">
        <f t="shared" si="52"/>
        <v>SM2: Schwind, Karl-Willi</v>
      </c>
      <c r="G3377" s="27" t="str">
        <f>VLOOKUP(A3377,bangolf_kategorien!$A$2:$B$11,2,FALSE)</f>
        <v>SM2</v>
      </c>
    </row>
    <row r="3378" spans="1:7" ht="14.5" x14ac:dyDescent="0.35">
      <c r="A3378" t="s">
        <v>134</v>
      </c>
      <c r="B3378">
        <v>36107</v>
      </c>
      <c r="C3378" t="s">
        <v>1444</v>
      </c>
      <c r="D3378" t="s">
        <v>2715</v>
      </c>
      <c r="E3378" t="s">
        <v>228</v>
      </c>
      <c r="F3378" s="27" t="str">
        <f t="shared" si="52"/>
        <v>SW1: Schwind, Regina</v>
      </c>
      <c r="G3378" s="27" t="str">
        <f>VLOOKUP(A3378,bangolf_kategorien!$A$2:$B$11,2,FALSE)</f>
        <v>SW1</v>
      </c>
    </row>
    <row r="3379" spans="1:7" ht="14.5" x14ac:dyDescent="0.35">
      <c r="A3379" t="s">
        <v>127</v>
      </c>
      <c r="B3379">
        <v>33361</v>
      </c>
      <c r="C3379" t="s">
        <v>791</v>
      </c>
      <c r="D3379" t="s">
        <v>2715</v>
      </c>
      <c r="E3379" t="s">
        <v>228</v>
      </c>
      <c r="F3379" s="27" t="str">
        <f t="shared" si="52"/>
        <v>H: Schwind, Sebastian</v>
      </c>
      <c r="G3379" s="27" t="str">
        <f>VLOOKUP(A3379,bangolf_kategorien!$A$2:$B$11,2,FALSE)</f>
        <v>H</v>
      </c>
    </row>
    <row r="3380" spans="1:7" ht="14.5" x14ac:dyDescent="0.35">
      <c r="A3380" t="s">
        <v>127</v>
      </c>
      <c r="B3380">
        <v>35763</v>
      </c>
      <c r="C3380" t="s">
        <v>791</v>
      </c>
      <c r="D3380" t="s">
        <v>2715</v>
      </c>
      <c r="E3380" t="s">
        <v>446</v>
      </c>
      <c r="F3380" s="27" t="str">
        <f t="shared" si="52"/>
        <v>H: Schwind, Sebastian</v>
      </c>
      <c r="G3380" s="27" t="str">
        <f>VLOOKUP(A3380,bangolf_kategorien!$A$2:$B$11,2,FALSE)</f>
        <v>H</v>
      </c>
    </row>
    <row r="3381" spans="1:7" ht="14.5" x14ac:dyDescent="0.35">
      <c r="A3381" t="s">
        <v>123</v>
      </c>
      <c r="B3381">
        <v>29873</v>
      </c>
      <c r="C3381" t="s">
        <v>481</v>
      </c>
      <c r="D3381" t="s">
        <v>2716</v>
      </c>
      <c r="E3381" t="s">
        <v>471</v>
      </c>
      <c r="F3381" s="27" t="str">
        <f t="shared" si="52"/>
        <v>SM1: Schwingen, Holger</v>
      </c>
      <c r="G3381" s="27" t="str">
        <f>VLOOKUP(A3381,bangolf_kategorien!$A$2:$B$11,2,FALSE)</f>
        <v>SM1</v>
      </c>
    </row>
    <row r="3382" spans="1:7" ht="14.5" x14ac:dyDescent="0.35">
      <c r="A3382" t="s">
        <v>123</v>
      </c>
      <c r="B3382">
        <v>40968</v>
      </c>
      <c r="C3382" t="s">
        <v>149</v>
      </c>
      <c r="D3382" t="s">
        <v>2717</v>
      </c>
      <c r="E3382" t="s">
        <v>531</v>
      </c>
      <c r="F3382" s="27" t="str">
        <f t="shared" si="52"/>
        <v>SM1: Schwinger, Markus</v>
      </c>
      <c r="G3382" s="27" t="str">
        <f>VLOOKUP(A3382,bangolf_kategorien!$A$2:$B$11,2,FALSE)</f>
        <v>SM1</v>
      </c>
    </row>
    <row r="3383" spans="1:7" ht="14.5" x14ac:dyDescent="0.35">
      <c r="A3383" t="s">
        <v>123</v>
      </c>
      <c r="B3383">
        <v>16230</v>
      </c>
      <c r="C3383" t="s">
        <v>685</v>
      </c>
      <c r="D3383" t="s">
        <v>2718</v>
      </c>
      <c r="E3383" t="s">
        <v>595</v>
      </c>
      <c r="F3383" s="27" t="str">
        <f t="shared" si="52"/>
        <v>SM1: Seegert, Thorsten</v>
      </c>
      <c r="G3383" s="27" t="str">
        <f>VLOOKUP(A3383,bangolf_kategorien!$A$2:$B$11,2,FALSE)</f>
        <v>SM1</v>
      </c>
    </row>
    <row r="3384" spans="1:7" ht="14.5" x14ac:dyDescent="0.35">
      <c r="A3384" t="s">
        <v>112</v>
      </c>
      <c r="B3384">
        <v>31144</v>
      </c>
      <c r="C3384" t="s">
        <v>190</v>
      </c>
      <c r="D3384" t="s">
        <v>2719</v>
      </c>
      <c r="E3384" t="s">
        <v>214</v>
      </c>
      <c r="F3384" s="27" t="str">
        <f t="shared" si="52"/>
        <v>SM2: Seeland, Uwe</v>
      </c>
      <c r="G3384" s="27" t="str">
        <f>VLOOKUP(A3384,bangolf_kategorien!$A$2:$B$11,2,FALSE)</f>
        <v>SM2</v>
      </c>
    </row>
    <row r="3385" spans="1:7" ht="14.5" x14ac:dyDescent="0.35">
      <c r="A3385" t="s">
        <v>112</v>
      </c>
      <c r="B3385">
        <v>49464</v>
      </c>
      <c r="C3385" t="s">
        <v>436</v>
      </c>
      <c r="D3385" t="s">
        <v>2720</v>
      </c>
      <c r="E3385" t="s">
        <v>491</v>
      </c>
      <c r="F3385" s="27" t="str">
        <f t="shared" si="52"/>
        <v>SM2: Seelig, Norbert</v>
      </c>
      <c r="G3385" s="27" t="str">
        <f>VLOOKUP(A3385,bangolf_kategorien!$A$2:$B$11,2,FALSE)</f>
        <v>SM2</v>
      </c>
    </row>
    <row r="3386" spans="1:7" ht="14.5" x14ac:dyDescent="0.35">
      <c r="A3386" t="s">
        <v>123</v>
      </c>
      <c r="B3386">
        <v>3202318</v>
      </c>
      <c r="C3386" t="s">
        <v>513</v>
      </c>
      <c r="D3386" t="s">
        <v>3955</v>
      </c>
      <c r="E3386" t="s">
        <v>4</v>
      </c>
      <c r="F3386" s="27" t="str">
        <f t="shared" si="52"/>
        <v>SM1: Seemann, Frank</v>
      </c>
      <c r="G3386" s="27" t="str">
        <f>VLOOKUP(A3386,bangolf_kategorien!$A$2:$B$11,2,FALSE)</f>
        <v>SM1</v>
      </c>
    </row>
    <row r="3387" spans="1:7" ht="14.5" x14ac:dyDescent="0.35">
      <c r="A3387" t="s">
        <v>112</v>
      </c>
      <c r="B3387">
        <v>35801</v>
      </c>
      <c r="C3387" t="s">
        <v>1025</v>
      </c>
      <c r="D3387" t="s">
        <v>2721</v>
      </c>
      <c r="E3387" t="s">
        <v>393</v>
      </c>
      <c r="F3387" s="27" t="str">
        <f t="shared" si="52"/>
        <v>SM2: Seher, Gerald</v>
      </c>
      <c r="G3387" s="27" t="str">
        <f>VLOOKUP(A3387,bangolf_kategorien!$A$2:$B$11,2,FALSE)</f>
        <v>SM2</v>
      </c>
    </row>
    <row r="3388" spans="1:7" ht="14.5" x14ac:dyDescent="0.35">
      <c r="A3388" t="s">
        <v>127</v>
      </c>
      <c r="B3388">
        <v>66056</v>
      </c>
      <c r="C3388" t="s">
        <v>186</v>
      </c>
      <c r="D3388" t="s">
        <v>3956</v>
      </c>
      <c r="E3388" t="s">
        <v>534</v>
      </c>
      <c r="F3388" s="27" t="str">
        <f t="shared" si="52"/>
        <v>H: Sehm, Alexander</v>
      </c>
      <c r="G3388" s="27" t="str">
        <f>VLOOKUP(A3388,bangolf_kategorien!$A$2:$B$11,2,FALSE)</f>
        <v>H</v>
      </c>
    </row>
    <row r="3389" spans="1:7" ht="14.5" x14ac:dyDescent="0.35">
      <c r="A3389" t="s">
        <v>127</v>
      </c>
      <c r="B3389">
        <v>36068</v>
      </c>
      <c r="C3389" t="s">
        <v>140</v>
      </c>
      <c r="D3389" t="s">
        <v>2722</v>
      </c>
      <c r="E3389" t="s">
        <v>480</v>
      </c>
      <c r="F3389" s="27" t="str">
        <f t="shared" si="52"/>
        <v>H: Seibert, Michael</v>
      </c>
      <c r="G3389" s="27" t="str">
        <f>VLOOKUP(A3389,bangolf_kategorien!$A$2:$B$11,2,FALSE)</f>
        <v>H</v>
      </c>
    </row>
    <row r="3390" spans="1:7" ht="14.5" x14ac:dyDescent="0.35">
      <c r="A3390" t="s">
        <v>123</v>
      </c>
      <c r="B3390">
        <v>37395</v>
      </c>
      <c r="C3390" t="s">
        <v>315</v>
      </c>
      <c r="D3390" t="s">
        <v>2723</v>
      </c>
      <c r="E3390" t="s">
        <v>240</v>
      </c>
      <c r="F3390" s="27" t="str">
        <f t="shared" si="52"/>
        <v>SM1: Seidel, Andreas</v>
      </c>
      <c r="G3390" s="27" t="str">
        <f>VLOOKUP(A3390,bangolf_kategorien!$A$2:$B$11,2,FALSE)</f>
        <v>SM1</v>
      </c>
    </row>
    <row r="3391" spans="1:7" ht="14.5" x14ac:dyDescent="0.35">
      <c r="A3391" t="s">
        <v>123</v>
      </c>
      <c r="B3391">
        <v>67273</v>
      </c>
      <c r="C3391" t="s">
        <v>399</v>
      </c>
      <c r="D3391" t="s">
        <v>2723</v>
      </c>
      <c r="E3391" t="s">
        <v>3690</v>
      </c>
      <c r="F3391" s="27" t="str">
        <f t="shared" si="52"/>
        <v>SM1: Seidel, Dirk</v>
      </c>
      <c r="G3391" s="27" t="str">
        <f>VLOOKUP(A3391,bangolf_kategorien!$A$2:$B$11,2,FALSE)</f>
        <v>SM1</v>
      </c>
    </row>
    <row r="3392" spans="1:7" ht="14.5" x14ac:dyDescent="0.35">
      <c r="A3392" t="s">
        <v>123</v>
      </c>
      <c r="B3392">
        <v>50389</v>
      </c>
      <c r="C3392" t="s">
        <v>382</v>
      </c>
      <c r="D3392" t="s">
        <v>2723</v>
      </c>
      <c r="E3392" t="s">
        <v>899</v>
      </c>
      <c r="F3392" s="27" t="str">
        <f t="shared" si="52"/>
        <v>SM1: Seidel, Martin</v>
      </c>
      <c r="G3392" s="27" t="str">
        <f>VLOOKUP(A3392,bangolf_kategorien!$A$2:$B$11,2,FALSE)</f>
        <v>SM1</v>
      </c>
    </row>
    <row r="3393" spans="1:7" ht="14.5" x14ac:dyDescent="0.35">
      <c r="A3393" t="s">
        <v>112</v>
      </c>
      <c r="B3393">
        <v>66621</v>
      </c>
      <c r="C3393" t="s">
        <v>1229</v>
      </c>
      <c r="D3393" t="s">
        <v>2724</v>
      </c>
      <c r="E3393" t="s">
        <v>160</v>
      </c>
      <c r="F3393" s="27" t="str">
        <f t="shared" si="52"/>
        <v>SM2: Seidl, Heribert</v>
      </c>
      <c r="G3393" s="27" t="str">
        <f>VLOOKUP(A3393,bangolf_kategorien!$A$2:$B$11,2,FALSE)</f>
        <v>SM2</v>
      </c>
    </row>
    <row r="3394" spans="1:7" ht="14.5" x14ac:dyDescent="0.35">
      <c r="A3394" t="s">
        <v>127</v>
      </c>
      <c r="B3394">
        <v>50138</v>
      </c>
      <c r="C3394" t="s">
        <v>513</v>
      </c>
      <c r="D3394" t="s">
        <v>2725</v>
      </c>
      <c r="E3394" t="s">
        <v>256</v>
      </c>
      <c r="F3394" s="27" t="str">
        <f t="shared" si="52"/>
        <v>H: Seidler, Frank</v>
      </c>
      <c r="G3394" s="27" t="str">
        <f>VLOOKUP(A3394,bangolf_kategorien!$A$2:$B$11,2,FALSE)</f>
        <v>H</v>
      </c>
    </row>
    <row r="3395" spans="1:7" ht="14.5" x14ac:dyDescent="0.35">
      <c r="A3395" t="s">
        <v>112</v>
      </c>
      <c r="B3395">
        <v>65912</v>
      </c>
      <c r="C3395" t="s">
        <v>376</v>
      </c>
      <c r="D3395" t="s">
        <v>2726</v>
      </c>
      <c r="E3395" t="s">
        <v>444</v>
      </c>
      <c r="F3395" s="27" t="str">
        <f t="shared" ref="F3395:F3458" si="53">CONCATENATE(G3395,": ",D3395,", ",C3395)</f>
        <v>SM2: Seifermann, Franz</v>
      </c>
      <c r="G3395" s="27" t="str">
        <f>VLOOKUP(A3395,bangolf_kategorien!$A$2:$B$11,2,FALSE)</f>
        <v>SM2</v>
      </c>
    </row>
    <row r="3396" spans="1:7" ht="14.5" x14ac:dyDescent="0.35">
      <c r="A3396" t="s">
        <v>197</v>
      </c>
      <c r="B3396">
        <v>66819</v>
      </c>
      <c r="C3396" t="s">
        <v>2148</v>
      </c>
      <c r="D3396" t="s">
        <v>2727</v>
      </c>
      <c r="E3396" t="s">
        <v>252</v>
      </c>
      <c r="F3396" s="27" t="str">
        <f t="shared" si="53"/>
        <v>JM: Seifert, Colin</v>
      </c>
      <c r="G3396" s="27" t="str">
        <f>VLOOKUP(A3396,bangolf_kategorien!$A$2:$B$11,2,FALSE)</f>
        <v>JM</v>
      </c>
    </row>
    <row r="3397" spans="1:7" ht="14.5" x14ac:dyDescent="0.35">
      <c r="A3397" t="s">
        <v>197</v>
      </c>
      <c r="B3397">
        <v>66364</v>
      </c>
      <c r="C3397" t="s">
        <v>435</v>
      </c>
      <c r="D3397" t="s">
        <v>2727</v>
      </c>
      <c r="E3397" t="s">
        <v>252</v>
      </c>
      <c r="F3397" s="27" t="str">
        <f t="shared" si="53"/>
        <v>JM: Seifert, Noah</v>
      </c>
      <c r="G3397" s="27" t="str">
        <f>VLOOKUP(A3397,bangolf_kategorien!$A$2:$B$11,2,FALSE)</f>
        <v>JM</v>
      </c>
    </row>
    <row r="3398" spans="1:7" ht="14.5" x14ac:dyDescent="0.35">
      <c r="A3398" t="s">
        <v>123</v>
      </c>
      <c r="B3398">
        <v>66472</v>
      </c>
      <c r="C3398" t="s">
        <v>241</v>
      </c>
      <c r="D3398" t="s">
        <v>2727</v>
      </c>
      <c r="E3398" t="s">
        <v>252</v>
      </c>
      <c r="F3398" s="27" t="str">
        <f t="shared" si="53"/>
        <v>SM1: Seifert, Stefan</v>
      </c>
      <c r="G3398" s="27" t="str">
        <f>VLOOKUP(A3398,bangolf_kategorien!$A$2:$B$11,2,FALSE)</f>
        <v>SM1</v>
      </c>
    </row>
    <row r="3399" spans="1:7" ht="14.5" x14ac:dyDescent="0.35">
      <c r="A3399" t="s">
        <v>112</v>
      </c>
      <c r="B3399">
        <v>67133</v>
      </c>
      <c r="C3399" t="s">
        <v>190</v>
      </c>
      <c r="D3399" t="s">
        <v>2727</v>
      </c>
      <c r="E3399" t="s">
        <v>417</v>
      </c>
      <c r="F3399" s="27" t="str">
        <f t="shared" si="53"/>
        <v>SM2: Seifert, Uwe</v>
      </c>
      <c r="G3399" s="27" t="str">
        <f>VLOOKUP(A3399,bangolf_kategorien!$A$2:$B$11,2,FALSE)</f>
        <v>SM2</v>
      </c>
    </row>
    <row r="3400" spans="1:7" ht="14.5" x14ac:dyDescent="0.35">
      <c r="A3400" t="s">
        <v>123</v>
      </c>
      <c r="B3400">
        <v>46233</v>
      </c>
      <c r="C3400" t="s">
        <v>190</v>
      </c>
      <c r="D3400" t="s">
        <v>2728</v>
      </c>
      <c r="E3400" t="s">
        <v>219</v>
      </c>
      <c r="F3400" s="27" t="str">
        <f t="shared" si="53"/>
        <v>SM1: Seiler, Uwe</v>
      </c>
      <c r="G3400" s="27" t="str">
        <f>VLOOKUP(A3400,bangolf_kategorien!$A$2:$B$11,2,FALSE)</f>
        <v>SM1</v>
      </c>
    </row>
    <row r="3401" spans="1:7" ht="14.5" x14ac:dyDescent="0.35">
      <c r="A3401" t="s">
        <v>123</v>
      </c>
      <c r="B3401">
        <v>41018</v>
      </c>
      <c r="C3401" t="s">
        <v>391</v>
      </c>
      <c r="D3401" t="s">
        <v>2729</v>
      </c>
      <c r="E3401" t="s">
        <v>126</v>
      </c>
      <c r="F3401" s="27" t="str">
        <f t="shared" si="53"/>
        <v>SM1: Seilz, Oliver</v>
      </c>
      <c r="G3401" s="27" t="str">
        <f>VLOOKUP(A3401,bangolf_kategorien!$A$2:$B$11,2,FALSE)</f>
        <v>SM1</v>
      </c>
    </row>
    <row r="3402" spans="1:7" ht="14.5" x14ac:dyDescent="0.35">
      <c r="A3402" t="s">
        <v>123</v>
      </c>
      <c r="B3402">
        <v>44841</v>
      </c>
      <c r="C3402" t="s">
        <v>168</v>
      </c>
      <c r="D3402" t="s">
        <v>3957</v>
      </c>
      <c r="E3402" t="s">
        <v>3787</v>
      </c>
      <c r="F3402" s="27" t="str">
        <f t="shared" si="53"/>
        <v>SM1: Seinsche, Rainer</v>
      </c>
      <c r="G3402" s="27" t="str">
        <f>VLOOKUP(A3402,bangolf_kategorien!$A$2:$B$11,2,FALSE)</f>
        <v>SM1</v>
      </c>
    </row>
    <row r="3403" spans="1:7" ht="14.5" x14ac:dyDescent="0.35">
      <c r="A3403" t="s">
        <v>112</v>
      </c>
      <c r="B3403">
        <v>29950</v>
      </c>
      <c r="C3403" t="s">
        <v>140</v>
      </c>
      <c r="D3403" t="s">
        <v>2730</v>
      </c>
      <c r="E3403" t="s">
        <v>442</v>
      </c>
      <c r="F3403" s="27" t="str">
        <f t="shared" si="53"/>
        <v>SM2: Seiz, Michael</v>
      </c>
      <c r="G3403" s="27" t="str">
        <f>VLOOKUP(A3403,bangolf_kategorien!$A$2:$B$11,2,FALSE)</f>
        <v>SM2</v>
      </c>
    </row>
    <row r="3404" spans="1:7" ht="14.5" x14ac:dyDescent="0.35">
      <c r="A3404" t="s">
        <v>127</v>
      </c>
      <c r="B3404">
        <v>45788</v>
      </c>
      <c r="C3404" t="s">
        <v>1226</v>
      </c>
      <c r="D3404" t="s">
        <v>2731</v>
      </c>
      <c r="E3404" t="s">
        <v>401</v>
      </c>
      <c r="F3404" s="27" t="str">
        <f t="shared" si="53"/>
        <v>H: Selka, Heiko</v>
      </c>
      <c r="G3404" s="27" t="str">
        <f>VLOOKUP(A3404,bangolf_kategorien!$A$2:$B$11,2,FALSE)</f>
        <v>H</v>
      </c>
    </row>
    <row r="3405" spans="1:7" ht="14.5" x14ac:dyDescent="0.35">
      <c r="A3405" t="s">
        <v>123</v>
      </c>
      <c r="B3405">
        <v>45198</v>
      </c>
      <c r="C3405" t="s">
        <v>685</v>
      </c>
      <c r="D3405" t="s">
        <v>2732</v>
      </c>
      <c r="E3405" t="s">
        <v>2733</v>
      </c>
      <c r="F3405" s="27" t="str">
        <f t="shared" si="53"/>
        <v>SM1: Semrau, Thorsten</v>
      </c>
      <c r="G3405" s="27" t="str">
        <f>VLOOKUP(A3405,bangolf_kategorien!$A$2:$B$11,2,FALSE)</f>
        <v>SM1</v>
      </c>
    </row>
    <row r="3406" spans="1:7" ht="14.5" x14ac:dyDescent="0.35">
      <c r="A3406" t="s">
        <v>123</v>
      </c>
      <c r="B3406">
        <v>66858</v>
      </c>
      <c r="C3406" t="s">
        <v>315</v>
      </c>
      <c r="D3406" t="s">
        <v>2734</v>
      </c>
      <c r="E3406" t="s">
        <v>145</v>
      </c>
      <c r="F3406" s="27" t="str">
        <f t="shared" si="53"/>
        <v>SM1: Senke, Andreas</v>
      </c>
      <c r="G3406" s="27" t="str">
        <f>VLOOKUP(A3406,bangolf_kategorien!$A$2:$B$11,2,FALSE)</f>
        <v>SM1</v>
      </c>
    </row>
    <row r="3407" spans="1:7" ht="14.5" x14ac:dyDescent="0.35">
      <c r="A3407" t="s">
        <v>116</v>
      </c>
      <c r="B3407">
        <v>6721</v>
      </c>
      <c r="C3407" t="s">
        <v>999</v>
      </c>
      <c r="D3407" t="s">
        <v>2734</v>
      </c>
      <c r="E3407" t="s">
        <v>145</v>
      </c>
      <c r="F3407" s="27" t="str">
        <f t="shared" si="53"/>
        <v>SW2: Senke, Bärbel</v>
      </c>
      <c r="G3407" s="27" t="str">
        <f>VLOOKUP(A3407,bangolf_kategorien!$A$2:$B$11,2,FALSE)</f>
        <v>SW2</v>
      </c>
    </row>
    <row r="3408" spans="1:7" ht="14.5" x14ac:dyDescent="0.35">
      <c r="A3408" t="s">
        <v>138</v>
      </c>
      <c r="B3408">
        <v>66859</v>
      </c>
      <c r="C3408" t="s">
        <v>3077</v>
      </c>
      <c r="D3408" t="s">
        <v>2734</v>
      </c>
      <c r="E3408" t="s">
        <v>145</v>
      </c>
      <c r="F3408" s="27" t="str">
        <f t="shared" si="53"/>
        <v>D: Senke, Jessica</v>
      </c>
      <c r="G3408" s="27" t="str">
        <f>VLOOKUP(A3408,bangolf_kategorien!$A$2:$B$11,2,FALSE)</f>
        <v>D</v>
      </c>
    </row>
    <row r="3409" spans="1:7" ht="14.5" x14ac:dyDescent="0.35">
      <c r="A3409" t="s">
        <v>116</v>
      </c>
      <c r="B3409">
        <v>3108934</v>
      </c>
      <c r="C3409" t="s">
        <v>443</v>
      </c>
      <c r="D3409" t="s">
        <v>2735</v>
      </c>
      <c r="E3409" t="s">
        <v>4</v>
      </c>
      <c r="F3409" s="27" t="str">
        <f t="shared" si="53"/>
        <v>SW2: Seppi, Ursula</v>
      </c>
      <c r="G3409" s="27" t="str">
        <f>VLOOKUP(A3409,bangolf_kategorien!$A$2:$B$11,2,FALSE)</f>
        <v>SW2</v>
      </c>
    </row>
    <row r="3410" spans="1:7" ht="14.5" x14ac:dyDescent="0.35">
      <c r="A3410" t="s">
        <v>138</v>
      </c>
      <c r="B3410">
        <v>66781</v>
      </c>
      <c r="C3410" t="s">
        <v>829</v>
      </c>
      <c r="D3410" t="s">
        <v>2736</v>
      </c>
      <c r="E3410" t="s">
        <v>534</v>
      </c>
      <c r="F3410" s="27" t="str">
        <f t="shared" si="53"/>
        <v>D: Serfling, Corinna</v>
      </c>
      <c r="G3410" s="27" t="str">
        <f>VLOOKUP(A3410,bangolf_kategorien!$A$2:$B$11,2,FALSE)</f>
        <v>D</v>
      </c>
    </row>
    <row r="3411" spans="1:7" ht="14.5" x14ac:dyDescent="0.35">
      <c r="A3411" t="s">
        <v>197</v>
      </c>
      <c r="B3411">
        <v>67237</v>
      </c>
      <c r="C3411" t="s">
        <v>217</v>
      </c>
      <c r="D3411" t="s">
        <v>3439</v>
      </c>
      <c r="E3411" t="s">
        <v>1031</v>
      </c>
      <c r="F3411" s="27" t="str">
        <f t="shared" si="53"/>
        <v>JM: Sesselmann, Christoph</v>
      </c>
      <c r="G3411" s="27" t="str">
        <f>VLOOKUP(A3411,bangolf_kategorien!$A$2:$B$11,2,FALSE)</f>
        <v>JM</v>
      </c>
    </row>
    <row r="3412" spans="1:7" ht="14.5" x14ac:dyDescent="0.35">
      <c r="A3412" t="s">
        <v>127</v>
      </c>
      <c r="B3412">
        <v>66873</v>
      </c>
      <c r="C3412" t="s">
        <v>1092</v>
      </c>
      <c r="D3412" t="s">
        <v>3439</v>
      </c>
      <c r="E3412" t="s">
        <v>1031</v>
      </c>
      <c r="F3412" s="27" t="str">
        <f t="shared" si="53"/>
        <v>H: Sesselmann, Moritz</v>
      </c>
      <c r="G3412" s="27" t="str">
        <f>VLOOKUP(A3412,bangolf_kategorien!$A$2:$B$11,2,FALSE)</f>
        <v>H</v>
      </c>
    </row>
    <row r="3413" spans="1:7" ht="14.5" x14ac:dyDescent="0.35">
      <c r="A3413" t="s">
        <v>116</v>
      </c>
      <c r="B3413">
        <v>34717</v>
      </c>
      <c r="C3413" t="s">
        <v>350</v>
      </c>
      <c r="D3413" t="s">
        <v>2737</v>
      </c>
      <c r="E3413" t="s">
        <v>408</v>
      </c>
      <c r="F3413" s="27" t="str">
        <f t="shared" si="53"/>
        <v>SW2: Sessler, Susanne</v>
      </c>
      <c r="G3413" s="27" t="str">
        <f>VLOOKUP(A3413,bangolf_kategorien!$A$2:$B$11,2,FALSE)</f>
        <v>SW2</v>
      </c>
    </row>
    <row r="3414" spans="1:7" ht="14.5" x14ac:dyDescent="0.35">
      <c r="A3414" t="s">
        <v>112</v>
      </c>
      <c r="B3414">
        <v>34720</v>
      </c>
      <c r="C3414" t="s">
        <v>182</v>
      </c>
      <c r="D3414" t="s">
        <v>2737</v>
      </c>
      <c r="E3414" t="s">
        <v>408</v>
      </c>
      <c r="F3414" s="27" t="str">
        <f t="shared" si="53"/>
        <v>SM2: Sessler, Wolfgang</v>
      </c>
      <c r="G3414" s="27" t="str">
        <f>VLOOKUP(A3414,bangolf_kategorien!$A$2:$B$11,2,FALSE)</f>
        <v>SM2</v>
      </c>
    </row>
    <row r="3415" spans="1:7" ht="14.5" x14ac:dyDescent="0.35">
      <c r="A3415" t="s">
        <v>112</v>
      </c>
      <c r="B3415">
        <v>40401</v>
      </c>
      <c r="C3415" t="s">
        <v>146</v>
      </c>
      <c r="D3415" t="s">
        <v>2738</v>
      </c>
      <c r="E3415" t="s">
        <v>958</v>
      </c>
      <c r="F3415" s="27" t="str">
        <f t="shared" si="53"/>
        <v>SM2: Seubert, Jürgen</v>
      </c>
      <c r="G3415" s="27" t="str">
        <f>VLOOKUP(A3415,bangolf_kategorien!$A$2:$B$11,2,FALSE)</f>
        <v>SM2</v>
      </c>
    </row>
    <row r="3416" spans="1:7" ht="14.5" x14ac:dyDescent="0.35">
      <c r="A3416" t="s">
        <v>127</v>
      </c>
      <c r="B3416">
        <v>31289</v>
      </c>
      <c r="C3416" t="s">
        <v>315</v>
      </c>
      <c r="D3416" t="s">
        <v>2739</v>
      </c>
      <c r="E3416" t="s">
        <v>1558</v>
      </c>
      <c r="F3416" s="27" t="str">
        <f t="shared" si="53"/>
        <v>H: Seumenicht, Andreas</v>
      </c>
      <c r="G3416" s="27" t="str">
        <f>VLOOKUP(A3416,bangolf_kategorien!$A$2:$B$11,2,FALSE)</f>
        <v>H</v>
      </c>
    </row>
    <row r="3417" spans="1:7" ht="14.5" x14ac:dyDescent="0.35">
      <c r="A3417" t="s">
        <v>123</v>
      </c>
      <c r="B3417">
        <v>48952</v>
      </c>
      <c r="C3417" t="s">
        <v>436</v>
      </c>
      <c r="D3417" t="s">
        <v>2740</v>
      </c>
      <c r="E3417" t="s">
        <v>237</v>
      </c>
      <c r="F3417" s="27" t="str">
        <f t="shared" si="53"/>
        <v>SM1: Seus, Norbert</v>
      </c>
      <c r="G3417" s="27" t="str">
        <f>VLOOKUP(A3417,bangolf_kategorien!$A$2:$B$11,2,FALSE)</f>
        <v>SM1</v>
      </c>
    </row>
    <row r="3418" spans="1:7" ht="14.5" x14ac:dyDescent="0.35">
      <c r="A3418" t="s">
        <v>127</v>
      </c>
      <c r="B3418">
        <v>30411</v>
      </c>
      <c r="C3418" t="s">
        <v>315</v>
      </c>
      <c r="D3418" t="s">
        <v>2742</v>
      </c>
      <c r="E3418" t="s">
        <v>459</v>
      </c>
      <c r="F3418" s="27" t="str">
        <f t="shared" si="53"/>
        <v>H: Seyen, Andreas</v>
      </c>
      <c r="G3418" s="27" t="str">
        <f>VLOOKUP(A3418,bangolf_kategorien!$A$2:$B$11,2,FALSE)</f>
        <v>H</v>
      </c>
    </row>
    <row r="3419" spans="1:7" ht="14.5" x14ac:dyDescent="0.35">
      <c r="A3419" t="s">
        <v>112</v>
      </c>
      <c r="B3419">
        <v>37012</v>
      </c>
      <c r="C3419" t="s">
        <v>809</v>
      </c>
      <c r="D3419" t="s">
        <v>2743</v>
      </c>
      <c r="E3419" t="s">
        <v>122</v>
      </c>
      <c r="F3419" s="27" t="str">
        <f t="shared" si="53"/>
        <v>SM2: Sibilski, Edmund</v>
      </c>
      <c r="G3419" s="27" t="str">
        <f>VLOOKUP(A3419,bangolf_kategorien!$A$2:$B$11,2,FALSE)</f>
        <v>SM2</v>
      </c>
    </row>
    <row r="3420" spans="1:7" ht="14.5" x14ac:dyDescent="0.35">
      <c r="A3420" t="s">
        <v>116</v>
      </c>
      <c r="B3420">
        <v>6728</v>
      </c>
      <c r="C3420" t="s">
        <v>2744</v>
      </c>
      <c r="D3420" t="s">
        <v>2745</v>
      </c>
      <c r="E3420" t="s">
        <v>137</v>
      </c>
      <c r="F3420" s="27" t="str">
        <f t="shared" si="53"/>
        <v>SW2: Sic, Terezia</v>
      </c>
      <c r="G3420" s="27" t="str">
        <f>VLOOKUP(A3420,bangolf_kategorien!$A$2:$B$11,2,FALSE)</f>
        <v>SW2</v>
      </c>
    </row>
    <row r="3421" spans="1:7" ht="14.5" x14ac:dyDescent="0.35">
      <c r="A3421" t="s">
        <v>123</v>
      </c>
      <c r="B3421">
        <v>22127</v>
      </c>
      <c r="C3421" t="s">
        <v>2746</v>
      </c>
      <c r="D3421" t="s">
        <v>2745</v>
      </c>
      <c r="E3421" t="s">
        <v>501</v>
      </c>
      <c r="F3421" s="27" t="str">
        <f t="shared" si="53"/>
        <v>SM1: Sic, Zoltan</v>
      </c>
      <c r="G3421" s="27" t="str">
        <f>VLOOKUP(A3421,bangolf_kategorien!$A$2:$B$11,2,FALSE)</f>
        <v>SM1</v>
      </c>
    </row>
    <row r="3422" spans="1:7" ht="14.5" x14ac:dyDescent="0.35">
      <c r="A3422" t="s">
        <v>123</v>
      </c>
      <c r="B3422">
        <v>66620</v>
      </c>
      <c r="C3422" t="s">
        <v>149</v>
      </c>
      <c r="D3422" t="s">
        <v>2747</v>
      </c>
      <c r="E3422" t="s">
        <v>1531</v>
      </c>
      <c r="F3422" s="27" t="str">
        <f t="shared" si="53"/>
        <v>SM1: Sieber, Markus</v>
      </c>
      <c r="G3422" s="27" t="str">
        <f>VLOOKUP(A3422,bangolf_kategorien!$A$2:$B$11,2,FALSE)</f>
        <v>SM1</v>
      </c>
    </row>
    <row r="3423" spans="1:7" ht="14.5" x14ac:dyDescent="0.35">
      <c r="A3423" t="s">
        <v>127</v>
      </c>
      <c r="B3423">
        <v>37569</v>
      </c>
      <c r="C3423" t="s">
        <v>124</v>
      </c>
      <c r="D3423" t="s">
        <v>2747</v>
      </c>
      <c r="E3423" t="s">
        <v>142</v>
      </c>
      <c r="F3423" s="27" t="str">
        <f t="shared" si="53"/>
        <v>H: Sieber, Thomas</v>
      </c>
      <c r="G3423" s="27" t="str">
        <f>VLOOKUP(A3423,bangolf_kategorien!$A$2:$B$11,2,FALSE)</f>
        <v>H</v>
      </c>
    </row>
    <row r="3424" spans="1:7" ht="14.5" x14ac:dyDescent="0.35">
      <c r="A3424" t="s">
        <v>127</v>
      </c>
      <c r="B3424">
        <v>66412</v>
      </c>
      <c r="C3424" t="s">
        <v>441</v>
      </c>
      <c r="D3424" t="s">
        <v>2747</v>
      </c>
      <c r="E3424" t="s">
        <v>1531</v>
      </c>
      <c r="F3424" s="27" t="str">
        <f t="shared" si="53"/>
        <v>H: Sieber, Timo</v>
      </c>
      <c r="G3424" s="27" t="str">
        <f>VLOOKUP(A3424,bangolf_kategorien!$A$2:$B$11,2,FALSE)</f>
        <v>H</v>
      </c>
    </row>
    <row r="3425" spans="1:7" ht="14.5" x14ac:dyDescent="0.35">
      <c r="A3425" t="s">
        <v>112</v>
      </c>
      <c r="B3425">
        <v>34384</v>
      </c>
      <c r="C3425" t="s">
        <v>410</v>
      </c>
      <c r="D3425" t="s">
        <v>2748</v>
      </c>
      <c r="E3425" t="s">
        <v>295</v>
      </c>
      <c r="F3425" s="27" t="str">
        <f t="shared" si="53"/>
        <v>SM2: Siebert, Erich</v>
      </c>
      <c r="G3425" s="27" t="str">
        <f>VLOOKUP(A3425,bangolf_kategorien!$A$2:$B$11,2,FALSE)</f>
        <v>SM2</v>
      </c>
    </row>
    <row r="3426" spans="1:7" ht="14.5" x14ac:dyDescent="0.35">
      <c r="A3426" t="s">
        <v>112</v>
      </c>
      <c r="B3426">
        <v>36559</v>
      </c>
      <c r="C3426" t="s">
        <v>140</v>
      </c>
      <c r="D3426" t="s">
        <v>2748</v>
      </c>
      <c r="E3426" t="s">
        <v>2000</v>
      </c>
      <c r="F3426" s="27" t="str">
        <f t="shared" si="53"/>
        <v>SM2: Siebert, Michael</v>
      </c>
      <c r="G3426" s="27" t="str">
        <f>VLOOKUP(A3426,bangolf_kategorien!$A$2:$B$11,2,FALSE)</f>
        <v>SM2</v>
      </c>
    </row>
    <row r="3427" spans="1:7" ht="14.5" x14ac:dyDescent="0.35">
      <c r="A3427" t="s">
        <v>127</v>
      </c>
      <c r="B3427">
        <v>3211952</v>
      </c>
      <c r="C3427" t="s">
        <v>278</v>
      </c>
      <c r="D3427" t="s">
        <v>2748</v>
      </c>
      <c r="E3427" t="s">
        <v>4</v>
      </c>
      <c r="F3427" s="27" t="str">
        <f t="shared" si="53"/>
        <v>H: Siebert, Torsten</v>
      </c>
      <c r="G3427" s="27" t="str">
        <f>VLOOKUP(A3427,bangolf_kategorien!$A$2:$B$11,2,FALSE)</f>
        <v>H</v>
      </c>
    </row>
    <row r="3428" spans="1:7" ht="14.5" x14ac:dyDescent="0.35">
      <c r="A3428" t="s">
        <v>127</v>
      </c>
      <c r="B3428">
        <v>41009</v>
      </c>
      <c r="C3428" t="s">
        <v>400</v>
      </c>
      <c r="D3428" t="s">
        <v>2749</v>
      </c>
      <c r="E3428" t="s">
        <v>828</v>
      </c>
      <c r="F3428" s="27" t="str">
        <f t="shared" si="53"/>
        <v>H: Sielaff, Thorben</v>
      </c>
      <c r="G3428" s="27" t="str">
        <f>VLOOKUP(A3428,bangolf_kategorien!$A$2:$B$11,2,FALSE)</f>
        <v>H</v>
      </c>
    </row>
    <row r="3429" spans="1:7" ht="14.5" x14ac:dyDescent="0.35">
      <c r="A3429" t="s">
        <v>127</v>
      </c>
      <c r="B3429">
        <v>67388</v>
      </c>
      <c r="C3429" t="s">
        <v>244</v>
      </c>
      <c r="D3429" t="s">
        <v>3958</v>
      </c>
      <c r="E3429" t="s">
        <v>547</v>
      </c>
      <c r="F3429" s="27" t="str">
        <f t="shared" si="53"/>
        <v>H: Sienknecht, Jörg</v>
      </c>
      <c r="G3429" s="27" t="str">
        <f>VLOOKUP(A3429,bangolf_kategorien!$A$2:$B$11,2,FALSE)</f>
        <v>H</v>
      </c>
    </row>
    <row r="3430" spans="1:7" ht="14.5" x14ac:dyDescent="0.35">
      <c r="A3430" t="s">
        <v>134</v>
      </c>
      <c r="B3430">
        <v>66076</v>
      </c>
      <c r="C3430" t="s">
        <v>290</v>
      </c>
      <c r="D3430" t="s">
        <v>2750</v>
      </c>
      <c r="E3430" t="s">
        <v>1626</v>
      </c>
      <c r="F3430" s="27" t="str">
        <f t="shared" si="53"/>
        <v>SW1: Silex, Andrea</v>
      </c>
      <c r="G3430" s="27" t="str">
        <f>VLOOKUP(A3430,bangolf_kategorien!$A$2:$B$11,2,FALSE)</f>
        <v>SW1</v>
      </c>
    </row>
    <row r="3431" spans="1:7" ht="14.5" x14ac:dyDescent="0.35">
      <c r="A3431" t="s">
        <v>138</v>
      </c>
      <c r="B3431">
        <v>66077</v>
      </c>
      <c r="C3431" t="s">
        <v>169</v>
      </c>
      <c r="D3431" t="s">
        <v>2750</v>
      </c>
      <c r="E3431" t="s">
        <v>1626</v>
      </c>
      <c r="F3431" s="27" t="str">
        <f t="shared" si="53"/>
        <v>D: Silex, Claudia</v>
      </c>
      <c r="G3431" s="27" t="str">
        <f>VLOOKUP(A3431,bangolf_kategorien!$A$2:$B$11,2,FALSE)</f>
        <v>D</v>
      </c>
    </row>
    <row r="3432" spans="1:7" ht="14.5" x14ac:dyDescent="0.35">
      <c r="A3432" t="s">
        <v>123</v>
      </c>
      <c r="B3432">
        <v>65957</v>
      </c>
      <c r="C3432" t="s">
        <v>1025</v>
      </c>
      <c r="D3432" t="s">
        <v>2750</v>
      </c>
      <c r="E3432" t="s">
        <v>1626</v>
      </c>
      <c r="F3432" s="27" t="str">
        <f t="shared" si="53"/>
        <v>SM1: Silex, Gerald</v>
      </c>
      <c r="G3432" s="27" t="str">
        <f>VLOOKUP(A3432,bangolf_kategorien!$A$2:$B$11,2,FALSE)</f>
        <v>SM1</v>
      </c>
    </row>
    <row r="3433" spans="1:7" ht="14.5" x14ac:dyDescent="0.35">
      <c r="A3433" t="s">
        <v>138</v>
      </c>
      <c r="B3433">
        <v>66140</v>
      </c>
      <c r="C3433" t="s">
        <v>2752</v>
      </c>
      <c r="D3433" t="s">
        <v>2753</v>
      </c>
      <c r="E3433" t="s">
        <v>295</v>
      </c>
      <c r="F3433" s="27" t="str">
        <f t="shared" si="53"/>
        <v>D: Simmerock, Jasmine</v>
      </c>
      <c r="G3433" s="27" t="str">
        <f>VLOOKUP(A3433,bangolf_kategorien!$A$2:$B$11,2,FALSE)</f>
        <v>D</v>
      </c>
    </row>
    <row r="3434" spans="1:7" ht="14.5" x14ac:dyDescent="0.35">
      <c r="A3434" t="s">
        <v>123</v>
      </c>
      <c r="B3434">
        <v>26101</v>
      </c>
      <c r="C3434" t="s">
        <v>513</v>
      </c>
      <c r="D3434" t="s">
        <v>2755</v>
      </c>
      <c r="E3434" t="s">
        <v>606</v>
      </c>
      <c r="F3434" s="27" t="str">
        <f t="shared" si="53"/>
        <v>SM1: Simons, Frank</v>
      </c>
      <c r="G3434" s="27" t="str">
        <f>VLOOKUP(A3434,bangolf_kategorien!$A$2:$B$11,2,FALSE)</f>
        <v>SM1</v>
      </c>
    </row>
    <row r="3435" spans="1:7" ht="14.5" x14ac:dyDescent="0.35">
      <c r="A3435" t="s">
        <v>123</v>
      </c>
      <c r="B3435">
        <v>48352</v>
      </c>
      <c r="C3435" t="s">
        <v>399</v>
      </c>
      <c r="D3435" t="s">
        <v>2756</v>
      </c>
      <c r="E3435" t="s">
        <v>949</v>
      </c>
      <c r="F3435" s="27" t="str">
        <f t="shared" si="53"/>
        <v>SM1: Sindorf, Dirk</v>
      </c>
      <c r="G3435" s="27" t="str">
        <f>VLOOKUP(A3435,bangolf_kategorien!$A$2:$B$11,2,FALSE)</f>
        <v>SM1</v>
      </c>
    </row>
    <row r="3436" spans="1:7" ht="14.5" x14ac:dyDescent="0.35">
      <c r="A3436" t="s">
        <v>123</v>
      </c>
      <c r="B3436">
        <v>43922</v>
      </c>
      <c r="C3436" t="s">
        <v>140</v>
      </c>
      <c r="D3436" t="s">
        <v>2757</v>
      </c>
      <c r="E3436" t="s">
        <v>163</v>
      </c>
      <c r="F3436" s="27" t="str">
        <f t="shared" si="53"/>
        <v>SM1: Sinzenich, Michael</v>
      </c>
      <c r="G3436" s="27" t="str">
        <f>VLOOKUP(A3436,bangolf_kategorien!$A$2:$B$11,2,FALSE)</f>
        <v>SM1</v>
      </c>
    </row>
    <row r="3437" spans="1:7" ht="14.5" x14ac:dyDescent="0.35">
      <c r="A3437" t="s">
        <v>116</v>
      </c>
      <c r="B3437">
        <v>29482</v>
      </c>
      <c r="C3437" t="s">
        <v>439</v>
      </c>
      <c r="D3437" t="s">
        <v>2757</v>
      </c>
      <c r="E3437" t="s">
        <v>163</v>
      </c>
      <c r="F3437" s="27" t="str">
        <f t="shared" si="53"/>
        <v>SW2: Sinzenich, Renate</v>
      </c>
      <c r="G3437" s="27" t="str">
        <f>VLOOKUP(A3437,bangolf_kategorien!$A$2:$B$11,2,FALSE)</f>
        <v>SW2</v>
      </c>
    </row>
    <row r="3438" spans="1:7" ht="14.5" x14ac:dyDescent="0.35">
      <c r="A3438" t="s">
        <v>112</v>
      </c>
      <c r="B3438">
        <v>34564</v>
      </c>
      <c r="C3438" t="s">
        <v>1025</v>
      </c>
      <c r="D3438" t="s">
        <v>2758</v>
      </c>
      <c r="E3438" t="s">
        <v>945</v>
      </c>
      <c r="F3438" s="27" t="str">
        <f t="shared" si="53"/>
        <v>SM2: Siol, Gerald</v>
      </c>
      <c r="G3438" s="27" t="str">
        <f>VLOOKUP(A3438,bangolf_kategorien!$A$2:$B$11,2,FALSE)</f>
        <v>SM2</v>
      </c>
    </row>
    <row r="3439" spans="1:7" ht="14.5" x14ac:dyDescent="0.35">
      <c r="A3439" t="s">
        <v>123</v>
      </c>
      <c r="B3439">
        <v>34954</v>
      </c>
      <c r="C3439" t="s">
        <v>315</v>
      </c>
      <c r="D3439" t="s">
        <v>2759</v>
      </c>
      <c r="E3439" t="s">
        <v>195</v>
      </c>
      <c r="F3439" s="27" t="str">
        <f t="shared" si="53"/>
        <v>SM1: Slowig, Andreas</v>
      </c>
      <c r="G3439" s="27" t="str">
        <f>VLOOKUP(A3439,bangolf_kategorien!$A$2:$B$11,2,FALSE)</f>
        <v>SM1</v>
      </c>
    </row>
    <row r="3440" spans="1:7" ht="14.5" x14ac:dyDescent="0.35">
      <c r="A3440" t="s">
        <v>127</v>
      </c>
      <c r="B3440">
        <v>67166</v>
      </c>
      <c r="C3440" t="s">
        <v>3616</v>
      </c>
      <c r="D3440" t="s">
        <v>3617</v>
      </c>
      <c r="E3440" t="s">
        <v>432</v>
      </c>
      <c r="F3440" s="27" t="str">
        <f t="shared" si="53"/>
        <v>H: Smejkal, Marek</v>
      </c>
      <c r="G3440" s="27" t="str">
        <f>VLOOKUP(A3440,bangolf_kategorien!$A$2:$B$11,2,FALSE)</f>
        <v>H</v>
      </c>
    </row>
    <row r="3441" spans="1:7" ht="14.5" x14ac:dyDescent="0.35">
      <c r="A3441" t="s">
        <v>123</v>
      </c>
      <c r="B3441">
        <v>44768</v>
      </c>
      <c r="C3441" t="s">
        <v>124</v>
      </c>
      <c r="D3441" t="s">
        <v>2760</v>
      </c>
      <c r="E3441" t="s">
        <v>153</v>
      </c>
      <c r="F3441" s="27" t="str">
        <f t="shared" si="53"/>
        <v>SM1: Smyczek, Thomas</v>
      </c>
      <c r="G3441" s="27" t="str">
        <f>VLOOKUP(A3441,bangolf_kategorien!$A$2:$B$11,2,FALSE)</f>
        <v>SM1</v>
      </c>
    </row>
    <row r="3442" spans="1:7" ht="14.5" x14ac:dyDescent="0.35">
      <c r="A3442" t="s">
        <v>116</v>
      </c>
      <c r="B3442">
        <v>17842</v>
      </c>
      <c r="C3442" t="s">
        <v>2762</v>
      </c>
      <c r="D3442" t="s">
        <v>2761</v>
      </c>
      <c r="E3442" t="s">
        <v>122</v>
      </c>
      <c r="F3442" s="27" t="str">
        <f t="shared" si="53"/>
        <v>SW2: Snaga, Herma</v>
      </c>
      <c r="G3442" s="27" t="str">
        <f>VLOOKUP(A3442,bangolf_kategorien!$A$2:$B$11,2,FALSE)</f>
        <v>SW2</v>
      </c>
    </row>
    <row r="3443" spans="1:7" ht="14.5" x14ac:dyDescent="0.35">
      <c r="A3443" t="s">
        <v>112</v>
      </c>
      <c r="B3443">
        <v>34030</v>
      </c>
      <c r="C3443" t="s">
        <v>538</v>
      </c>
      <c r="D3443" t="s">
        <v>2763</v>
      </c>
      <c r="E3443" t="s">
        <v>945</v>
      </c>
      <c r="F3443" s="27" t="str">
        <f t="shared" si="53"/>
        <v>SM2: Söchting, Siegfried</v>
      </c>
      <c r="G3443" s="27" t="str">
        <f>VLOOKUP(A3443,bangolf_kategorien!$A$2:$B$11,2,FALSE)</f>
        <v>SM2</v>
      </c>
    </row>
    <row r="3444" spans="1:7" ht="14.5" x14ac:dyDescent="0.35">
      <c r="A3444" t="s">
        <v>123</v>
      </c>
      <c r="B3444">
        <v>38156</v>
      </c>
      <c r="C3444" t="s">
        <v>149</v>
      </c>
      <c r="D3444" t="s">
        <v>2764</v>
      </c>
      <c r="E3444" t="s">
        <v>401</v>
      </c>
      <c r="F3444" s="27" t="str">
        <f t="shared" si="53"/>
        <v>SM1: Sodenkamp, Markus</v>
      </c>
      <c r="G3444" s="27" t="str">
        <f>VLOOKUP(A3444,bangolf_kategorien!$A$2:$B$11,2,FALSE)</f>
        <v>SM1</v>
      </c>
    </row>
    <row r="3445" spans="1:7" ht="14.5" x14ac:dyDescent="0.35">
      <c r="A3445" t="s">
        <v>112</v>
      </c>
      <c r="B3445">
        <v>25441</v>
      </c>
      <c r="C3445" t="s">
        <v>2765</v>
      </c>
      <c r="D3445" t="s">
        <v>2766</v>
      </c>
      <c r="E3445" t="s">
        <v>3787</v>
      </c>
      <c r="F3445" s="27" t="str">
        <f t="shared" si="53"/>
        <v>SM2: Soest, Bert-Rainer</v>
      </c>
      <c r="G3445" s="27" t="str">
        <f>VLOOKUP(A3445,bangolf_kategorien!$A$2:$B$11,2,FALSE)</f>
        <v>SM2</v>
      </c>
    </row>
    <row r="3446" spans="1:7" ht="14.5" x14ac:dyDescent="0.35">
      <c r="A3446" t="s">
        <v>134</v>
      </c>
      <c r="B3446">
        <v>30548</v>
      </c>
      <c r="C3446" t="s">
        <v>954</v>
      </c>
      <c r="D3446" t="s">
        <v>2767</v>
      </c>
      <c r="E3446" t="s">
        <v>813</v>
      </c>
      <c r="F3446" s="27" t="str">
        <f t="shared" si="53"/>
        <v>SW1: Solarski, Heike</v>
      </c>
      <c r="G3446" s="27" t="str">
        <f>VLOOKUP(A3446,bangolf_kategorien!$A$2:$B$11,2,FALSE)</f>
        <v>SW1</v>
      </c>
    </row>
    <row r="3447" spans="1:7" ht="14.5" x14ac:dyDescent="0.35">
      <c r="A3447" t="s">
        <v>127</v>
      </c>
      <c r="B3447">
        <v>66335</v>
      </c>
      <c r="C3447" t="s">
        <v>590</v>
      </c>
      <c r="D3447" t="s">
        <v>2768</v>
      </c>
      <c r="E3447" t="s">
        <v>334</v>
      </c>
      <c r="F3447" s="27" t="str">
        <f t="shared" si="53"/>
        <v>H: Söldner, Matthias</v>
      </c>
      <c r="G3447" s="27" t="str">
        <f>VLOOKUP(A3447,bangolf_kategorien!$A$2:$B$11,2,FALSE)</f>
        <v>H</v>
      </c>
    </row>
    <row r="3448" spans="1:7" ht="14.5" x14ac:dyDescent="0.35">
      <c r="A3448" t="s">
        <v>112</v>
      </c>
      <c r="B3448">
        <v>25756</v>
      </c>
      <c r="C3448" t="s">
        <v>791</v>
      </c>
      <c r="D3448" t="s">
        <v>2769</v>
      </c>
      <c r="E3448" t="s">
        <v>979</v>
      </c>
      <c r="F3448" s="27" t="str">
        <f t="shared" si="53"/>
        <v>SM2: Solleder, Sebastian</v>
      </c>
      <c r="G3448" s="27" t="str">
        <f>VLOOKUP(A3448,bangolf_kategorien!$A$2:$B$11,2,FALSE)</f>
        <v>SM2</v>
      </c>
    </row>
    <row r="3449" spans="1:7" ht="14.5" x14ac:dyDescent="0.35">
      <c r="A3449" t="s">
        <v>134</v>
      </c>
      <c r="B3449">
        <v>43152</v>
      </c>
      <c r="C3449" t="s">
        <v>117</v>
      </c>
      <c r="D3449" t="s">
        <v>2770</v>
      </c>
      <c r="E3449" t="s">
        <v>145</v>
      </c>
      <c r="F3449" s="27" t="str">
        <f t="shared" si="53"/>
        <v>SW1: Sommer, Birgit</v>
      </c>
      <c r="G3449" s="27" t="str">
        <f>VLOOKUP(A3449,bangolf_kategorien!$A$2:$B$11,2,FALSE)</f>
        <v>SW1</v>
      </c>
    </row>
    <row r="3450" spans="1:7" ht="14.5" x14ac:dyDescent="0.35">
      <c r="A3450" t="s">
        <v>127</v>
      </c>
      <c r="B3450">
        <v>3216794</v>
      </c>
      <c r="C3450" t="s">
        <v>494</v>
      </c>
      <c r="D3450" t="s">
        <v>2770</v>
      </c>
      <c r="E3450" t="s">
        <v>4</v>
      </c>
      <c r="F3450" s="27" t="str">
        <f t="shared" si="53"/>
        <v>H: Sommer, Dominik</v>
      </c>
      <c r="G3450" s="27" t="str">
        <f>VLOOKUP(A3450,bangolf_kategorien!$A$2:$B$11,2,FALSE)</f>
        <v>H</v>
      </c>
    </row>
    <row r="3451" spans="1:7" ht="14.5" x14ac:dyDescent="0.35">
      <c r="A3451" t="s">
        <v>123</v>
      </c>
      <c r="B3451">
        <v>3216787</v>
      </c>
      <c r="C3451" t="s">
        <v>391</v>
      </c>
      <c r="D3451" t="s">
        <v>2770</v>
      </c>
      <c r="E3451" t="s">
        <v>4</v>
      </c>
      <c r="F3451" s="27" t="str">
        <f t="shared" si="53"/>
        <v>SM1: Sommer, Oliver</v>
      </c>
      <c r="G3451" s="27" t="str">
        <f>VLOOKUP(A3451,bangolf_kategorien!$A$2:$B$11,2,FALSE)</f>
        <v>SM1</v>
      </c>
    </row>
    <row r="3452" spans="1:7" ht="14.5" x14ac:dyDescent="0.35">
      <c r="A3452" t="s">
        <v>127</v>
      </c>
      <c r="B3452">
        <v>36488</v>
      </c>
      <c r="C3452" t="s">
        <v>359</v>
      </c>
      <c r="D3452" t="s">
        <v>2770</v>
      </c>
      <c r="E3452" t="s">
        <v>534</v>
      </c>
      <c r="F3452" s="27" t="str">
        <f t="shared" si="53"/>
        <v>H: Sommer, Ralf</v>
      </c>
      <c r="G3452" s="27" t="str">
        <f>VLOOKUP(A3452,bangolf_kategorien!$A$2:$B$11,2,FALSE)</f>
        <v>H</v>
      </c>
    </row>
    <row r="3453" spans="1:7" ht="14.5" x14ac:dyDescent="0.35">
      <c r="A3453" t="s">
        <v>127</v>
      </c>
      <c r="B3453">
        <v>66973</v>
      </c>
      <c r="C3453" t="s">
        <v>3440</v>
      </c>
      <c r="D3453" t="s">
        <v>2770</v>
      </c>
      <c r="E3453" t="s">
        <v>327</v>
      </c>
      <c r="F3453" s="27" t="str">
        <f t="shared" si="53"/>
        <v>H: Sommer, Reto</v>
      </c>
      <c r="G3453" s="27" t="str">
        <f>VLOOKUP(A3453,bangolf_kategorien!$A$2:$B$11,2,FALSE)</f>
        <v>H</v>
      </c>
    </row>
    <row r="3454" spans="1:7" ht="14.5" x14ac:dyDescent="0.35">
      <c r="A3454" t="s">
        <v>215</v>
      </c>
      <c r="B3454">
        <v>67355</v>
      </c>
      <c r="C3454" t="s">
        <v>3959</v>
      </c>
      <c r="D3454" t="s">
        <v>2770</v>
      </c>
      <c r="E3454" t="s">
        <v>534</v>
      </c>
      <c r="F3454" s="27" t="str">
        <f t="shared" si="53"/>
        <v>SCHW: Sommer, Zoe-Loreen</v>
      </c>
      <c r="G3454" s="27" t="str">
        <f>VLOOKUP(A3454,bangolf_kategorien!$A$2:$B$11,2,FALSE)</f>
        <v>SCHW</v>
      </c>
    </row>
    <row r="3455" spans="1:7" ht="14.5" x14ac:dyDescent="0.35">
      <c r="A3455" t="s">
        <v>127</v>
      </c>
      <c r="B3455">
        <v>49260</v>
      </c>
      <c r="C3455" t="s">
        <v>269</v>
      </c>
      <c r="D3455" t="s">
        <v>2771</v>
      </c>
      <c r="E3455" t="s">
        <v>459</v>
      </c>
      <c r="F3455" s="27" t="str">
        <f t="shared" si="53"/>
        <v>H: Somnitz, Christian</v>
      </c>
      <c r="G3455" s="27" t="str">
        <f>VLOOKUP(A3455,bangolf_kategorien!$A$2:$B$11,2,FALSE)</f>
        <v>H</v>
      </c>
    </row>
    <row r="3456" spans="1:7" ht="14.5" x14ac:dyDescent="0.35">
      <c r="A3456" t="s">
        <v>112</v>
      </c>
      <c r="B3456">
        <v>3194210</v>
      </c>
      <c r="C3456" t="s">
        <v>599</v>
      </c>
      <c r="D3456" t="s">
        <v>3618</v>
      </c>
      <c r="E3456" t="s">
        <v>4</v>
      </c>
      <c r="F3456" s="27" t="str">
        <f t="shared" si="53"/>
        <v>SM2: Sonnenburg, Ernst</v>
      </c>
      <c r="G3456" s="27" t="str">
        <f>VLOOKUP(A3456,bangolf_kategorien!$A$2:$B$11,2,FALSE)</f>
        <v>SM2</v>
      </c>
    </row>
    <row r="3457" spans="1:7" ht="14.5" x14ac:dyDescent="0.35">
      <c r="A3457" t="s">
        <v>112</v>
      </c>
      <c r="B3457">
        <v>36572</v>
      </c>
      <c r="C3457" t="s">
        <v>190</v>
      </c>
      <c r="D3457" t="s">
        <v>3960</v>
      </c>
      <c r="E3457" t="s">
        <v>122</v>
      </c>
      <c r="F3457" s="27" t="str">
        <f t="shared" si="53"/>
        <v>SM2: Sonntag, Uwe</v>
      </c>
      <c r="G3457" s="27" t="str">
        <f>VLOOKUP(A3457,bangolf_kategorien!$A$2:$B$11,2,FALSE)</f>
        <v>SM2</v>
      </c>
    </row>
    <row r="3458" spans="1:7" ht="14.5" x14ac:dyDescent="0.35">
      <c r="A3458" t="s">
        <v>127</v>
      </c>
      <c r="B3458">
        <v>29039</v>
      </c>
      <c r="C3458" t="s">
        <v>301</v>
      </c>
      <c r="D3458" t="s">
        <v>2772</v>
      </c>
      <c r="E3458" t="s">
        <v>1852</v>
      </c>
      <c r="F3458" s="27" t="str">
        <f t="shared" si="53"/>
        <v>H: Sorg, Daniel</v>
      </c>
      <c r="G3458" s="27" t="str">
        <f>VLOOKUP(A3458,bangolf_kategorien!$A$2:$B$11,2,FALSE)</f>
        <v>H</v>
      </c>
    </row>
    <row r="3459" spans="1:7" ht="14.5" x14ac:dyDescent="0.35">
      <c r="A3459" t="s">
        <v>112</v>
      </c>
      <c r="B3459">
        <v>23831</v>
      </c>
      <c r="C3459" t="s">
        <v>379</v>
      </c>
      <c r="D3459" t="s">
        <v>2772</v>
      </c>
      <c r="E3459" t="s">
        <v>1852</v>
      </c>
      <c r="F3459" s="27" t="str">
        <f t="shared" ref="F3459:F3522" si="54">CONCATENATE(G3459,": ",D3459,", ",C3459)</f>
        <v>SM2: Sorg, Heinrich</v>
      </c>
      <c r="G3459" s="27" t="str">
        <f>VLOOKUP(A3459,bangolf_kategorien!$A$2:$B$11,2,FALSE)</f>
        <v>SM2</v>
      </c>
    </row>
    <row r="3460" spans="1:7" ht="14.5" x14ac:dyDescent="0.35">
      <c r="A3460" t="s">
        <v>112</v>
      </c>
      <c r="B3460">
        <v>33951</v>
      </c>
      <c r="C3460" t="s">
        <v>168</v>
      </c>
      <c r="D3460" t="s">
        <v>2773</v>
      </c>
      <c r="E3460" t="s">
        <v>397</v>
      </c>
      <c r="F3460" s="27" t="str">
        <f t="shared" si="54"/>
        <v>SM2: Sorgenfrei, Rainer</v>
      </c>
      <c r="G3460" s="27" t="str">
        <f>VLOOKUP(A3460,bangolf_kategorien!$A$2:$B$11,2,FALSE)</f>
        <v>SM2</v>
      </c>
    </row>
    <row r="3461" spans="1:7" ht="14.5" x14ac:dyDescent="0.35">
      <c r="A3461" t="s">
        <v>138</v>
      </c>
      <c r="B3461">
        <v>33712</v>
      </c>
      <c r="C3461" t="s">
        <v>905</v>
      </c>
      <c r="D3461" t="s">
        <v>2774</v>
      </c>
      <c r="E3461" t="s">
        <v>368</v>
      </c>
      <c r="F3461" s="27" t="str">
        <f t="shared" si="54"/>
        <v>D: Spandau, Britta</v>
      </c>
      <c r="G3461" s="27" t="str">
        <f>VLOOKUP(A3461,bangolf_kategorien!$A$2:$B$11,2,FALSE)</f>
        <v>D</v>
      </c>
    </row>
    <row r="3462" spans="1:7" ht="14.5" x14ac:dyDescent="0.35">
      <c r="A3462" t="s">
        <v>123</v>
      </c>
      <c r="B3462">
        <v>42332</v>
      </c>
      <c r="C3462" t="s">
        <v>269</v>
      </c>
      <c r="D3462" t="s">
        <v>2774</v>
      </c>
      <c r="E3462" t="s">
        <v>393</v>
      </c>
      <c r="F3462" s="27" t="str">
        <f t="shared" si="54"/>
        <v>SM1: Spandau, Christian</v>
      </c>
      <c r="G3462" s="27" t="str">
        <f>VLOOKUP(A3462,bangolf_kategorien!$A$2:$B$11,2,FALSE)</f>
        <v>SM1</v>
      </c>
    </row>
    <row r="3463" spans="1:7" ht="14.5" x14ac:dyDescent="0.35">
      <c r="A3463" t="s">
        <v>112</v>
      </c>
      <c r="B3463">
        <v>34546</v>
      </c>
      <c r="C3463" t="s">
        <v>599</v>
      </c>
      <c r="D3463" t="s">
        <v>2775</v>
      </c>
      <c r="E3463" t="s">
        <v>397</v>
      </c>
      <c r="F3463" s="27" t="str">
        <f t="shared" si="54"/>
        <v>SM2: Spanner, Ernst</v>
      </c>
      <c r="G3463" s="27" t="str">
        <f>VLOOKUP(A3463,bangolf_kategorien!$A$2:$B$11,2,FALSE)</f>
        <v>SM2</v>
      </c>
    </row>
    <row r="3464" spans="1:7" ht="14.5" x14ac:dyDescent="0.35">
      <c r="A3464" t="s">
        <v>127</v>
      </c>
      <c r="B3464">
        <v>64594</v>
      </c>
      <c r="C3464" t="s">
        <v>180</v>
      </c>
      <c r="D3464" t="s">
        <v>2776</v>
      </c>
      <c r="E3464" t="s">
        <v>2301</v>
      </c>
      <c r="F3464" s="27" t="str">
        <f t="shared" si="54"/>
        <v>H: Spehn, Peter</v>
      </c>
      <c r="G3464" s="27" t="str">
        <f>VLOOKUP(A3464,bangolf_kategorien!$A$2:$B$11,2,FALSE)</f>
        <v>H</v>
      </c>
    </row>
    <row r="3465" spans="1:7" ht="14.5" x14ac:dyDescent="0.35">
      <c r="A3465" t="s">
        <v>123</v>
      </c>
      <c r="B3465">
        <v>66545</v>
      </c>
      <c r="C3465" t="s">
        <v>2777</v>
      </c>
      <c r="D3465" t="s">
        <v>2778</v>
      </c>
      <c r="E3465" t="s">
        <v>137</v>
      </c>
      <c r="F3465" s="27" t="str">
        <f t="shared" si="54"/>
        <v>SM1: Spence, Jeffrey</v>
      </c>
      <c r="G3465" s="27" t="str">
        <f>VLOOKUP(A3465,bangolf_kategorien!$A$2:$B$11,2,FALSE)</f>
        <v>SM1</v>
      </c>
    </row>
    <row r="3466" spans="1:7" ht="14.5" x14ac:dyDescent="0.35">
      <c r="A3466" t="s">
        <v>134</v>
      </c>
      <c r="B3466">
        <v>66546</v>
      </c>
      <c r="C3466" t="s">
        <v>250</v>
      </c>
      <c r="D3466" t="s">
        <v>2779</v>
      </c>
      <c r="E3466" t="s">
        <v>137</v>
      </c>
      <c r="F3466" s="27" t="str">
        <f t="shared" si="54"/>
        <v>SW1: Spence-Kunz, Manuela</v>
      </c>
      <c r="G3466" s="27" t="str">
        <f>VLOOKUP(A3466,bangolf_kategorien!$A$2:$B$11,2,FALSE)</f>
        <v>SW1</v>
      </c>
    </row>
    <row r="3467" spans="1:7" ht="14.5" x14ac:dyDescent="0.35">
      <c r="A3467" t="s">
        <v>127</v>
      </c>
      <c r="B3467">
        <v>37666</v>
      </c>
      <c r="C3467" t="s">
        <v>269</v>
      </c>
      <c r="D3467" t="s">
        <v>2780</v>
      </c>
      <c r="E3467" t="s">
        <v>234</v>
      </c>
      <c r="F3467" s="27" t="str">
        <f t="shared" si="54"/>
        <v>H: Spennesberger, Christian</v>
      </c>
      <c r="G3467" s="27" t="str">
        <f>VLOOKUP(A3467,bangolf_kategorien!$A$2:$B$11,2,FALSE)</f>
        <v>H</v>
      </c>
    </row>
    <row r="3468" spans="1:7" ht="14.5" x14ac:dyDescent="0.35">
      <c r="A3468" t="s">
        <v>127</v>
      </c>
      <c r="B3468">
        <v>40159</v>
      </c>
      <c r="C3468" t="s">
        <v>171</v>
      </c>
      <c r="D3468" t="s">
        <v>2781</v>
      </c>
      <c r="E3468" t="s">
        <v>276</v>
      </c>
      <c r="F3468" s="27" t="str">
        <f t="shared" si="54"/>
        <v>H: Sperling, Sascha</v>
      </c>
      <c r="G3468" s="27" t="str">
        <f>VLOOKUP(A3468,bangolf_kategorien!$A$2:$B$11,2,FALSE)</f>
        <v>H</v>
      </c>
    </row>
    <row r="3469" spans="1:7" ht="14.5" x14ac:dyDescent="0.35">
      <c r="A3469" t="s">
        <v>123</v>
      </c>
      <c r="B3469">
        <v>51629</v>
      </c>
      <c r="C3469" t="s">
        <v>171</v>
      </c>
      <c r="D3469" t="s">
        <v>2781</v>
      </c>
      <c r="E3469" t="s">
        <v>449</v>
      </c>
      <c r="F3469" s="27" t="str">
        <f t="shared" si="54"/>
        <v>SM1: Sperling, Sascha</v>
      </c>
      <c r="G3469" s="27" t="str">
        <f>VLOOKUP(A3469,bangolf_kategorien!$A$2:$B$11,2,FALSE)</f>
        <v>SM1</v>
      </c>
    </row>
    <row r="3470" spans="1:7" ht="14.5" x14ac:dyDescent="0.35">
      <c r="A3470" t="s">
        <v>127</v>
      </c>
      <c r="B3470">
        <v>40389</v>
      </c>
      <c r="C3470" t="s">
        <v>236</v>
      </c>
      <c r="D3470" t="s">
        <v>2781</v>
      </c>
      <c r="E3470" t="s">
        <v>119</v>
      </c>
      <c r="F3470" s="27" t="str">
        <f t="shared" si="54"/>
        <v>H: Sperling, Sven</v>
      </c>
      <c r="G3470" s="27" t="str">
        <f>VLOOKUP(A3470,bangolf_kategorien!$A$2:$B$11,2,FALSE)</f>
        <v>H</v>
      </c>
    </row>
    <row r="3471" spans="1:7" ht="14.5" x14ac:dyDescent="0.35">
      <c r="A3471" t="s">
        <v>123</v>
      </c>
      <c r="B3471">
        <v>35640</v>
      </c>
      <c r="C3471" t="s">
        <v>513</v>
      </c>
      <c r="D3471" t="s">
        <v>2782</v>
      </c>
      <c r="E3471" t="s">
        <v>237</v>
      </c>
      <c r="F3471" s="27" t="str">
        <f t="shared" si="54"/>
        <v>SM1: Spettel, Frank</v>
      </c>
      <c r="G3471" s="27" t="str">
        <f>VLOOKUP(A3471,bangolf_kategorien!$A$2:$B$11,2,FALSE)</f>
        <v>SM1</v>
      </c>
    </row>
    <row r="3472" spans="1:7" ht="14.5" x14ac:dyDescent="0.35">
      <c r="A3472" t="s">
        <v>116</v>
      </c>
      <c r="B3472">
        <v>6280</v>
      </c>
      <c r="C3472" t="s">
        <v>1919</v>
      </c>
      <c r="D3472" t="s">
        <v>2783</v>
      </c>
      <c r="E3472" t="s">
        <v>160</v>
      </c>
      <c r="F3472" s="27" t="str">
        <f t="shared" si="54"/>
        <v>SW2: Spieleder, Maria</v>
      </c>
      <c r="G3472" s="27" t="str">
        <f>VLOOKUP(A3472,bangolf_kategorien!$A$2:$B$11,2,FALSE)</f>
        <v>SW2</v>
      </c>
    </row>
    <row r="3473" spans="1:7" ht="14.5" x14ac:dyDescent="0.35">
      <c r="A3473" t="s">
        <v>112</v>
      </c>
      <c r="B3473">
        <v>31489</v>
      </c>
      <c r="C3473" t="s">
        <v>1692</v>
      </c>
      <c r="D3473" t="s">
        <v>2784</v>
      </c>
      <c r="E3473" t="s">
        <v>426</v>
      </c>
      <c r="F3473" s="27" t="str">
        <f t="shared" si="54"/>
        <v>SM2: Spielfeld, Detlef</v>
      </c>
      <c r="G3473" s="27" t="str">
        <f>VLOOKUP(A3473,bangolf_kategorien!$A$2:$B$11,2,FALSE)</f>
        <v>SM2</v>
      </c>
    </row>
    <row r="3474" spans="1:7" ht="14.5" x14ac:dyDescent="0.35">
      <c r="A3474" t="s">
        <v>123</v>
      </c>
      <c r="B3474">
        <v>31503</v>
      </c>
      <c r="C3474" t="s">
        <v>202</v>
      </c>
      <c r="D3474" t="s">
        <v>2784</v>
      </c>
      <c r="E3474" t="s">
        <v>960</v>
      </c>
      <c r="F3474" s="27" t="str">
        <f t="shared" si="54"/>
        <v>SM1: Spielfeld, Manfred</v>
      </c>
      <c r="G3474" s="27" t="str">
        <f>VLOOKUP(A3474,bangolf_kategorien!$A$2:$B$11,2,FALSE)</f>
        <v>SM1</v>
      </c>
    </row>
    <row r="3475" spans="1:7" ht="14.5" x14ac:dyDescent="0.35">
      <c r="A3475" t="s">
        <v>112</v>
      </c>
      <c r="B3475">
        <v>31501</v>
      </c>
      <c r="C3475" t="s">
        <v>538</v>
      </c>
      <c r="D3475" t="s">
        <v>2784</v>
      </c>
      <c r="E3475" t="s">
        <v>960</v>
      </c>
      <c r="F3475" s="27" t="str">
        <f t="shared" si="54"/>
        <v>SM2: Spielfeld, Siegfried</v>
      </c>
      <c r="G3475" s="27" t="str">
        <f>VLOOKUP(A3475,bangolf_kategorien!$A$2:$B$11,2,FALSE)</f>
        <v>SM2</v>
      </c>
    </row>
    <row r="3476" spans="1:7" ht="14.5" x14ac:dyDescent="0.35">
      <c r="A3476" t="s">
        <v>127</v>
      </c>
      <c r="B3476">
        <v>3232044</v>
      </c>
      <c r="C3476" t="s">
        <v>578</v>
      </c>
      <c r="D3476" t="s">
        <v>2785</v>
      </c>
      <c r="E3476" t="s">
        <v>4</v>
      </c>
      <c r="F3476" s="27" t="str">
        <f t="shared" si="54"/>
        <v>H: Spies, Kevin</v>
      </c>
      <c r="G3476" s="27" t="str">
        <f>VLOOKUP(A3476,bangolf_kategorien!$A$2:$B$11,2,FALSE)</f>
        <v>H</v>
      </c>
    </row>
    <row r="3477" spans="1:7" ht="14.5" x14ac:dyDescent="0.35">
      <c r="A3477" t="s">
        <v>123</v>
      </c>
      <c r="B3477">
        <v>49066</v>
      </c>
      <c r="C3477" t="s">
        <v>124</v>
      </c>
      <c r="D3477" t="s">
        <v>2785</v>
      </c>
      <c r="E3477" t="s">
        <v>163</v>
      </c>
      <c r="F3477" s="27" t="str">
        <f t="shared" si="54"/>
        <v>SM1: Spies, Thomas</v>
      </c>
      <c r="G3477" s="27" t="str">
        <f>VLOOKUP(A3477,bangolf_kategorien!$A$2:$B$11,2,FALSE)</f>
        <v>SM1</v>
      </c>
    </row>
    <row r="3478" spans="1:7" ht="14.5" x14ac:dyDescent="0.35">
      <c r="A3478" t="s">
        <v>123</v>
      </c>
      <c r="B3478">
        <v>41300</v>
      </c>
      <c r="C3478" t="s">
        <v>2786</v>
      </c>
      <c r="D3478" t="s">
        <v>2787</v>
      </c>
      <c r="E3478" t="s">
        <v>1154</v>
      </c>
      <c r="F3478" s="27" t="str">
        <f t="shared" si="54"/>
        <v>SM1: Splettstößer, Sepp</v>
      </c>
      <c r="G3478" s="27" t="str">
        <f>VLOOKUP(A3478,bangolf_kategorien!$A$2:$B$11,2,FALSE)</f>
        <v>SM1</v>
      </c>
    </row>
    <row r="3479" spans="1:7" ht="14.5" x14ac:dyDescent="0.35">
      <c r="A3479" t="s">
        <v>123</v>
      </c>
      <c r="B3479">
        <v>26787</v>
      </c>
      <c r="C3479" t="s">
        <v>355</v>
      </c>
      <c r="D3479" t="s">
        <v>2788</v>
      </c>
      <c r="E3479" t="s">
        <v>348</v>
      </c>
      <c r="F3479" s="27" t="str">
        <f t="shared" si="54"/>
        <v>SM1: Spohr, Volker</v>
      </c>
      <c r="G3479" s="27" t="str">
        <f>VLOOKUP(A3479,bangolf_kategorien!$A$2:$B$11,2,FALSE)</f>
        <v>SM1</v>
      </c>
    </row>
    <row r="3480" spans="1:7" ht="14.5" x14ac:dyDescent="0.35">
      <c r="A3480" t="s">
        <v>127</v>
      </c>
      <c r="B3480">
        <v>36205</v>
      </c>
      <c r="C3480" t="s">
        <v>171</v>
      </c>
      <c r="D3480" t="s">
        <v>2789</v>
      </c>
      <c r="E3480" t="s">
        <v>383</v>
      </c>
      <c r="F3480" s="27" t="str">
        <f t="shared" si="54"/>
        <v>H: Spreier, Sascha</v>
      </c>
      <c r="G3480" s="27" t="str">
        <f>VLOOKUP(A3480,bangolf_kategorien!$A$2:$B$11,2,FALSE)</f>
        <v>H</v>
      </c>
    </row>
    <row r="3481" spans="1:7" ht="14.5" x14ac:dyDescent="0.35">
      <c r="A3481" t="s">
        <v>197</v>
      </c>
      <c r="B3481">
        <v>65836</v>
      </c>
      <c r="C3481" t="s">
        <v>431</v>
      </c>
      <c r="D3481" t="s">
        <v>2790</v>
      </c>
      <c r="E3481" t="s">
        <v>767</v>
      </c>
      <c r="F3481" s="27" t="str">
        <f t="shared" si="54"/>
        <v>JM: Sprengkamp, Lars</v>
      </c>
      <c r="G3481" s="27" t="str">
        <f>VLOOKUP(A3481,bangolf_kategorien!$A$2:$B$11,2,FALSE)</f>
        <v>JM</v>
      </c>
    </row>
    <row r="3482" spans="1:7" ht="14.5" x14ac:dyDescent="0.35">
      <c r="A3482" t="s">
        <v>127</v>
      </c>
      <c r="B3482">
        <v>34782</v>
      </c>
      <c r="C3482" t="s">
        <v>313</v>
      </c>
      <c r="D3482" t="s">
        <v>2791</v>
      </c>
      <c r="E3482" t="s">
        <v>1011</v>
      </c>
      <c r="F3482" s="27" t="str">
        <f t="shared" si="54"/>
        <v>H: Springer, Roman</v>
      </c>
      <c r="G3482" s="27" t="str">
        <f>VLOOKUP(A3482,bangolf_kategorien!$A$2:$B$11,2,FALSE)</f>
        <v>H</v>
      </c>
    </row>
    <row r="3483" spans="1:7" ht="14.5" x14ac:dyDescent="0.35">
      <c r="A3483" t="s">
        <v>116</v>
      </c>
      <c r="B3483">
        <v>34841</v>
      </c>
      <c r="C3483" t="s">
        <v>2792</v>
      </c>
      <c r="D3483" t="s">
        <v>2791</v>
      </c>
      <c r="E3483" t="s">
        <v>1011</v>
      </c>
      <c r="F3483" s="27" t="str">
        <f t="shared" si="54"/>
        <v>SW2: Springer, Rosmarie</v>
      </c>
      <c r="G3483" s="27" t="str">
        <f>VLOOKUP(A3483,bangolf_kategorien!$A$2:$B$11,2,FALSE)</f>
        <v>SW2</v>
      </c>
    </row>
    <row r="3484" spans="1:7" ht="14.5" x14ac:dyDescent="0.35">
      <c r="A3484" t="s">
        <v>112</v>
      </c>
      <c r="B3484">
        <v>35081</v>
      </c>
      <c r="C3484" t="s">
        <v>472</v>
      </c>
      <c r="D3484" t="s">
        <v>2791</v>
      </c>
      <c r="E3484" t="s">
        <v>1011</v>
      </c>
      <c r="F3484" s="27" t="str">
        <f t="shared" si="54"/>
        <v>SM2: Springer, Wilfried</v>
      </c>
      <c r="G3484" s="27" t="str">
        <f>VLOOKUP(A3484,bangolf_kategorien!$A$2:$B$11,2,FALSE)</f>
        <v>SM2</v>
      </c>
    </row>
    <row r="3485" spans="1:7" ht="14.5" x14ac:dyDescent="0.35">
      <c r="A3485" t="s">
        <v>138</v>
      </c>
      <c r="B3485">
        <v>38017</v>
      </c>
      <c r="C3485" t="s">
        <v>2793</v>
      </c>
      <c r="D3485" t="s">
        <v>2794</v>
      </c>
      <c r="E3485" t="s">
        <v>216</v>
      </c>
      <c r="F3485" s="27" t="str">
        <f t="shared" si="54"/>
        <v>D: Springob, Justine</v>
      </c>
      <c r="G3485" s="27" t="str">
        <f>VLOOKUP(A3485,bangolf_kategorien!$A$2:$B$11,2,FALSE)</f>
        <v>D</v>
      </c>
    </row>
    <row r="3486" spans="1:7" ht="14.5" x14ac:dyDescent="0.35">
      <c r="A3486" t="s">
        <v>127</v>
      </c>
      <c r="B3486">
        <v>31572</v>
      </c>
      <c r="C3486" t="s">
        <v>431</v>
      </c>
      <c r="D3486" t="s">
        <v>2794</v>
      </c>
      <c r="E3486" t="s">
        <v>216</v>
      </c>
      <c r="F3486" s="27" t="str">
        <f t="shared" si="54"/>
        <v>H: Springob, Lars</v>
      </c>
      <c r="G3486" s="27" t="str">
        <f>VLOOKUP(A3486,bangolf_kategorien!$A$2:$B$11,2,FALSE)</f>
        <v>H</v>
      </c>
    </row>
    <row r="3487" spans="1:7" ht="14.5" x14ac:dyDescent="0.35">
      <c r="A3487" t="s">
        <v>127</v>
      </c>
      <c r="B3487">
        <v>38477</v>
      </c>
      <c r="C3487" t="s">
        <v>341</v>
      </c>
      <c r="D3487" t="s">
        <v>2794</v>
      </c>
      <c r="E3487" t="s">
        <v>401</v>
      </c>
      <c r="F3487" s="27" t="str">
        <f t="shared" si="54"/>
        <v>H: Springob, René</v>
      </c>
      <c r="G3487" s="27" t="str">
        <f>VLOOKUP(A3487,bangolf_kategorien!$A$2:$B$11,2,FALSE)</f>
        <v>H</v>
      </c>
    </row>
    <row r="3488" spans="1:7" ht="14.5" x14ac:dyDescent="0.35">
      <c r="A3488" t="s">
        <v>123</v>
      </c>
      <c r="B3488">
        <v>64598</v>
      </c>
      <c r="C3488" t="s">
        <v>257</v>
      </c>
      <c r="D3488" t="s">
        <v>2795</v>
      </c>
      <c r="E3488" t="s">
        <v>288</v>
      </c>
      <c r="F3488" s="27" t="str">
        <f t="shared" si="54"/>
        <v>SM1: Sprung, Patric</v>
      </c>
      <c r="G3488" s="27" t="str">
        <f>VLOOKUP(A3488,bangolf_kategorien!$A$2:$B$11,2,FALSE)</f>
        <v>SM1</v>
      </c>
    </row>
    <row r="3489" spans="1:7" ht="14.5" x14ac:dyDescent="0.35">
      <c r="A3489" t="s">
        <v>112</v>
      </c>
      <c r="B3489">
        <v>50895</v>
      </c>
      <c r="C3489" t="s">
        <v>888</v>
      </c>
      <c r="D3489" t="s">
        <v>2796</v>
      </c>
      <c r="E3489" t="s">
        <v>268</v>
      </c>
      <c r="F3489" s="27" t="str">
        <f t="shared" si="54"/>
        <v>SM2: Stabl, Georg</v>
      </c>
      <c r="G3489" s="27" t="str">
        <f>VLOOKUP(A3489,bangolf_kategorien!$A$2:$B$11,2,FALSE)</f>
        <v>SM2</v>
      </c>
    </row>
    <row r="3490" spans="1:7" ht="14.5" x14ac:dyDescent="0.35">
      <c r="A3490" t="s">
        <v>127</v>
      </c>
      <c r="B3490">
        <v>31903</v>
      </c>
      <c r="C3490" t="s">
        <v>429</v>
      </c>
      <c r="D3490" t="s">
        <v>2797</v>
      </c>
      <c r="E3490" t="s">
        <v>145</v>
      </c>
      <c r="F3490" s="27" t="str">
        <f t="shared" si="54"/>
        <v>H: Stachowiak, Jan</v>
      </c>
      <c r="G3490" s="27" t="str">
        <f>VLOOKUP(A3490,bangolf_kategorien!$A$2:$B$11,2,FALSE)</f>
        <v>H</v>
      </c>
    </row>
    <row r="3491" spans="1:7" ht="14.5" x14ac:dyDescent="0.35">
      <c r="A3491" t="s">
        <v>152</v>
      </c>
      <c r="B3491">
        <v>67285</v>
      </c>
      <c r="C3491" t="s">
        <v>3115</v>
      </c>
      <c r="D3491" t="s">
        <v>3961</v>
      </c>
      <c r="E3491" t="s">
        <v>417</v>
      </c>
      <c r="F3491" s="27" t="str">
        <f t="shared" si="54"/>
        <v>SCHM: Staeubert, Leon</v>
      </c>
      <c r="G3491" s="27" t="str">
        <f>VLOOKUP(A3491,bangolf_kategorien!$A$2:$B$11,2,FALSE)</f>
        <v>SCHM</v>
      </c>
    </row>
    <row r="3492" spans="1:7" ht="14.5" x14ac:dyDescent="0.35">
      <c r="A3492" t="s">
        <v>127</v>
      </c>
      <c r="B3492">
        <v>64940</v>
      </c>
      <c r="C3492" t="s">
        <v>429</v>
      </c>
      <c r="D3492" t="s">
        <v>2798</v>
      </c>
      <c r="E3492" t="s">
        <v>756</v>
      </c>
      <c r="F3492" s="27" t="str">
        <f t="shared" si="54"/>
        <v>H: Stahmann, Jan</v>
      </c>
      <c r="G3492" s="27" t="str">
        <f>VLOOKUP(A3492,bangolf_kategorien!$A$2:$B$11,2,FALSE)</f>
        <v>H</v>
      </c>
    </row>
    <row r="3493" spans="1:7" ht="14.5" x14ac:dyDescent="0.35">
      <c r="A3493" t="s">
        <v>123</v>
      </c>
      <c r="B3493">
        <v>66606</v>
      </c>
      <c r="C3493" t="s">
        <v>315</v>
      </c>
      <c r="D3493" t="s">
        <v>2799</v>
      </c>
      <c r="E3493" t="s">
        <v>1991</v>
      </c>
      <c r="F3493" s="27" t="str">
        <f t="shared" si="54"/>
        <v>SM1: Stallkamp, Andreas</v>
      </c>
      <c r="G3493" s="27" t="str">
        <f>VLOOKUP(A3493,bangolf_kategorien!$A$2:$B$11,2,FALSE)</f>
        <v>SM1</v>
      </c>
    </row>
    <row r="3494" spans="1:7" ht="14.5" x14ac:dyDescent="0.35">
      <c r="A3494" t="s">
        <v>127</v>
      </c>
      <c r="B3494">
        <v>66480</v>
      </c>
      <c r="C3494" t="s">
        <v>791</v>
      </c>
      <c r="D3494" t="s">
        <v>2799</v>
      </c>
      <c r="E3494" t="s">
        <v>1991</v>
      </c>
      <c r="F3494" s="27" t="str">
        <f t="shared" si="54"/>
        <v>H: Stallkamp, Sebastian</v>
      </c>
      <c r="G3494" s="27" t="str">
        <f>VLOOKUP(A3494,bangolf_kategorien!$A$2:$B$11,2,FALSE)</f>
        <v>H</v>
      </c>
    </row>
    <row r="3495" spans="1:7" ht="14.5" x14ac:dyDescent="0.35">
      <c r="A3495" t="s">
        <v>123</v>
      </c>
      <c r="B3495">
        <v>66704</v>
      </c>
      <c r="C3495" t="s">
        <v>124</v>
      </c>
      <c r="D3495" t="s">
        <v>2799</v>
      </c>
      <c r="E3495" t="s">
        <v>3311</v>
      </c>
      <c r="F3495" s="27" t="str">
        <f t="shared" si="54"/>
        <v>SM1: Stallkamp, Thomas</v>
      </c>
      <c r="G3495" s="27" t="str">
        <f>VLOOKUP(A3495,bangolf_kategorien!$A$2:$B$11,2,FALSE)</f>
        <v>SM1</v>
      </c>
    </row>
    <row r="3496" spans="1:7" ht="14.5" x14ac:dyDescent="0.35">
      <c r="A3496" t="s">
        <v>123</v>
      </c>
      <c r="B3496">
        <v>43996</v>
      </c>
      <c r="C3496" t="s">
        <v>791</v>
      </c>
      <c r="D3496" t="s">
        <v>2800</v>
      </c>
      <c r="E3496" t="s">
        <v>676</v>
      </c>
      <c r="F3496" s="27" t="str">
        <f t="shared" si="54"/>
        <v>SM1: Stallmann, Sebastian</v>
      </c>
      <c r="G3496" s="27" t="str">
        <f>VLOOKUP(A3496,bangolf_kategorien!$A$2:$B$11,2,FALSE)</f>
        <v>SM1</v>
      </c>
    </row>
    <row r="3497" spans="1:7" ht="14.5" x14ac:dyDescent="0.35">
      <c r="A3497" t="s">
        <v>134</v>
      </c>
      <c r="B3497">
        <v>38295</v>
      </c>
      <c r="C3497" t="s">
        <v>2650</v>
      </c>
      <c r="D3497" t="s">
        <v>2801</v>
      </c>
      <c r="E3497" t="s">
        <v>340</v>
      </c>
      <c r="F3497" s="27" t="str">
        <f t="shared" si="54"/>
        <v>SW1: Stamm, Anita</v>
      </c>
      <c r="G3497" s="27" t="str">
        <f>VLOOKUP(A3497,bangolf_kategorien!$A$2:$B$11,2,FALSE)</f>
        <v>SW1</v>
      </c>
    </row>
    <row r="3498" spans="1:7" ht="14.5" x14ac:dyDescent="0.35">
      <c r="A3498" t="s">
        <v>112</v>
      </c>
      <c r="B3498">
        <v>24288</v>
      </c>
      <c r="C3498" t="s">
        <v>399</v>
      </c>
      <c r="D3498" t="s">
        <v>2801</v>
      </c>
      <c r="E3498" t="s">
        <v>340</v>
      </c>
      <c r="F3498" s="27" t="str">
        <f t="shared" si="54"/>
        <v>SM2: Stamm, Dirk</v>
      </c>
      <c r="G3498" s="27" t="str">
        <f>VLOOKUP(A3498,bangolf_kategorien!$A$2:$B$11,2,FALSE)</f>
        <v>SM2</v>
      </c>
    </row>
    <row r="3499" spans="1:7" ht="14.5" x14ac:dyDescent="0.35">
      <c r="A3499" t="s">
        <v>123</v>
      </c>
      <c r="B3499">
        <v>33125</v>
      </c>
      <c r="C3499" t="s">
        <v>538</v>
      </c>
      <c r="D3499" t="s">
        <v>2802</v>
      </c>
      <c r="E3499" t="s">
        <v>390</v>
      </c>
      <c r="F3499" s="27" t="str">
        <f t="shared" si="54"/>
        <v>SM1: Stanchly, Siegfried</v>
      </c>
      <c r="G3499" s="27" t="str">
        <f>VLOOKUP(A3499,bangolf_kategorien!$A$2:$B$11,2,FALSE)</f>
        <v>SM1</v>
      </c>
    </row>
    <row r="3500" spans="1:7" ht="14.5" x14ac:dyDescent="0.35">
      <c r="A3500" t="s">
        <v>127</v>
      </c>
      <c r="B3500">
        <v>31756</v>
      </c>
      <c r="C3500" t="s">
        <v>718</v>
      </c>
      <c r="D3500" t="s">
        <v>2803</v>
      </c>
      <c r="E3500" t="s">
        <v>332</v>
      </c>
      <c r="F3500" s="27" t="str">
        <f t="shared" si="54"/>
        <v>H: Stang, Carsten</v>
      </c>
      <c r="G3500" s="27" t="str">
        <f>VLOOKUP(A3500,bangolf_kategorien!$A$2:$B$11,2,FALSE)</f>
        <v>H</v>
      </c>
    </row>
    <row r="3501" spans="1:7" ht="14.5" x14ac:dyDescent="0.35">
      <c r="A3501" t="s">
        <v>134</v>
      </c>
      <c r="B3501">
        <v>2241</v>
      </c>
      <c r="C3501" t="s">
        <v>1128</v>
      </c>
      <c r="D3501" t="s">
        <v>2804</v>
      </c>
      <c r="E3501" t="s">
        <v>122</v>
      </c>
      <c r="F3501" s="27" t="str">
        <f t="shared" si="54"/>
        <v>SW1: Stange, Anja</v>
      </c>
      <c r="G3501" s="27" t="str">
        <f>VLOOKUP(A3501,bangolf_kategorien!$A$2:$B$11,2,FALSE)</f>
        <v>SW1</v>
      </c>
    </row>
    <row r="3502" spans="1:7" ht="14.5" x14ac:dyDescent="0.35">
      <c r="A3502" t="s">
        <v>112</v>
      </c>
      <c r="B3502">
        <v>34799</v>
      </c>
      <c r="C3502" t="s">
        <v>1434</v>
      </c>
      <c r="D3502" t="s">
        <v>2804</v>
      </c>
      <c r="E3502" t="s">
        <v>496</v>
      </c>
      <c r="F3502" s="27" t="str">
        <f t="shared" si="54"/>
        <v>SM2: Stange, Hans-Werner</v>
      </c>
      <c r="G3502" s="27" t="str">
        <f>VLOOKUP(A3502,bangolf_kategorien!$A$2:$B$11,2,FALSE)</f>
        <v>SM2</v>
      </c>
    </row>
    <row r="3503" spans="1:7" ht="14.5" x14ac:dyDescent="0.35">
      <c r="A3503" t="s">
        <v>123</v>
      </c>
      <c r="B3503">
        <v>1989</v>
      </c>
      <c r="C3503" t="s">
        <v>140</v>
      </c>
      <c r="D3503" t="s">
        <v>2804</v>
      </c>
      <c r="E3503" t="s">
        <v>122</v>
      </c>
      <c r="F3503" s="27" t="str">
        <f t="shared" si="54"/>
        <v>SM1: Stange, Michael</v>
      </c>
      <c r="G3503" s="27" t="str">
        <f>VLOOKUP(A3503,bangolf_kategorien!$A$2:$B$11,2,FALSE)</f>
        <v>SM1</v>
      </c>
    </row>
    <row r="3504" spans="1:7" ht="14.5" x14ac:dyDescent="0.35">
      <c r="A3504" t="s">
        <v>127</v>
      </c>
      <c r="B3504">
        <v>64902</v>
      </c>
      <c r="C3504" t="s">
        <v>3441</v>
      </c>
      <c r="D3504" t="s">
        <v>2804</v>
      </c>
      <c r="E3504" t="s">
        <v>122</v>
      </c>
      <c r="F3504" s="27" t="str">
        <f t="shared" si="54"/>
        <v>H: Stange, Tim-Niklas</v>
      </c>
      <c r="G3504" s="27" t="str">
        <f>VLOOKUP(A3504,bangolf_kategorien!$A$2:$B$11,2,FALSE)</f>
        <v>H</v>
      </c>
    </row>
    <row r="3505" spans="1:7" ht="14.5" x14ac:dyDescent="0.35">
      <c r="A3505" t="s">
        <v>112</v>
      </c>
      <c r="B3505">
        <v>66867</v>
      </c>
      <c r="C3505" t="s">
        <v>1163</v>
      </c>
      <c r="D3505" t="s">
        <v>3442</v>
      </c>
      <c r="E3505" t="s">
        <v>408</v>
      </c>
      <c r="F3505" s="27" t="str">
        <f t="shared" si="54"/>
        <v>SM2: Stängl, Karl</v>
      </c>
      <c r="G3505" s="27" t="str">
        <f>VLOOKUP(A3505,bangolf_kategorien!$A$2:$B$11,2,FALSE)</f>
        <v>SM2</v>
      </c>
    </row>
    <row r="3506" spans="1:7" ht="14.5" x14ac:dyDescent="0.35">
      <c r="A3506" t="s">
        <v>127</v>
      </c>
      <c r="B3506">
        <v>3149348</v>
      </c>
      <c r="C3506" t="s">
        <v>691</v>
      </c>
      <c r="D3506" t="s">
        <v>3443</v>
      </c>
      <c r="E3506" t="s">
        <v>4</v>
      </c>
      <c r="F3506" s="27" t="str">
        <f t="shared" si="54"/>
        <v>H: Stapf, Julian</v>
      </c>
      <c r="G3506" s="27" t="str">
        <f>VLOOKUP(A3506,bangolf_kategorien!$A$2:$B$11,2,FALSE)</f>
        <v>H</v>
      </c>
    </row>
    <row r="3507" spans="1:7" ht="14.5" x14ac:dyDescent="0.35">
      <c r="A3507" t="s">
        <v>123</v>
      </c>
      <c r="B3507">
        <v>29997</v>
      </c>
      <c r="C3507" t="s">
        <v>592</v>
      </c>
      <c r="D3507" t="s">
        <v>2805</v>
      </c>
      <c r="E3507" t="s">
        <v>282</v>
      </c>
      <c r="F3507" s="27" t="str">
        <f t="shared" si="54"/>
        <v>SM1: Stappenbeck, Ulrich</v>
      </c>
      <c r="G3507" s="27" t="str">
        <f>VLOOKUP(A3507,bangolf_kategorien!$A$2:$B$11,2,FALSE)</f>
        <v>SM1</v>
      </c>
    </row>
    <row r="3508" spans="1:7" ht="14.5" x14ac:dyDescent="0.35">
      <c r="A3508" t="s">
        <v>112</v>
      </c>
      <c r="B3508">
        <v>45118</v>
      </c>
      <c r="C3508" t="s">
        <v>182</v>
      </c>
      <c r="D3508" t="s">
        <v>2806</v>
      </c>
      <c r="E3508" t="s">
        <v>115</v>
      </c>
      <c r="F3508" s="27" t="str">
        <f t="shared" si="54"/>
        <v>SM2: Stargardt, Wolfgang</v>
      </c>
      <c r="G3508" s="27" t="str">
        <f>VLOOKUP(A3508,bangolf_kategorien!$A$2:$B$11,2,FALSE)</f>
        <v>SM2</v>
      </c>
    </row>
    <row r="3509" spans="1:7" ht="14.5" x14ac:dyDescent="0.35">
      <c r="A3509" t="s">
        <v>127</v>
      </c>
      <c r="B3509">
        <v>3202729</v>
      </c>
      <c r="C3509" t="s">
        <v>3962</v>
      </c>
      <c r="D3509" t="s">
        <v>2807</v>
      </c>
      <c r="E3509" t="s">
        <v>4</v>
      </c>
      <c r="F3509" s="27" t="str">
        <f t="shared" si="54"/>
        <v>H: Staritz, Enrico</v>
      </c>
      <c r="G3509" s="27" t="str">
        <f>VLOOKUP(A3509,bangolf_kategorien!$A$2:$B$11,2,FALSE)</f>
        <v>H</v>
      </c>
    </row>
    <row r="3510" spans="1:7" ht="14.5" x14ac:dyDescent="0.35">
      <c r="A3510" t="s">
        <v>112</v>
      </c>
      <c r="B3510">
        <v>3108931</v>
      </c>
      <c r="C3510" t="s">
        <v>451</v>
      </c>
      <c r="D3510" t="s">
        <v>2807</v>
      </c>
      <c r="E3510" t="s">
        <v>4</v>
      </c>
      <c r="F3510" s="27" t="str">
        <f t="shared" si="54"/>
        <v>SM2: Staritz, Joachim</v>
      </c>
      <c r="G3510" s="27" t="str">
        <f>VLOOKUP(A3510,bangolf_kategorien!$A$2:$B$11,2,FALSE)</f>
        <v>SM2</v>
      </c>
    </row>
    <row r="3511" spans="1:7" ht="14.5" x14ac:dyDescent="0.35">
      <c r="A3511" t="s">
        <v>127</v>
      </c>
      <c r="B3511">
        <v>65465</v>
      </c>
      <c r="C3511" t="s">
        <v>198</v>
      </c>
      <c r="D3511" t="s">
        <v>2808</v>
      </c>
      <c r="E3511" t="s">
        <v>459</v>
      </c>
      <c r="F3511" s="27" t="str">
        <f t="shared" si="54"/>
        <v>H: Stark, Florian</v>
      </c>
      <c r="G3511" s="27" t="str">
        <f>VLOOKUP(A3511,bangolf_kategorien!$A$2:$B$11,2,FALSE)</f>
        <v>H</v>
      </c>
    </row>
    <row r="3512" spans="1:7" ht="14.5" x14ac:dyDescent="0.35">
      <c r="A3512" t="s">
        <v>112</v>
      </c>
      <c r="B3512">
        <v>3524</v>
      </c>
      <c r="C3512" t="s">
        <v>2809</v>
      </c>
      <c r="D3512" t="s">
        <v>2808</v>
      </c>
      <c r="E3512" t="s">
        <v>1011</v>
      </c>
      <c r="F3512" s="27" t="str">
        <f t="shared" si="54"/>
        <v>SM2: Stark, Rupert</v>
      </c>
      <c r="G3512" s="27" t="str">
        <f>VLOOKUP(A3512,bangolf_kategorien!$A$2:$B$11,2,FALSE)</f>
        <v>SM2</v>
      </c>
    </row>
    <row r="3513" spans="1:7" ht="14.5" x14ac:dyDescent="0.35">
      <c r="A3513" t="s">
        <v>112</v>
      </c>
      <c r="B3513">
        <v>3568</v>
      </c>
      <c r="C3513" t="s">
        <v>328</v>
      </c>
      <c r="D3513" t="s">
        <v>2810</v>
      </c>
      <c r="E3513" t="s">
        <v>417</v>
      </c>
      <c r="F3513" s="27" t="str">
        <f t="shared" si="54"/>
        <v>SM2: Starke, Werner</v>
      </c>
      <c r="G3513" s="27" t="str">
        <f>VLOOKUP(A3513,bangolf_kategorien!$A$2:$B$11,2,FALSE)</f>
        <v>SM2</v>
      </c>
    </row>
    <row r="3514" spans="1:7" ht="14.5" x14ac:dyDescent="0.35">
      <c r="A3514" t="s">
        <v>127</v>
      </c>
      <c r="B3514">
        <v>36161</v>
      </c>
      <c r="C3514" t="s">
        <v>2811</v>
      </c>
      <c r="D3514" t="s">
        <v>2812</v>
      </c>
      <c r="E3514" t="s">
        <v>126</v>
      </c>
      <c r="F3514" s="27" t="str">
        <f t="shared" si="54"/>
        <v>H: Starrost, Birk</v>
      </c>
      <c r="G3514" s="27" t="str">
        <f>VLOOKUP(A3514,bangolf_kategorien!$A$2:$B$11,2,FALSE)</f>
        <v>H</v>
      </c>
    </row>
    <row r="3515" spans="1:7" ht="14.5" x14ac:dyDescent="0.35">
      <c r="A3515" t="s">
        <v>123</v>
      </c>
      <c r="B3515">
        <v>32959</v>
      </c>
      <c r="C3515" t="s">
        <v>124</v>
      </c>
      <c r="D3515" t="s">
        <v>2813</v>
      </c>
      <c r="E3515" t="s">
        <v>329</v>
      </c>
      <c r="F3515" s="27" t="str">
        <f t="shared" si="54"/>
        <v>SM1: Staska, Thomas</v>
      </c>
      <c r="G3515" s="27" t="str">
        <f>VLOOKUP(A3515,bangolf_kategorien!$A$2:$B$11,2,FALSE)</f>
        <v>SM1</v>
      </c>
    </row>
    <row r="3516" spans="1:7" ht="14.5" x14ac:dyDescent="0.35">
      <c r="A3516" t="s">
        <v>197</v>
      </c>
      <c r="B3516">
        <v>66934</v>
      </c>
      <c r="C3516" t="s">
        <v>642</v>
      </c>
      <c r="D3516" t="s">
        <v>3444</v>
      </c>
      <c r="E3516" t="s">
        <v>175</v>
      </c>
      <c r="F3516" s="27" t="str">
        <f t="shared" si="54"/>
        <v>JM: Staudt, Marcel</v>
      </c>
      <c r="G3516" s="27" t="str">
        <f>VLOOKUP(A3516,bangolf_kategorien!$A$2:$B$11,2,FALSE)</f>
        <v>JM</v>
      </c>
    </row>
    <row r="3517" spans="1:7" ht="14.5" x14ac:dyDescent="0.35">
      <c r="A3517" t="s">
        <v>134</v>
      </c>
      <c r="B3517">
        <v>40425</v>
      </c>
      <c r="C3517" t="s">
        <v>1908</v>
      </c>
      <c r="D3517" t="s">
        <v>2814</v>
      </c>
      <c r="E3517" t="s">
        <v>438</v>
      </c>
      <c r="F3517" s="27" t="str">
        <f t="shared" si="54"/>
        <v>SW1: Stautmeister, Ilka</v>
      </c>
      <c r="G3517" s="27" t="str">
        <f>VLOOKUP(A3517,bangolf_kategorien!$A$2:$B$11,2,FALSE)</f>
        <v>SW1</v>
      </c>
    </row>
    <row r="3518" spans="1:7" ht="14.5" x14ac:dyDescent="0.35">
      <c r="A3518" t="s">
        <v>123</v>
      </c>
      <c r="B3518">
        <v>37926</v>
      </c>
      <c r="C3518" t="s">
        <v>212</v>
      </c>
      <c r="D3518" t="s">
        <v>3445</v>
      </c>
      <c r="E3518" t="s">
        <v>688</v>
      </c>
      <c r="F3518" s="27" t="str">
        <f t="shared" si="54"/>
        <v>SM1: Stawitzke, Ingo</v>
      </c>
      <c r="G3518" s="27" t="str">
        <f>VLOOKUP(A3518,bangolf_kategorien!$A$2:$B$11,2,FALSE)</f>
        <v>SM1</v>
      </c>
    </row>
    <row r="3519" spans="1:7" ht="14.5" x14ac:dyDescent="0.35">
      <c r="A3519" t="s">
        <v>112</v>
      </c>
      <c r="B3519">
        <v>34775</v>
      </c>
      <c r="C3519" t="s">
        <v>1511</v>
      </c>
      <c r="D3519" t="s">
        <v>2815</v>
      </c>
      <c r="E3519" t="s">
        <v>340</v>
      </c>
      <c r="F3519" s="27" t="str">
        <f t="shared" si="54"/>
        <v>SM2: Steeg, Hans-Georg</v>
      </c>
      <c r="G3519" s="27" t="str">
        <f>VLOOKUP(A3519,bangolf_kategorien!$A$2:$B$11,2,FALSE)</f>
        <v>SM2</v>
      </c>
    </row>
    <row r="3520" spans="1:7" ht="14.5" x14ac:dyDescent="0.35">
      <c r="A3520" t="s">
        <v>112</v>
      </c>
      <c r="B3520">
        <v>5053</v>
      </c>
      <c r="C3520" t="s">
        <v>328</v>
      </c>
      <c r="D3520" t="s">
        <v>2816</v>
      </c>
      <c r="E3520" t="s">
        <v>434</v>
      </c>
      <c r="F3520" s="27" t="str">
        <f t="shared" si="54"/>
        <v>SM2: Steeger, Werner</v>
      </c>
      <c r="G3520" s="27" t="str">
        <f>VLOOKUP(A3520,bangolf_kategorien!$A$2:$B$11,2,FALSE)</f>
        <v>SM2</v>
      </c>
    </row>
    <row r="3521" spans="1:7" ht="14.5" x14ac:dyDescent="0.35">
      <c r="A3521" t="s">
        <v>123</v>
      </c>
      <c r="B3521">
        <v>3216890</v>
      </c>
      <c r="C3521" t="s">
        <v>124</v>
      </c>
      <c r="D3521" t="s">
        <v>1296</v>
      </c>
      <c r="E3521" t="s">
        <v>4</v>
      </c>
      <c r="F3521" s="27" t="str">
        <f t="shared" si="54"/>
        <v>SM1: Steffen, Thomas</v>
      </c>
      <c r="G3521" s="27" t="str">
        <f>VLOOKUP(A3521,bangolf_kategorien!$A$2:$B$11,2,FALSE)</f>
        <v>SM1</v>
      </c>
    </row>
    <row r="3522" spans="1:7" ht="14.5" x14ac:dyDescent="0.35">
      <c r="A3522" t="s">
        <v>116</v>
      </c>
      <c r="B3522">
        <v>34507</v>
      </c>
      <c r="C3522" t="s">
        <v>2754</v>
      </c>
      <c r="D3522" t="s">
        <v>2817</v>
      </c>
      <c r="E3522" t="s">
        <v>456</v>
      </c>
      <c r="F3522" s="27" t="str">
        <f t="shared" si="54"/>
        <v>SW2: Steffens, Waltraud</v>
      </c>
      <c r="G3522" s="27" t="str">
        <f>VLOOKUP(A3522,bangolf_kategorien!$A$2:$B$11,2,FALSE)</f>
        <v>SW2</v>
      </c>
    </row>
    <row r="3523" spans="1:7" ht="14.5" x14ac:dyDescent="0.35">
      <c r="A3523" t="s">
        <v>138</v>
      </c>
      <c r="B3523">
        <v>67304</v>
      </c>
      <c r="C3523" t="s">
        <v>320</v>
      </c>
      <c r="D3523" t="s">
        <v>3963</v>
      </c>
      <c r="E3523" t="s">
        <v>403</v>
      </c>
      <c r="F3523" s="27" t="str">
        <f t="shared" ref="F3523:F3586" si="55">CONCATENATE(G3523,": ",D3523,", ",C3523)</f>
        <v>D: Steffens-Bruelheide, Iris</v>
      </c>
      <c r="G3523" s="27" t="str">
        <f>VLOOKUP(A3523,bangolf_kategorien!$A$2:$B$11,2,FALSE)</f>
        <v>D</v>
      </c>
    </row>
    <row r="3524" spans="1:7" ht="14.5" x14ac:dyDescent="0.35">
      <c r="A3524" t="s">
        <v>127</v>
      </c>
      <c r="B3524">
        <v>27838</v>
      </c>
      <c r="C3524" t="s">
        <v>2818</v>
      </c>
      <c r="D3524" t="s">
        <v>2819</v>
      </c>
      <c r="E3524" t="s">
        <v>266</v>
      </c>
      <c r="F3524" s="27" t="str">
        <f t="shared" si="55"/>
        <v>H: Stegmaier, Ulf</v>
      </c>
      <c r="G3524" s="27" t="str">
        <f>VLOOKUP(A3524,bangolf_kategorien!$A$2:$B$11,2,FALSE)</f>
        <v>H</v>
      </c>
    </row>
    <row r="3525" spans="1:7" ht="14.5" x14ac:dyDescent="0.35">
      <c r="A3525" t="s">
        <v>123</v>
      </c>
      <c r="B3525">
        <v>66897</v>
      </c>
      <c r="C3525" t="s">
        <v>678</v>
      </c>
      <c r="D3525" t="s">
        <v>3446</v>
      </c>
      <c r="E3525" t="s">
        <v>329</v>
      </c>
      <c r="F3525" s="27" t="str">
        <f t="shared" si="55"/>
        <v>SM1: Stegmayr, Udo</v>
      </c>
      <c r="G3525" s="27" t="str">
        <f>VLOOKUP(A3525,bangolf_kategorien!$A$2:$B$11,2,FALSE)</f>
        <v>SM1</v>
      </c>
    </row>
    <row r="3526" spans="1:7" ht="14.5" x14ac:dyDescent="0.35">
      <c r="A3526" t="s">
        <v>112</v>
      </c>
      <c r="B3526">
        <v>44123</v>
      </c>
      <c r="C3526" t="s">
        <v>190</v>
      </c>
      <c r="D3526" t="s">
        <v>2820</v>
      </c>
      <c r="E3526" t="s">
        <v>285</v>
      </c>
      <c r="F3526" s="27" t="str">
        <f t="shared" si="55"/>
        <v>SM2: Steier, Uwe</v>
      </c>
      <c r="G3526" s="27" t="str">
        <f>VLOOKUP(A3526,bangolf_kategorien!$A$2:$B$11,2,FALSE)</f>
        <v>SM2</v>
      </c>
    </row>
    <row r="3527" spans="1:7" ht="14.5" x14ac:dyDescent="0.35">
      <c r="A3527" t="s">
        <v>134</v>
      </c>
      <c r="B3527">
        <v>44379</v>
      </c>
      <c r="C3527" t="s">
        <v>980</v>
      </c>
      <c r="D3527" t="s">
        <v>2821</v>
      </c>
      <c r="E3527" t="s">
        <v>471</v>
      </c>
      <c r="F3527" s="27" t="str">
        <f t="shared" si="55"/>
        <v>SW1: Steinburg, Sonja</v>
      </c>
      <c r="G3527" s="27" t="str">
        <f>VLOOKUP(A3527,bangolf_kategorien!$A$2:$B$11,2,FALSE)</f>
        <v>SW1</v>
      </c>
    </row>
    <row r="3528" spans="1:7" ht="14.5" x14ac:dyDescent="0.35">
      <c r="A3528" t="s">
        <v>112</v>
      </c>
      <c r="B3528">
        <v>6796</v>
      </c>
      <c r="C3528" t="s">
        <v>359</v>
      </c>
      <c r="D3528" t="s">
        <v>2822</v>
      </c>
      <c r="E3528" t="s">
        <v>621</v>
      </c>
      <c r="F3528" s="27" t="str">
        <f t="shared" si="55"/>
        <v>SM2: Steinhausen, Ralf</v>
      </c>
      <c r="G3528" s="27" t="str">
        <f>VLOOKUP(A3528,bangolf_kategorien!$A$2:$B$11,2,FALSE)</f>
        <v>SM2</v>
      </c>
    </row>
    <row r="3529" spans="1:7" ht="14.5" x14ac:dyDescent="0.35">
      <c r="A3529" t="s">
        <v>112</v>
      </c>
      <c r="B3529">
        <v>41367</v>
      </c>
      <c r="C3529" t="s">
        <v>407</v>
      </c>
      <c r="D3529" t="s">
        <v>2823</v>
      </c>
      <c r="E3529" t="s">
        <v>401</v>
      </c>
      <c r="F3529" s="27" t="str">
        <f t="shared" si="55"/>
        <v>SM2: Steinhoff, Hubert</v>
      </c>
      <c r="G3529" s="27" t="str">
        <f>VLOOKUP(A3529,bangolf_kategorien!$A$2:$B$11,2,FALSE)</f>
        <v>SM2</v>
      </c>
    </row>
    <row r="3530" spans="1:7" ht="14.5" x14ac:dyDescent="0.35">
      <c r="A3530" t="s">
        <v>112</v>
      </c>
      <c r="B3530">
        <v>33580</v>
      </c>
      <c r="C3530" t="s">
        <v>2252</v>
      </c>
      <c r="D3530" t="s">
        <v>2824</v>
      </c>
      <c r="E3530" t="s">
        <v>237</v>
      </c>
      <c r="F3530" s="27" t="str">
        <f t="shared" si="55"/>
        <v>SM2: Stellato, William</v>
      </c>
      <c r="G3530" s="27" t="str">
        <f>VLOOKUP(A3530,bangolf_kategorien!$A$2:$B$11,2,FALSE)</f>
        <v>SM2</v>
      </c>
    </row>
    <row r="3531" spans="1:7" ht="14.5" x14ac:dyDescent="0.35">
      <c r="A3531" t="s">
        <v>112</v>
      </c>
      <c r="B3531">
        <v>21876</v>
      </c>
      <c r="C3531" t="s">
        <v>484</v>
      </c>
      <c r="D3531" t="s">
        <v>2825</v>
      </c>
      <c r="E3531" t="s">
        <v>261</v>
      </c>
      <c r="F3531" s="27" t="str">
        <f t="shared" si="55"/>
        <v>SM2: Steller, Friedhelm</v>
      </c>
      <c r="G3531" s="27" t="str">
        <f>VLOOKUP(A3531,bangolf_kategorien!$A$2:$B$11,2,FALSE)</f>
        <v>SM2</v>
      </c>
    </row>
    <row r="3532" spans="1:7" ht="14.5" x14ac:dyDescent="0.35">
      <c r="A3532" t="s">
        <v>112</v>
      </c>
      <c r="B3532">
        <v>18104</v>
      </c>
      <c r="C3532" t="s">
        <v>146</v>
      </c>
      <c r="D3532" t="s">
        <v>2826</v>
      </c>
      <c r="E3532" t="s">
        <v>496</v>
      </c>
      <c r="F3532" s="27" t="str">
        <f t="shared" si="55"/>
        <v>SM2: Stelter, Jürgen</v>
      </c>
      <c r="G3532" s="27" t="str">
        <f>VLOOKUP(A3532,bangolf_kategorien!$A$2:$B$11,2,FALSE)</f>
        <v>SM2</v>
      </c>
    </row>
    <row r="3533" spans="1:7" ht="14.5" x14ac:dyDescent="0.35">
      <c r="A3533" t="s">
        <v>116</v>
      </c>
      <c r="B3533">
        <v>6006</v>
      </c>
      <c r="C3533" t="s">
        <v>430</v>
      </c>
      <c r="D3533" t="s">
        <v>2826</v>
      </c>
      <c r="E3533" t="s">
        <v>496</v>
      </c>
      <c r="F3533" s="27" t="str">
        <f t="shared" si="55"/>
        <v>SW2: Stelter, Karin</v>
      </c>
      <c r="G3533" s="27" t="str">
        <f>VLOOKUP(A3533,bangolf_kategorien!$A$2:$B$11,2,FALSE)</f>
        <v>SW2</v>
      </c>
    </row>
    <row r="3534" spans="1:7" ht="14.5" x14ac:dyDescent="0.35">
      <c r="A3534" t="s">
        <v>112</v>
      </c>
      <c r="B3534">
        <v>6075</v>
      </c>
      <c r="C3534" t="s">
        <v>232</v>
      </c>
      <c r="D3534" t="s">
        <v>2826</v>
      </c>
      <c r="E3534" t="s">
        <v>496</v>
      </c>
      <c r="F3534" s="27" t="str">
        <f t="shared" si="55"/>
        <v>SM2: Stelter, Klaus</v>
      </c>
      <c r="G3534" s="27" t="str">
        <f>VLOOKUP(A3534,bangolf_kategorien!$A$2:$B$11,2,FALSE)</f>
        <v>SM2</v>
      </c>
    </row>
    <row r="3535" spans="1:7" ht="14.5" x14ac:dyDescent="0.35">
      <c r="A3535" t="s">
        <v>197</v>
      </c>
      <c r="B3535">
        <v>66711</v>
      </c>
      <c r="C3535" t="s">
        <v>923</v>
      </c>
      <c r="D3535" t="s">
        <v>3447</v>
      </c>
      <c r="E3535" t="s">
        <v>823</v>
      </c>
      <c r="F3535" s="27" t="str">
        <f t="shared" si="55"/>
        <v>JM: Stelzer, Kai</v>
      </c>
      <c r="G3535" s="27" t="str">
        <f>VLOOKUP(A3535,bangolf_kategorien!$A$2:$B$11,2,FALSE)</f>
        <v>JM</v>
      </c>
    </row>
    <row r="3536" spans="1:7" ht="14.5" x14ac:dyDescent="0.35">
      <c r="A3536" t="s">
        <v>164</v>
      </c>
      <c r="B3536">
        <v>37404</v>
      </c>
      <c r="C3536" t="s">
        <v>229</v>
      </c>
      <c r="D3536" t="s">
        <v>2827</v>
      </c>
      <c r="E3536" t="s">
        <v>898</v>
      </c>
      <c r="F3536" s="27" t="str">
        <f t="shared" si="55"/>
        <v>JW: Stemplinger, Franziska</v>
      </c>
      <c r="G3536" s="27" t="str">
        <f>VLOOKUP(A3536,bangolf_kategorien!$A$2:$B$11,2,FALSE)</f>
        <v>JW</v>
      </c>
    </row>
    <row r="3537" spans="1:7" ht="14.5" x14ac:dyDescent="0.35">
      <c r="A3537" t="s">
        <v>112</v>
      </c>
      <c r="B3537">
        <v>33974</v>
      </c>
      <c r="C3537" t="s">
        <v>1418</v>
      </c>
      <c r="D3537" t="s">
        <v>2827</v>
      </c>
      <c r="E3537" t="s">
        <v>898</v>
      </c>
      <c r="F3537" s="27" t="str">
        <f t="shared" si="55"/>
        <v>SM2: Stemplinger, Ludwig</v>
      </c>
      <c r="G3537" s="27" t="str">
        <f>VLOOKUP(A3537,bangolf_kategorien!$A$2:$B$11,2,FALSE)</f>
        <v>SM2</v>
      </c>
    </row>
    <row r="3538" spans="1:7" ht="14.5" x14ac:dyDescent="0.35">
      <c r="A3538" t="s">
        <v>138</v>
      </c>
      <c r="B3538">
        <v>47402</v>
      </c>
      <c r="C3538" t="s">
        <v>402</v>
      </c>
      <c r="D3538" t="s">
        <v>2827</v>
      </c>
      <c r="E3538" t="s">
        <v>898</v>
      </c>
      <c r="F3538" s="27" t="str">
        <f t="shared" si="55"/>
        <v>D: Stemplinger, Michaela</v>
      </c>
      <c r="G3538" s="27" t="str">
        <f>VLOOKUP(A3538,bangolf_kategorien!$A$2:$B$11,2,FALSE)</f>
        <v>D</v>
      </c>
    </row>
    <row r="3539" spans="1:7" ht="14.5" x14ac:dyDescent="0.35">
      <c r="A3539" t="s">
        <v>123</v>
      </c>
      <c r="B3539">
        <v>46386</v>
      </c>
      <c r="C3539" t="s">
        <v>269</v>
      </c>
      <c r="D3539" t="s">
        <v>2828</v>
      </c>
      <c r="E3539" t="s">
        <v>126</v>
      </c>
      <c r="F3539" s="27" t="str">
        <f t="shared" si="55"/>
        <v>SM1: Stendel, Christian</v>
      </c>
      <c r="G3539" s="27" t="str">
        <f>VLOOKUP(A3539,bangolf_kategorien!$A$2:$B$11,2,FALSE)</f>
        <v>SM1</v>
      </c>
    </row>
    <row r="3540" spans="1:7" ht="14.5" x14ac:dyDescent="0.35">
      <c r="A3540" t="s">
        <v>127</v>
      </c>
      <c r="B3540">
        <v>36312</v>
      </c>
      <c r="C3540" t="s">
        <v>352</v>
      </c>
      <c r="D3540" t="s">
        <v>3448</v>
      </c>
      <c r="E3540" t="s">
        <v>354</v>
      </c>
      <c r="F3540" s="27" t="str">
        <f t="shared" si="55"/>
        <v>H: Steneberg, Patrick</v>
      </c>
      <c r="G3540" s="27" t="str">
        <f>VLOOKUP(A3540,bangolf_kategorien!$A$2:$B$11,2,FALSE)</f>
        <v>H</v>
      </c>
    </row>
    <row r="3541" spans="1:7" ht="14.5" x14ac:dyDescent="0.35">
      <c r="A3541" t="s">
        <v>127</v>
      </c>
      <c r="B3541">
        <v>3112248</v>
      </c>
      <c r="C3541" t="s">
        <v>405</v>
      </c>
      <c r="D3541" t="s">
        <v>3449</v>
      </c>
      <c r="E3541" t="s">
        <v>4</v>
      </c>
      <c r="F3541" s="27" t="str">
        <f t="shared" si="55"/>
        <v>H: Stenzel, Fabian</v>
      </c>
      <c r="G3541" s="27" t="str">
        <f>VLOOKUP(A3541,bangolf_kategorien!$A$2:$B$11,2,FALSE)</f>
        <v>H</v>
      </c>
    </row>
    <row r="3542" spans="1:7" ht="14.5" x14ac:dyDescent="0.35">
      <c r="A3542" t="s">
        <v>112</v>
      </c>
      <c r="B3542">
        <v>4348</v>
      </c>
      <c r="C3542" t="s">
        <v>140</v>
      </c>
      <c r="D3542" t="s">
        <v>387</v>
      </c>
      <c r="E3542" t="s">
        <v>408</v>
      </c>
      <c r="F3542" s="27" t="str">
        <f t="shared" si="55"/>
        <v>SM2: Stephan, Michael</v>
      </c>
      <c r="G3542" s="27" t="str">
        <f>VLOOKUP(A3542,bangolf_kategorien!$A$2:$B$11,2,FALSE)</f>
        <v>SM2</v>
      </c>
    </row>
    <row r="3543" spans="1:7" ht="14.5" x14ac:dyDescent="0.35">
      <c r="A3543" t="s">
        <v>123</v>
      </c>
      <c r="B3543">
        <v>66285</v>
      </c>
      <c r="C3543" t="s">
        <v>149</v>
      </c>
      <c r="D3543" t="s">
        <v>2829</v>
      </c>
      <c r="E3543" t="s">
        <v>621</v>
      </c>
      <c r="F3543" s="27" t="str">
        <f t="shared" si="55"/>
        <v>SM1: Stern, Markus</v>
      </c>
      <c r="G3543" s="27" t="str">
        <f>VLOOKUP(A3543,bangolf_kategorien!$A$2:$B$11,2,FALSE)</f>
        <v>SM1</v>
      </c>
    </row>
    <row r="3544" spans="1:7" ht="14.5" x14ac:dyDescent="0.35">
      <c r="A3544" t="s">
        <v>112</v>
      </c>
      <c r="B3544">
        <v>10099</v>
      </c>
      <c r="C3544" t="s">
        <v>678</v>
      </c>
      <c r="D3544" t="s">
        <v>2830</v>
      </c>
      <c r="E3544" t="s">
        <v>249</v>
      </c>
      <c r="F3544" s="27" t="str">
        <f t="shared" si="55"/>
        <v>SM2: Sternemann, Udo</v>
      </c>
      <c r="G3544" s="27" t="str">
        <f>VLOOKUP(A3544,bangolf_kategorien!$A$2:$B$11,2,FALSE)</f>
        <v>SM2</v>
      </c>
    </row>
    <row r="3545" spans="1:7" ht="14.5" x14ac:dyDescent="0.35">
      <c r="A3545" t="s">
        <v>116</v>
      </c>
      <c r="B3545">
        <v>66281</v>
      </c>
      <c r="C3545" t="s">
        <v>633</v>
      </c>
      <c r="D3545" t="s">
        <v>2831</v>
      </c>
      <c r="E3545" t="s">
        <v>3307</v>
      </c>
      <c r="F3545" s="27" t="str">
        <f t="shared" si="55"/>
        <v>SW2: Stertkamp, Elisabeth</v>
      </c>
      <c r="G3545" s="27" t="str">
        <f>VLOOKUP(A3545,bangolf_kategorien!$A$2:$B$11,2,FALSE)</f>
        <v>SW2</v>
      </c>
    </row>
    <row r="3546" spans="1:7" ht="14.5" x14ac:dyDescent="0.35">
      <c r="A3546" t="s">
        <v>127</v>
      </c>
      <c r="B3546">
        <v>27348</v>
      </c>
      <c r="C3546" t="s">
        <v>238</v>
      </c>
      <c r="D3546" t="s">
        <v>2832</v>
      </c>
      <c r="E3546" t="s">
        <v>175</v>
      </c>
      <c r="F3546" s="27" t="str">
        <f t="shared" si="55"/>
        <v>H: Sterzenbach, Marco</v>
      </c>
      <c r="G3546" s="27" t="str">
        <f>VLOOKUP(A3546,bangolf_kategorien!$A$2:$B$11,2,FALSE)</f>
        <v>H</v>
      </c>
    </row>
    <row r="3547" spans="1:7" ht="14.5" x14ac:dyDescent="0.35">
      <c r="A3547" t="s">
        <v>112</v>
      </c>
      <c r="B3547">
        <v>35625</v>
      </c>
      <c r="C3547" t="s">
        <v>221</v>
      </c>
      <c r="D3547" t="s">
        <v>2833</v>
      </c>
      <c r="E3547" t="s">
        <v>397</v>
      </c>
      <c r="F3547" s="27" t="str">
        <f t="shared" si="55"/>
        <v>SM2: Steuer, Helmut</v>
      </c>
      <c r="G3547" s="27" t="str">
        <f>VLOOKUP(A3547,bangolf_kategorien!$A$2:$B$11,2,FALSE)</f>
        <v>SM2</v>
      </c>
    </row>
    <row r="3548" spans="1:7" ht="14.5" x14ac:dyDescent="0.35">
      <c r="A3548" t="s">
        <v>127</v>
      </c>
      <c r="B3548">
        <v>3216769</v>
      </c>
      <c r="C3548" t="s">
        <v>241</v>
      </c>
      <c r="D3548" t="s">
        <v>3964</v>
      </c>
      <c r="E3548" t="s">
        <v>4</v>
      </c>
      <c r="F3548" s="27" t="str">
        <f t="shared" si="55"/>
        <v>H: Steup, Stefan</v>
      </c>
      <c r="G3548" s="27" t="str">
        <f>VLOOKUP(A3548,bangolf_kategorien!$A$2:$B$11,2,FALSE)</f>
        <v>H</v>
      </c>
    </row>
    <row r="3549" spans="1:7" ht="14.5" x14ac:dyDescent="0.35">
      <c r="A3549" t="s">
        <v>123</v>
      </c>
      <c r="B3549">
        <v>66703</v>
      </c>
      <c r="C3549" t="s">
        <v>387</v>
      </c>
      <c r="D3549" t="s">
        <v>2834</v>
      </c>
      <c r="E3549" t="s">
        <v>408</v>
      </c>
      <c r="F3549" s="27" t="str">
        <f t="shared" si="55"/>
        <v>SM1: Stewens, Stephan</v>
      </c>
      <c r="G3549" s="27" t="str">
        <f>VLOOKUP(A3549,bangolf_kategorien!$A$2:$B$11,2,FALSE)</f>
        <v>SM1</v>
      </c>
    </row>
    <row r="3550" spans="1:7" ht="14.5" x14ac:dyDescent="0.35">
      <c r="A3550" t="s">
        <v>152</v>
      </c>
      <c r="B3550">
        <v>67019</v>
      </c>
      <c r="C3550" t="s">
        <v>3450</v>
      </c>
      <c r="D3550" t="s">
        <v>3451</v>
      </c>
      <c r="E3550" t="s">
        <v>597</v>
      </c>
      <c r="F3550" s="27" t="str">
        <f t="shared" si="55"/>
        <v>SCHM: Stief, Jan Malte</v>
      </c>
      <c r="G3550" s="27" t="str">
        <f>VLOOKUP(A3550,bangolf_kategorien!$A$2:$B$11,2,FALSE)</f>
        <v>SCHM</v>
      </c>
    </row>
    <row r="3551" spans="1:7" ht="14.5" x14ac:dyDescent="0.35">
      <c r="A3551" t="s">
        <v>112</v>
      </c>
      <c r="B3551">
        <v>67223</v>
      </c>
      <c r="C3551" t="s">
        <v>360</v>
      </c>
      <c r="D3551" t="s">
        <v>3965</v>
      </c>
      <c r="E3551" t="s">
        <v>312</v>
      </c>
      <c r="F3551" s="27" t="str">
        <f t="shared" si="55"/>
        <v>SM2: Stier, Hans-Dieter</v>
      </c>
      <c r="G3551" s="27" t="str">
        <f>VLOOKUP(A3551,bangolf_kategorien!$A$2:$B$11,2,FALSE)</f>
        <v>SM2</v>
      </c>
    </row>
    <row r="3552" spans="1:7" ht="14.5" x14ac:dyDescent="0.35">
      <c r="A3552" t="s">
        <v>127</v>
      </c>
      <c r="B3552">
        <v>67097</v>
      </c>
      <c r="C3552" t="s">
        <v>1191</v>
      </c>
      <c r="D3552" t="s">
        <v>3619</v>
      </c>
      <c r="E3552" t="s">
        <v>3494</v>
      </c>
      <c r="F3552" s="27" t="str">
        <f t="shared" si="55"/>
        <v>H: Stift, Sören</v>
      </c>
      <c r="G3552" s="27" t="str">
        <f>VLOOKUP(A3552,bangolf_kategorien!$A$2:$B$11,2,FALSE)</f>
        <v>H</v>
      </c>
    </row>
    <row r="3553" spans="1:7" ht="14.5" x14ac:dyDescent="0.35">
      <c r="A3553" t="s">
        <v>127</v>
      </c>
      <c r="B3553">
        <v>30319</v>
      </c>
      <c r="C3553" t="s">
        <v>2835</v>
      </c>
      <c r="D3553" t="s">
        <v>2836</v>
      </c>
      <c r="E3553" t="s">
        <v>285</v>
      </c>
      <c r="F3553" s="27" t="str">
        <f t="shared" si="55"/>
        <v>H: Stille, Kris</v>
      </c>
      <c r="G3553" s="27" t="str">
        <f>VLOOKUP(A3553,bangolf_kategorien!$A$2:$B$11,2,FALSE)</f>
        <v>H</v>
      </c>
    </row>
    <row r="3554" spans="1:7" ht="14.5" x14ac:dyDescent="0.35">
      <c r="A3554" t="s">
        <v>123</v>
      </c>
      <c r="B3554">
        <v>41929</v>
      </c>
      <c r="C3554" t="s">
        <v>202</v>
      </c>
      <c r="D3554" t="s">
        <v>2837</v>
      </c>
      <c r="E3554" t="s">
        <v>630</v>
      </c>
      <c r="F3554" s="27" t="str">
        <f t="shared" si="55"/>
        <v>SM1: Stock, Manfred</v>
      </c>
      <c r="G3554" s="27" t="str">
        <f>VLOOKUP(A3554,bangolf_kategorien!$A$2:$B$11,2,FALSE)</f>
        <v>SM1</v>
      </c>
    </row>
    <row r="3555" spans="1:7" ht="14.5" x14ac:dyDescent="0.35">
      <c r="A3555" t="s">
        <v>127</v>
      </c>
      <c r="B3555">
        <v>66100</v>
      </c>
      <c r="C3555" t="s">
        <v>124</v>
      </c>
      <c r="D3555" t="s">
        <v>2837</v>
      </c>
      <c r="E3555" t="s">
        <v>630</v>
      </c>
      <c r="F3555" s="27" t="str">
        <f t="shared" si="55"/>
        <v>H: Stock, Thomas</v>
      </c>
      <c r="G3555" s="27" t="str">
        <f>VLOOKUP(A3555,bangolf_kategorien!$A$2:$B$11,2,FALSE)</f>
        <v>H</v>
      </c>
    </row>
    <row r="3556" spans="1:7" ht="14.5" x14ac:dyDescent="0.35">
      <c r="A3556" t="s">
        <v>127</v>
      </c>
      <c r="B3556">
        <v>356</v>
      </c>
      <c r="C3556" t="s">
        <v>382</v>
      </c>
      <c r="D3556" t="s">
        <v>2838</v>
      </c>
      <c r="E3556" t="s">
        <v>285</v>
      </c>
      <c r="F3556" s="27" t="str">
        <f t="shared" si="55"/>
        <v>H: Stöckle, Martin</v>
      </c>
      <c r="G3556" s="27" t="str">
        <f>VLOOKUP(A3556,bangolf_kategorien!$A$2:$B$11,2,FALSE)</f>
        <v>H</v>
      </c>
    </row>
    <row r="3557" spans="1:7" ht="14.5" x14ac:dyDescent="0.35">
      <c r="A3557" t="s">
        <v>112</v>
      </c>
      <c r="B3557">
        <v>5219</v>
      </c>
      <c r="C3557" t="s">
        <v>757</v>
      </c>
      <c r="D3557" t="s">
        <v>2838</v>
      </c>
      <c r="E3557" t="s">
        <v>268</v>
      </c>
      <c r="F3557" s="27" t="str">
        <f t="shared" si="55"/>
        <v>SM2: Stöckle, Paul</v>
      </c>
      <c r="G3557" s="27" t="str">
        <f>VLOOKUP(A3557,bangolf_kategorien!$A$2:$B$11,2,FALSE)</f>
        <v>SM2</v>
      </c>
    </row>
    <row r="3558" spans="1:7" ht="14.5" x14ac:dyDescent="0.35">
      <c r="A3558" t="s">
        <v>112</v>
      </c>
      <c r="B3558">
        <v>63273</v>
      </c>
      <c r="C3558" t="s">
        <v>854</v>
      </c>
      <c r="D3558" t="s">
        <v>3966</v>
      </c>
      <c r="E3558" t="s">
        <v>156</v>
      </c>
      <c r="F3558" s="27" t="str">
        <f t="shared" si="55"/>
        <v>SM2: Stoll, Jochen</v>
      </c>
      <c r="G3558" s="27" t="str">
        <f>VLOOKUP(A3558,bangolf_kategorien!$A$2:$B$11,2,FALSE)</f>
        <v>SM2</v>
      </c>
    </row>
    <row r="3559" spans="1:7" ht="14.5" x14ac:dyDescent="0.35">
      <c r="A3559" t="s">
        <v>112</v>
      </c>
      <c r="B3559">
        <v>18249</v>
      </c>
      <c r="C3559" t="s">
        <v>286</v>
      </c>
      <c r="D3559" t="s">
        <v>2839</v>
      </c>
      <c r="E3559" t="s">
        <v>515</v>
      </c>
      <c r="F3559" s="27" t="str">
        <f t="shared" si="55"/>
        <v>SM2: Stolt, Hans</v>
      </c>
      <c r="G3559" s="27" t="str">
        <f>VLOOKUP(A3559,bangolf_kategorien!$A$2:$B$11,2,FALSE)</f>
        <v>SM2</v>
      </c>
    </row>
    <row r="3560" spans="1:7" ht="14.5" x14ac:dyDescent="0.35">
      <c r="A3560" t="s">
        <v>127</v>
      </c>
      <c r="B3560">
        <v>27937</v>
      </c>
      <c r="C3560" t="s">
        <v>3620</v>
      </c>
      <c r="D3560" t="s">
        <v>2840</v>
      </c>
      <c r="E3560" t="s">
        <v>501</v>
      </c>
      <c r="F3560" s="27" t="str">
        <f t="shared" si="55"/>
        <v>H: Stoparic, Branislav</v>
      </c>
      <c r="G3560" s="27" t="str">
        <f>VLOOKUP(A3560,bangolf_kategorien!$A$2:$B$11,2,FALSE)</f>
        <v>H</v>
      </c>
    </row>
    <row r="3561" spans="1:7" ht="14.5" x14ac:dyDescent="0.35">
      <c r="A3561" t="s">
        <v>127</v>
      </c>
      <c r="B3561">
        <v>22496</v>
      </c>
      <c r="C3561" t="s">
        <v>2841</v>
      </c>
      <c r="D3561" t="s">
        <v>2840</v>
      </c>
      <c r="E3561" t="s">
        <v>327</v>
      </c>
      <c r="F3561" s="27" t="str">
        <f t="shared" si="55"/>
        <v>H: Stoparic, Miroslav</v>
      </c>
      <c r="G3561" s="27" t="str">
        <f>VLOOKUP(A3561,bangolf_kategorien!$A$2:$B$11,2,FALSE)</f>
        <v>H</v>
      </c>
    </row>
    <row r="3562" spans="1:7" ht="14.5" x14ac:dyDescent="0.35">
      <c r="A3562" t="s">
        <v>116</v>
      </c>
      <c r="B3562">
        <v>31829</v>
      </c>
      <c r="C3562" t="s">
        <v>425</v>
      </c>
      <c r="D3562" t="s">
        <v>2842</v>
      </c>
      <c r="E3562" t="s">
        <v>500</v>
      </c>
      <c r="F3562" s="27" t="str">
        <f t="shared" si="55"/>
        <v>SW2: Stopper, Erika</v>
      </c>
      <c r="G3562" s="27" t="str">
        <f>VLOOKUP(A3562,bangolf_kategorien!$A$2:$B$11,2,FALSE)</f>
        <v>SW2</v>
      </c>
    </row>
    <row r="3563" spans="1:7" ht="14.5" x14ac:dyDescent="0.35">
      <c r="A3563" t="s">
        <v>112</v>
      </c>
      <c r="B3563">
        <v>28333</v>
      </c>
      <c r="C3563" t="s">
        <v>382</v>
      </c>
      <c r="D3563" t="s">
        <v>2842</v>
      </c>
      <c r="E3563" t="s">
        <v>500</v>
      </c>
      <c r="F3563" s="27" t="str">
        <f t="shared" si="55"/>
        <v>SM2: Stopper, Martin</v>
      </c>
      <c r="G3563" s="27" t="str">
        <f>VLOOKUP(A3563,bangolf_kategorien!$A$2:$B$11,2,FALSE)</f>
        <v>SM2</v>
      </c>
    </row>
    <row r="3564" spans="1:7" ht="14.5" x14ac:dyDescent="0.35">
      <c r="A3564" t="s">
        <v>134</v>
      </c>
      <c r="B3564">
        <v>66637</v>
      </c>
      <c r="C3564" t="s">
        <v>423</v>
      </c>
      <c r="D3564" t="s">
        <v>3621</v>
      </c>
      <c r="E3564" t="s">
        <v>512</v>
      </c>
      <c r="F3564" s="27" t="str">
        <f t="shared" si="55"/>
        <v>SW1: Störger, Daniela</v>
      </c>
      <c r="G3564" s="27" t="str">
        <f>VLOOKUP(A3564,bangolf_kategorien!$A$2:$B$11,2,FALSE)</f>
        <v>SW1</v>
      </c>
    </row>
    <row r="3565" spans="1:7" ht="14.5" x14ac:dyDescent="0.35">
      <c r="A3565" t="s">
        <v>123</v>
      </c>
      <c r="B3565">
        <v>43139</v>
      </c>
      <c r="C3565" t="s">
        <v>513</v>
      </c>
      <c r="D3565" t="s">
        <v>3967</v>
      </c>
      <c r="E3565" t="s">
        <v>580</v>
      </c>
      <c r="F3565" s="27" t="str">
        <f t="shared" si="55"/>
        <v>SM1: Störmer, Frank</v>
      </c>
      <c r="G3565" s="27" t="str">
        <f>VLOOKUP(A3565,bangolf_kategorien!$A$2:$B$11,2,FALSE)</f>
        <v>SM1</v>
      </c>
    </row>
    <row r="3566" spans="1:7" ht="14.5" x14ac:dyDescent="0.35">
      <c r="A3566" t="s">
        <v>112</v>
      </c>
      <c r="B3566">
        <v>31301</v>
      </c>
      <c r="C3566" t="s">
        <v>465</v>
      </c>
      <c r="D3566" t="s">
        <v>2843</v>
      </c>
      <c r="E3566" t="s">
        <v>282</v>
      </c>
      <c r="F3566" s="27" t="str">
        <f t="shared" si="55"/>
        <v>SM2: Stötzer, Hans-Jürgen</v>
      </c>
      <c r="G3566" s="27" t="str">
        <f>VLOOKUP(A3566,bangolf_kategorien!$A$2:$B$11,2,FALSE)</f>
        <v>SM2</v>
      </c>
    </row>
    <row r="3567" spans="1:7" ht="14.5" x14ac:dyDescent="0.35">
      <c r="A3567" t="s">
        <v>127</v>
      </c>
      <c r="B3567">
        <v>36353</v>
      </c>
      <c r="C3567" t="s">
        <v>387</v>
      </c>
      <c r="D3567" t="s">
        <v>2844</v>
      </c>
      <c r="E3567" t="s">
        <v>1198</v>
      </c>
      <c r="F3567" s="27" t="str">
        <f t="shared" si="55"/>
        <v>H: Stranka, Stephan</v>
      </c>
      <c r="G3567" s="27" t="str">
        <f>VLOOKUP(A3567,bangolf_kategorien!$A$2:$B$11,2,FALSE)</f>
        <v>H</v>
      </c>
    </row>
    <row r="3568" spans="1:7" ht="14.5" x14ac:dyDescent="0.35">
      <c r="A3568" t="s">
        <v>112</v>
      </c>
      <c r="B3568">
        <v>66600</v>
      </c>
      <c r="C3568" t="s">
        <v>1879</v>
      </c>
      <c r="D3568" t="s">
        <v>2845</v>
      </c>
      <c r="E3568" t="s">
        <v>531</v>
      </c>
      <c r="F3568" s="27" t="str">
        <f t="shared" si="55"/>
        <v>SM2: Strano, Giuseppe</v>
      </c>
      <c r="G3568" s="27" t="str">
        <f>VLOOKUP(A3568,bangolf_kategorien!$A$2:$B$11,2,FALSE)</f>
        <v>SM2</v>
      </c>
    </row>
    <row r="3569" spans="1:7" ht="14.5" x14ac:dyDescent="0.35">
      <c r="A3569" t="s">
        <v>127</v>
      </c>
      <c r="B3569">
        <v>64776</v>
      </c>
      <c r="C3569" t="s">
        <v>269</v>
      </c>
      <c r="D3569" t="s">
        <v>2846</v>
      </c>
      <c r="E3569" t="s">
        <v>408</v>
      </c>
      <c r="F3569" s="27" t="str">
        <f t="shared" si="55"/>
        <v>H: Strasser, Christian</v>
      </c>
      <c r="G3569" s="27" t="str">
        <f>VLOOKUP(A3569,bangolf_kategorien!$A$2:$B$11,2,FALSE)</f>
        <v>H</v>
      </c>
    </row>
    <row r="3570" spans="1:7" ht="14.5" x14ac:dyDescent="0.35">
      <c r="A3570" t="s">
        <v>112</v>
      </c>
      <c r="B3570">
        <v>64775</v>
      </c>
      <c r="C3570" t="s">
        <v>1359</v>
      </c>
      <c r="D3570" t="s">
        <v>2846</v>
      </c>
      <c r="E3570" t="s">
        <v>408</v>
      </c>
      <c r="F3570" s="27" t="str">
        <f t="shared" si="55"/>
        <v>SM2: Strasser, Johann</v>
      </c>
      <c r="G3570" s="27" t="str">
        <f>VLOOKUP(A3570,bangolf_kategorien!$A$2:$B$11,2,FALSE)</f>
        <v>SM2</v>
      </c>
    </row>
    <row r="3571" spans="1:7" ht="14.5" x14ac:dyDescent="0.35">
      <c r="A3571" t="s">
        <v>138</v>
      </c>
      <c r="B3571">
        <v>3106829</v>
      </c>
      <c r="C3571" t="s">
        <v>1189</v>
      </c>
      <c r="D3571" t="s">
        <v>3622</v>
      </c>
      <c r="E3571" t="s">
        <v>4</v>
      </c>
      <c r="F3571" s="27" t="str">
        <f t="shared" si="55"/>
        <v>D: Strätz, Eva</v>
      </c>
      <c r="G3571" s="27" t="str">
        <f>VLOOKUP(A3571,bangolf_kategorien!$A$2:$B$11,2,FALSE)</f>
        <v>D</v>
      </c>
    </row>
    <row r="3572" spans="1:7" ht="14.5" x14ac:dyDescent="0.35">
      <c r="A3572" t="s">
        <v>127</v>
      </c>
      <c r="B3572">
        <v>33184</v>
      </c>
      <c r="C3572" t="s">
        <v>269</v>
      </c>
      <c r="D3572" t="s">
        <v>2847</v>
      </c>
      <c r="E3572" t="s">
        <v>504</v>
      </c>
      <c r="F3572" s="27" t="str">
        <f t="shared" si="55"/>
        <v>H: Straub, Christian</v>
      </c>
      <c r="G3572" s="27" t="str">
        <f>VLOOKUP(A3572,bangolf_kategorien!$A$2:$B$11,2,FALSE)</f>
        <v>H</v>
      </c>
    </row>
    <row r="3573" spans="1:7" ht="14.5" x14ac:dyDescent="0.35">
      <c r="A3573" t="s">
        <v>127</v>
      </c>
      <c r="B3573">
        <v>35657</v>
      </c>
      <c r="C3573" t="s">
        <v>140</v>
      </c>
      <c r="D3573" t="s">
        <v>2847</v>
      </c>
      <c r="E3573" t="s">
        <v>504</v>
      </c>
      <c r="F3573" s="27" t="str">
        <f t="shared" si="55"/>
        <v>H: Straub, Michael</v>
      </c>
      <c r="G3573" s="27" t="str">
        <f>VLOOKUP(A3573,bangolf_kategorien!$A$2:$B$11,2,FALSE)</f>
        <v>H</v>
      </c>
    </row>
    <row r="3574" spans="1:7" ht="14.5" x14ac:dyDescent="0.35">
      <c r="A3574" t="s">
        <v>116</v>
      </c>
      <c r="B3574">
        <v>37045</v>
      </c>
      <c r="C3574" t="s">
        <v>849</v>
      </c>
      <c r="D3574" t="s">
        <v>2848</v>
      </c>
      <c r="E3574" t="s">
        <v>688</v>
      </c>
      <c r="F3574" s="27" t="str">
        <f t="shared" si="55"/>
        <v>SW2: Streit, Christa</v>
      </c>
      <c r="G3574" s="27" t="str">
        <f>VLOOKUP(A3574,bangolf_kategorien!$A$2:$B$11,2,FALSE)</f>
        <v>SW2</v>
      </c>
    </row>
    <row r="3575" spans="1:7" ht="14.5" x14ac:dyDescent="0.35">
      <c r="A3575" t="s">
        <v>123</v>
      </c>
      <c r="B3575">
        <v>33658</v>
      </c>
      <c r="C3575" t="s">
        <v>202</v>
      </c>
      <c r="D3575" t="s">
        <v>2849</v>
      </c>
      <c r="E3575" t="s">
        <v>268</v>
      </c>
      <c r="F3575" s="27" t="str">
        <f t="shared" si="55"/>
        <v>SM1: Strohmaier, Manfred</v>
      </c>
      <c r="G3575" s="27" t="str">
        <f>VLOOKUP(A3575,bangolf_kategorien!$A$2:$B$11,2,FALSE)</f>
        <v>SM1</v>
      </c>
    </row>
    <row r="3576" spans="1:7" ht="14.5" x14ac:dyDescent="0.35">
      <c r="A3576" t="s">
        <v>134</v>
      </c>
      <c r="B3576">
        <v>67396</v>
      </c>
      <c r="C3576" t="s">
        <v>169</v>
      </c>
      <c r="D3576" t="s">
        <v>3968</v>
      </c>
      <c r="E3576" t="s">
        <v>312</v>
      </c>
      <c r="F3576" s="27" t="str">
        <f t="shared" si="55"/>
        <v>SW1: Strohmenger, Claudia</v>
      </c>
      <c r="G3576" s="27" t="str">
        <f>VLOOKUP(A3576,bangolf_kategorien!$A$2:$B$11,2,FALSE)</f>
        <v>SW1</v>
      </c>
    </row>
    <row r="3577" spans="1:7" ht="14.5" x14ac:dyDescent="0.35">
      <c r="A3577" t="s">
        <v>123</v>
      </c>
      <c r="B3577">
        <v>67394</v>
      </c>
      <c r="C3577" t="s">
        <v>190</v>
      </c>
      <c r="D3577" t="s">
        <v>3968</v>
      </c>
      <c r="E3577" t="s">
        <v>312</v>
      </c>
      <c r="F3577" s="27" t="str">
        <f t="shared" si="55"/>
        <v>SM1: Strohmenger, Uwe</v>
      </c>
      <c r="G3577" s="27" t="str">
        <f>VLOOKUP(A3577,bangolf_kategorien!$A$2:$B$11,2,FALSE)</f>
        <v>SM1</v>
      </c>
    </row>
    <row r="3578" spans="1:7" ht="14.5" x14ac:dyDescent="0.35">
      <c r="A3578" t="s">
        <v>197</v>
      </c>
      <c r="B3578">
        <v>66889</v>
      </c>
      <c r="C3578" t="s">
        <v>3452</v>
      </c>
      <c r="D3578" t="s">
        <v>3453</v>
      </c>
      <c r="E3578" t="s">
        <v>591</v>
      </c>
      <c r="F3578" s="27" t="str">
        <f t="shared" si="55"/>
        <v>JM: Stromboli, Marcello</v>
      </c>
      <c r="G3578" s="27" t="str">
        <f>VLOOKUP(A3578,bangolf_kategorien!$A$2:$B$11,2,FALSE)</f>
        <v>JM</v>
      </c>
    </row>
    <row r="3579" spans="1:7" ht="14.5" x14ac:dyDescent="0.35">
      <c r="A3579" t="s">
        <v>134</v>
      </c>
      <c r="B3579">
        <v>35809</v>
      </c>
      <c r="C3579" t="s">
        <v>2850</v>
      </c>
      <c r="D3579" t="s">
        <v>2851</v>
      </c>
      <c r="E3579" t="s">
        <v>428</v>
      </c>
      <c r="F3579" s="27" t="str">
        <f t="shared" si="55"/>
        <v>SW1: Strube, Catalina</v>
      </c>
      <c r="G3579" s="27" t="str">
        <f>VLOOKUP(A3579,bangolf_kategorien!$A$2:$B$11,2,FALSE)</f>
        <v>SW1</v>
      </c>
    </row>
    <row r="3580" spans="1:7" ht="14.5" x14ac:dyDescent="0.35">
      <c r="A3580" t="s">
        <v>123</v>
      </c>
      <c r="B3580">
        <v>34700</v>
      </c>
      <c r="C3580" t="s">
        <v>481</v>
      </c>
      <c r="D3580" t="s">
        <v>2851</v>
      </c>
      <c r="E3580" t="s">
        <v>428</v>
      </c>
      <c r="F3580" s="27" t="str">
        <f t="shared" si="55"/>
        <v>SM1: Strube, Holger</v>
      </c>
      <c r="G3580" s="27" t="str">
        <f>VLOOKUP(A3580,bangolf_kategorien!$A$2:$B$11,2,FALSE)</f>
        <v>SM1</v>
      </c>
    </row>
    <row r="3581" spans="1:7" ht="14.5" x14ac:dyDescent="0.35">
      <c r="A3581" t="s">
        <v>112</v>
      </c>
      <c r="B3581">
        <v>17680</v>
      </c>
      <c r="C3581" t="s">
        <v>227</v>
      </c>
      <c r="D3581" t="s">
        <v>2852</v>
      </c>
      <c r="E3581" t="s">
        <v>597</v>
      </c>
      <c r="F3581" s="27" t="str">
        <f t="shared" si="55"/>
        <v>SM2: Strunk, Günter</v>
      </c>
      <c r="G3581" s="27" t="str">
        <f>VLOOKUP(A3581,bangolf_kategorien!$A$2:$B$11,2,FALSE)</f>
        <v>SM2</v>
      </c>
    </row>
    <row r="3582" spans="1:7" ht="14.5" x14ac:dyDescent="0.35">
      <c r="A3582" t="s">
        <v>127</v>
      </c>
      <c r="B3582">
        <v>35201</v>
      </c>
      <c r="C3582" t="s">
        <v>143</v>
      </c>
      <c r="D3582" t="s">
        <v>2853</v>
      </c>
      <c r="E3582" t="s">
        <v>368</v>
      </c>
      <c r="F3582" s="27" t="str">
        <f t="shared" si="55"/>
        <v>H: Stübgen, Bernd</v>
      </c>
      <c r="G3582" s="27" t="str">
        <f>VLOOKUP(A3582,bangolf_kategorien!$A$2:$B$11,2,FALSE)</f>
        <v>H</v>
      </c>
    </row>
    <row r="3583" spans="1:7" ht="14.5" x14ac:dyDescent="0.35">
      <c r="A3583" t="s">
        <v>152</v>
      </c>
      <c r="B3583">
        <v>67042</v>
      </c>
      <c r="C3583" t="s">
        <v>3454</v>
      </c>
      <c r="D3583" t="s">
        <v>3455</v>
      </c>
      <c r="E3583" t="s">
        <v>799</v>
      </c>
      <c r="F3583" s="27" t="str">
        <f t="shared" si="55"/>
        <v>SCHM: Stübiger, Connor</v>
      </c>
      <c r="G3583" s="27" t="str">
        <f>VLOOKUP(A3583,bangolf_kategorien!$A$2:$B$11,2,FALSE)</f>
        <v>SCHM</v>
      </c>
    </row>
    <row r="3584" spans="1:7" ht="14.5" x14ac:dyDescent="0.35">
      <c r="A3584" t="s">
        <v>127</v>
      </c>
      <c r="B3584">
        <v>38224</v>
      </c>
      <c r="C3584" t="s">
        <v>382</v>
      </c>
      <c r="D3584" t="s">
        <v>2854</v>
      </c>
      <c r="E3584" t="s">
        <v>547</v>
      </c>
      <c r="F3584" s="27" t="str">
        <f t="shared" si="55"/>
        <v>H: Stukan, Martin</v>
      </c>
      <c r="G3584" s="27" t="str">
        <f>VLOOKUP(A3584,bangolf_kategorien!$A$2:$B$11,2,FALSE)</f>
        <v>H</v>
      </c>
    </row>
    <row r="3585" spans="1:7" ht="14.5" x14ac:dyDescent="0.35">
      <c r="A3585" t="s">
        <v>123</v>
      </c>
      <c r="B3585">
        <v>38362</v>
      </c>
      <c r="C3585" t="s">
        <v>212</v>
      </c>
      <c r="D3585" t="s">
        <v>2855</v>
      </c>
      <c r="E3585" t="s">
        <v>444</v>
      </c>
      <c r="F3585" s="27" t="str">
        <f t="shared" si="55"/>
        <v>SM1: Stuppy, Ingo</v>
      </c>
      <c r="G3585" s="27" t="str">
        <f>VLOOKUP(A3585,bangolf_kategorien!$A$2:$B$11,2,FALSE)</f>
        <v>SM1</v>
      </c>
    </row>
    <row r="3586" spans="1:7" ht="14.5" x14ac:dyDescent="0.35">
      <c r="A3586" t="s">
        <v>116</v>
      </c>
      <c r="B3586">
        <v>64201</v>
      </c>
      <c r="C3586" t="s">
        <v>2856</v>
      </c>
      <c r="D3586" t="s">
        <v>2857</v>
      </c>
      <c r="E3586" t="s">
        <v>234</v>
      </c>
      <c r="F3586" s="27" t="str">
        <f t="shared" si="55"/>
        <v>SW2: Sturm, Dietlind</v>
      </c>
      <c r="G3586" s="27" t="str">
        <f>VLOOKUP(A3586,bangolf_kategorien!$A$2:$B$11,2,FALSE)</f>
        <v>SW2</v>
      </c>
    </row>
    <row r="3587" spans="1:7" ht="14.5" x14ac:dyDescent="0.35">
      <c r="A3587" t="s">
        <v>123</v>
      </c>
      <c r="B3587">
        <v>27255</v>
      </c>
      <c r="C3587" t="s">
        <v>451</v>
      </c>
      <c r="D3587" t="s">
        <v>2857</v>
      </c>
      <c r="E3587" t="s">
        <v>471</v>
      </c>
      <c r="F3587" s="27" t="str">
        <f t="shared" ref="F3587:F3650" si="56">CONCATENATE(G3587,": ",D3587,", ",C3587)</f>
        <v>SM1: Sturm, Joachim</v>
      </c>
      <c r="G3587" s="27" t="str">
        <f>VLOOKUP(A3587,bangolf_kategorien!$A$2:$B$11,2,FALSE)</f>
        <v>SM1</v>
      </c>
    </row>
    <row r="3588" spans="1:7" ht="14.5" x14ac:dyDescent="0.35">
      <c r="A3588" t="s">
        <v>112</v>
      </c>
      <c r="B3588">
        <v>26576</v>
      </c>
      <c r="C3588" t="s">
        <v>436</v>
      </c>
      <c r="D3588" t="s">
        <v>2857</v>
      </c>
      <c r="E3588" t="s">
        <v>292</v>
      </c>
      <c r="F3588" s="27" t="str">
        <f t="shared" si="56"/>
        <v>SM2: Sturm, Norbert</v>
      </c>
      <c r="G3588" s="27" t="str">
        <f>VLOOKUP(A3588,bangolf_kategorien!$A$2:$B$11,2,FALSE)</f>
        <v>SM2</v>
      </c>
    </row>
    <row r="3589" spans="1:7" ht="14.5" x14ac:dyDescent="0.35">
      <c r="A3589" t="s">
        <v>127</v>
      </c>
      <c r="B3589">
        <v>37814</v>
      </c>
      <c r="C3589" t="s">
        <v>330</v>
      </c>
      <c r="D3589" t="s">
        <v>2857</v>
      </c>
      <c r="E3589" t="s">
        <v>234</v>
      </c>
      <c r="F3589" s="27" t="str">
        <f t="shared" si="56"/>
        <v>H: Sturm, Tobias</v>
      </c>
      <c r="G3589" s="27" t="str">
        <f>VLOOKUP(A3589,bangolf_kategorien!$A$2:$B$11,2,FALSE)</f>
        <v>H</v>
      </c>
    </row>
    <row r="3590" spans="1:7" ht="14.5" x14ac:dyDescent="0.35">
      <c r="A3590" t="s">
        <v>112</v>
      </c>
      <c r="B3590">
        <v>29722</v>
      </c>
      <c r="C3590" t="s">
        <v>328</v>
      </c>
      <c r="D3590" t="s">
        <v>2857</v>
      </c>
      <c r="E3590" t="s">
        <v>234</v>
      </c>
      <c r="F3590" s="27" t="str">
        <f t="shared" si="56"/>
        <v>SM2: Sturm, Werner</v>
      </c>
      <c r="G3590" s="27" t="str">
        <f>VLOOKUP(A3590,bangolf_kategorien!$A$2:$B$11,2,FALSE)</f>
        <v>SM2</v>
      </c>
    </row>
    <row r="3591" spans="1:7" ht="14.5" x14ac:dyDescent="0.35">
      <c r="A3591" t="s">
        <v>112</v>
      </c>
      <c r="B3591">
        <v>37460</v>
      </c>
      <c r="C3591" t="s">
        <v>232</v>
      </c>
      <c r="D3591" t="s">
        <v>2858</v>
      </c>
      <c r="E3591" t="s">
        <v>383</v>
      </c>
      <c r="F3591" s="27" t="str">
        <f t="shared" si="56"/>
        <v>SM2: Stürmer, Klaus</v>
      </c>
      <c r="G3591" s="27" t="str">
        <f>VLOOKUP(A3591,bangolf_kategorien!$A$2:$B$11,2,FALSE)</f>
        <v>SM2</v>
      </c>
    </row>
    <row r="3592" spans="1:7" ht="14.5" x14ac:dyDescent="0.35">
      <c r="A3592" t="s">
        <v>127</v>
      </c>
      <c r="B3592">
        <v>37147</v>
      </c>
      <c r="C3592" t="s">
        <v>791</v>
      </c>
      <c r="D3592" t="s">
        <v>2858</v>
      </c>
      <c r="E3592" t="s">
        <v>383</v>
      </c>
      <c r="F3592" s="27" t="str">
        <f t="shared" si="56"/>
        <v>H: Stürmer, Sebastian</v>
      </c>
      <c r="G3592" s="27" t="str">
        <f>VLOOKUP(A3592,bangolf_kategorien!$A$2:$B$11,2,FALSE)</f>
        <v>H</v>
      </c>
    </row>
    <row r="3593" spans="1:7" ht="14.5" x14ac:dyDescent="0.35">
      <c r="A3593" t="s">
        <v>123</v>
      </c>
      <c r="B3593">
        <v>36587</v>
      </c>
      <c r="C3593" t="s">
        <v>182</v>
      </c>
      <c r="D3593" t="s">
        <v>2859</v>
      </c>
      <c r="E3593" t="s">
        <v>559</v>
      </c>
      <c r="F3593" s="27" t="str">
        <f t="shared" si="56"/>
        <v>SM1: Stute, Wolfgang</v>
      </c>
      <c r="G3593" s="27" t="str">
        <f>VLOOKUP(A3593,bangolf_kategorien!$A$2:$B$11,2,FALSE)</f>
        <v>SM1</v>
      </c>
    </row>
    <row r="3594" spans="1:7" ht="14.5" x14ac:dyDescent="0.35">
      <c r="A3594" t="s">
        <v>127</v>
      </c>
      <c r="B3594">
        <v>33800</v>
      </c>
      <c r="C3594" t="s">
        <v>391</v>
      </c>
      <c r="D3594" t="s">
        <v>2860</v>
      </c>
      <c r="E3594" t="s">
        <v>442</v>
      </c>
      <c r="F3594" s="27" t="str">
        <f t="shared" si="56"/>
        <v>H: Suche, Oliver</v>
      </c>
      <c r="G3594" s="27" t="str">
        <f>VLOOKUP(A3594,bangolf_kategorien!$A$2:$B$11,2,FALSE)</f>
        <v>H</v>
      </c>
    </row>
    <row r="3595" spans="1:7" ht="14.5" x14ac:dyDescent="0.35">
      <c r="A3595" t="s">
        <v>127</v>
      </c>
      <c r="B3595">
        <v>37780</v>
      </c>
      <c r="C3595" t="s">
        <v>2861</v>
      </c>
      <c r="D3595" t="s">
        <v>2862</v>
      </c>
      <c r="E3595" t="s">
        <v>552</v>
      </c>
      <c r="F3595" s="27" t="str">
        <f t="shared" si="56"/>
        <v>H: Suchomel, Brian</v>
      </c>
      <c r="G3595" s="27" t="str">
        <f>VLOOKUP(A3595,bangolf_kategorien!$A$2:$B$11,2,FALSE)</f>
        <v>H</v>
      </c>
    </row>
    <row r="3596" spans="1:7" ht="14.5" x14ac:dyDescent="0.35">
      <c r="A3596" t="s">
        <v>116</v>
      </c>
      <c r="B3596">
        <v>66005</v>
      </c>
      <c r="C3596" t="s">
        <v>1352</v>
      </c>
      <c r="D3596" t="s">
        <v>2863</v>
      </c>
      <c r="E3596" t="s">
        <v>231</v>
      </c>
      <c r="F3596" s="27" t="str">
        <f t="shared" si="56"/>
        <v>SW2: Suchy, Dagmar</v>
      </c>
      <c r="G3596" s="27" t="str">
        <f>VLOOKUP(A3596,bangolf_kategorien!$A$2:$B$11,2,FALSE)</f>
        <v>SW2</v>
      </c>
    </row>
    <row r="3597" spans="1:7" ht="14.5" x14ac:dyDescent="0.35">
      <c r="A3597" t="s">
        <v>123</v>
      </c>
      <c r="B3597">
        <v>44353</v>
      </c>
      <c r="C3597" t="s">
        <v>513</v>
      </c>
      <c r="D3597" t="s">
        <v>2864</v>
      </c>
      <c r="E3597" t="s">
        <v>2865</v>
      </c>
      <c r="F3597" s="27" t="str">
        <f t="shared" si="56"/>
        <v>SM1: Südhoff, Frank</v>
      </c>
      <c r="G3597" s="27" t="str">
        <f>VLOOKUP(A3597,bangolf_kategorien!$A$2:$B$11,2,FALSE)</f>
        <v>SM1</v>
      </c>
    </row>
    <row r="3598" spans="1:7" ht="14.5" x14ac:dyDescent="0.35">
      <c r="A3598" t="s">
        <v>123</v>
      </c>
      <c r="B3598">
        <v>26352</v>
      </c>
      <c r="C3598" t="s">
        <v>474</v>
      </c>
      <c r="D3598" t="s">
        <v>2866</v>
      </c>
      <c r="E3598" t="s">
        <v>828</v>
      </c>
      <c r="F3598" s="27" t="str">
        <f t="shared" si="56"/>
        <v>SM1: Suhrbier, Lutz</v>
      </c>
      <c r="G3598" s="27" t="str">
        <f>VLOOKUP(A3598,bangolf_kategorien!$A$2:$B$11,2,FALSE)</f>
        <v>SM1</v>
      </c>
    </row>
    <row r="3599" spans="1:7" ht="14.5" x14ac:dyDescent="0.35">
      <c r="A3599" t="s">
        <v>123</v>
      </c>
      <c r="B3599">
        <v>44865</v>
      </c>
      <c r="C3599" t="s">
        <v>732</v>
      </c>
      <c r="D3599" t="s">
        <v>2867</v>
      </c>
      <c r="E3599" t="s">
        <v>459</v>
      </c>
      <c r="F3599" s="27" t="str">
        <f t="shared" si="56"/>
        <v>SM1: Süling, Christopher</v>
      </c>
      <c r="G3599" s="27" t="str">
        <f>VLOOKUP(A3599,bangolf_kategorien!$A$2:$B$11,2,FALSE)</f>
        <v>SM1</v>
      </c>
    </row>
    <row r="3600" spans="1:7" ht="14.5" x14ac:dyDescent="0.35">
      <c r="A3600" t="s">
        <v>116</v>
      </c>
      <c r="B3600">
        <v>32850</v>
      </c>
      <c r="C3600" t="s">
        <v>2868</v>
      </c>
      <c r="D3600" t="s">
        <v>2869</v>
      </c>
      <c r="E3600" t="s">
        <v>2000</v>
      </c>
      <c r="F3600" s="27" t="str">
        <f t="shared" si="56"/>
        <v>SW2: Sülzen, Annelie</v>
      </c>
      <c r="G3600" s="27" t="str">
        <f>VLOOKUP(A3600,bangolf_kategorien!$A$2:$B$11,2,FALSE)</f>
        <v>SW2</v>
      </c>
    </row>
    <row r="3601" spans="1:7" ht="14.5" x14ac:dyDescent="0.35">
      <c r="A3601" t="s">
        <v>112</v>
      </c>
      <c r="B3601">
        <v>32849</v>
      </c>
      <c r="C3601" t="s">
        <v>2870</v>
      </c>
      <c r="D3601" t="s">
        <v>2869</v>
      </c>
      <c r="E3601" t="s">
        <v>2000</v>
      </c>
      <c r="F3601" s="27" t="str">
        <f t="shared" si="56"/>
        <v>SM2: Sülzen, Hans-Gerd</v>
      </c>
      <c r="G3601" s="27" t="str">
        <f>VLOOKUP(A3601,bangolf_kategorien!$A$2:$B$11,2,FALSE)</f>
        <v>SM2</v>
      </c>
    </row>
    <row r="3602" spans="1:7" ht="14.5" x14ac:dyDescent="0.35">
      <c r="A3602" t="s">
        <v>112</v>
      </c>
      <c r="B3602">
        <v>24727</v>
      </c>
      <c r="C3602" t="s">
        <v>146</v>
      </c>
      <c r="D3602" t="s">
        <v>2871</v>
      </c>
      <c r="E3602" t="s">
        <v>504</v>
      </c>
      <c r="F3602" s="27" t="str">
        <f t="shared" si="56"/>
        <v>SM2: Summ, Jürgen</v>
      </c>
      <c r="G3602" s="27" t="str">
        <f>VLOOKUP(A3602,bangolf_kategorien!$A$2:$B$11,2,FALSE)</f>
        <v>SM2</v>
      </c>
    </row>
    <row r="3603" spans="1:7" ht="14.5" x14ac:dyDescent="0.35">
      <c r="A3603" t="s">
        <v>112</v>
      </c>
      <c r="B3603">
        <v>6234</v>
      </c>
      <c r="C3603" t="s">
        <v>1632</v>
      </c>
      <c r="D3603" t="s">
        <v>2872</v>
      </c>
      <c r="E3603" t="s">
        <v>1433</v>
      </c>
      <c r="F3603" s="27" t="str">
        <f t="shared" si="56"/>
        <v>SM2: Surau, Rudi</v>
      </c>
      <c r="G3603" s="27" t="str">
        <f>VLOOKUP(A3603,bangolf_kategorien!$A$2:$B$11,2,FALSE)</f>
        <v>SM2</v>
      </c>
    </row>
    <row r="3604" spans="1:7" ht="14.5" x14ac:dyDescent="0.35">
      <c r="A3604" t="s">
        <v>112</v>
      </c>
      <c r="B3604">
        <v>50830</v>
      </c>
      <c r="C3604" t="s">
        <v>678</v>
      </c>
      <c r="D3604" t="s">
        <v>2873</v>
      </c>
      <c r="E3604" t="s">
        <v>770</v>
      </c>
      <c r="F3604" s="27" t="str">
        <f t="shared" si="56"/>
        <v>SM2: Süß, Udo</v>
      </c>
      <c r="G3604" s="27" t="str">
        <f>VLOOKUP(A3604,bangolf_kategorien!$A$2:$B$11,2,FALSE)</f>
        <v>SM2</v>
      </c>
    </row>
    <row r="3605" spans="1:7" ht="14.5" x14ac:dyDescent="0.35">
      <c r="A3605" t="s">
        <v>123</v>
      </c>
      <c r="B3605">
        <v>43693</v>
      </c>
      <c r="C3605" t="s">
        <v>140</v>
      </c>
      <c r="D3605" t="s">
        <v>3969</v>
      </c>
      <c r="E3605" t="s">
        <v>438</v>
      </c>
      <c r="F3605" s="27" t="str">
        <f t="shared" si="56"/>
        <v>SM1: Sussek, Michael</v>
      </c>
      <c r="G3605" s="27" t="str">
        <f>VLOOKUP(A3605,bangolf_kategorien!$A$2:$B$11,2,FALSE)</f>
        <v>SM1</v>
      </c>
    </row>
    <row r="3606" spans="1:7" ht="14.5" x14ac:dyDescent="0.35">
      <c r="A3606" t="s">
        <v>116</v>
      </c>
      <c r="B3606">
        <v>67256</v>
      </c>
      <c r="C3606" t="s">
        <v>130</v>
      </c>
      <c r="D3606" t="s">
        <v>3970</v>
      </c>
      <c r="E3606" t="s">
        <v>361</v>
      </c>
      <c r="F3606" s="27" t="str">
        <f t="shared" si="56"/>
        <v>SW2: Swierczynski, Gabriele</v>
      </c>
      <c r="G3606" s="27" t="str">
        <f>VLOOKUP(A3606,bangolf_kategorien!$A$2:$B$11,2,FALSE)</f>
        <v>SW2</v>
      </c>
    </row>
    <row r="3607" spans="1:7" ht="14.5" x14ac:dyDescent="0.35">
      <c r="A3607" t="s">
        <v>127</v>
      </c>
      <c r="B3607">
        <v>67255</v>
      </c>
      <c r="C3607" t="s">
        <v>3397</v>
      </c>
      <c r="D3607" t="s">
        <v>3970</v>
      </c>
      <c r="E3607" t="s">
        <v>361</v>
      </c>
      <c r="F3607" s="27" t="str">
        <f t="shared" si="56"/>
        <v>H: Swierczynski, Nadja</v>
      </c>
      <c r="G3607" s="27" t="str">
        <f>VLOOKUP(A3607,bangolf_kategorien!$A$2:$B$11,2,FALSE)</f>
        <v>H</v>
      </c>
    </row>
    <row r="3608" spans="1:7" ht="14.5" x14ac:dyDescent="0.35">
      <c r="A3608" t="s">
        <v>138</v>
      </c>
      <c r="B3608">
        <v>31988</v>
      </c>
      <c r="C3608" t="s">
        <v>423</v>
      </c>
      <c r="D3608" t="s">
        <v>2874</v>
      </c>
      <c r="E3608" t="s">
        <v>459</v>
      </c>
      <c r="F3608" s="27" t="str">
        <f t="shared" si="56"/>
        <v>D: Symanzyk, Daniela</v>
      </c>
      <c r="G3608" s="27" t="str">
        <f>VLOOKUP(A3608,bangolf_kategorien!$A$2:$B$11,2,FALSE)</f>
        <v>D</v>
      </c>
    </row>
    <row r="3609" spans="1:7" ht="14.5" x14ac:dyDescent="0.35">
      <c r="A3609" t="s">
        <v>123</v>
      </c>
      <c r="B3609">
        <v>66837</v>
      </c>
      <c r="C3609" t="s">
        <v>352</v>
      </c>
      <c r="D3609" t="s">
        <v>2874</v>
      </c>
      <c r="E3609" t="s">
        <v>459</v>
      </c>
      <c r="F3609" s="27" t="str">
        <f t="shared" si="56"/>
        <v>SM1: Symanzyk, Patrick</v>
      </c>
      <c r="G3609" s="27" t="str">
        <f>VLOOKUP(A3609,bangolf_kategorien!$A$2:$B$11,2,FALSE)</f>
        <v>SM1</v>
      </c>
    </row>
    <row r="3610" spans="1:7" ht="14.5" x14ac:dyDescent="0.35">
      <c r="A3610" t="s">
        <v>123</v>
      </c>
      <c r="B3610">
        <v>44243</v>
      </c>
      <c r="C3610" t="s">
        <v>209</v>
      </c>
      <c r="D3610" t="s">
        <v>2875</v>
      </c>
      <c r="E3610" t="s">
        <v>327</v>
      </c>
      <c r="F3610" s="27" t="str">
        <f t="shared" si="56"/>
        <v>SM1: Szablikowski, André</v>
      </c>
      <c r="G3610" s="27" t="str">
        <f>VLOOKUP(A3610,bangolf_kategorien!$A$2:$B$11,2,FALSE)</f>
        <v>SM1</v>
      </c>
    </row>
    <row r="3611" spans="1:7" ht="14.5" x14ac:dyDescent="0.35">
      <c r="A3611" t="s">
        <v>134</v>
      </c>
      <c r="B3611">
        <v>29090</v>
      </c>
      <c r="C3611" t="s">
        <v>1442</v>
      </c>
      <c r="D3611" t="s">
        <v>2875</v>
      </c>
      <c r="E3611" t="s">
        <v>327</v>
      </c>
      <c r="F3611" s="27" t="str">
        <f t="shared" si="56"/>
        <v>SW1: Szablikowski, Anke</v>
      </c>
      <c r="G3611" s="27" t="str">
        <f>VLOOKUP(A3611,bangolf_kategorien!$A$2:$B$11,2,FALSE)</f>
        <v>SW1</v>
      </c>
    </row>
    <row r="3612" spans="1:7" ht="14.5" x14ac:dyDescent="0.35">
      <c r="A3612" t="s">
        <v>123</v>
      </c>
      <c r="B3612">
        <v>25536</v>
      </c>
      <c r="C3612" t="s">
        <v>1958</v>
      </c>
      <c r="D3612" t="s">
        <v>2875</v>
      </c>
      <c r="E3612" t="s">
        <v>327</v>
      </c>
      <c r="F3612" s="27" t="str">
        <f t="shared" si="56"/>
        <v>SM1: Szablikowski, Axel</v>
      </c>
      <c r="G3612" s="27" t="str">
        <f>VLOOKUP(A3612,bangolf_kategorien!$A$2:$B$11,2,FALSE)</f>
        <v>SM1</v>
      </c>
    </row>
    <row r="3613" spans="1:7" ht="14.5" x14ac:dyDescent="0.35">
      <c r="A3613" t="s">
        <v>123</v>
      </c>
      <c r="B3613">
        <v>30493</v>
      </c>
      <c r="C3613" t="s">
        <v>143</v>
      </c>
      <c r="D3613" t="s">
        <v>2875</v>
      </c>
      <c r="E3613" t="s">
        <v>327</v>
      </c>
      <c r="F3613" s="27" t="str">
        <f t="shared" si="56"/>
        <v>SM1: Szablikowski, Bernd</v>
      </c>
      <c r="G3613" s="27" t="str">
        <f>VLOOKUP(A3613,bangolf_kategorien!$A$2:$B$11,2,FALSE)</f>
        <v>SM1</v>
      </c>
    </row>
    <row r="3614" spans="1:7" ht="14.5" x14ac:dyDescent="0.35">
      <c r="A3614" t="s">
        <v>127</v>
      </c>
      <c r="B3614">
        <v>36570</v>
      </c>
      <c r="C3614" t="s">
        <v>887</v>
      </c>
      <c r="D3614" t="s">
        <v>2875</v>
      </c>
      <c r="E3614" t="s">
        <v>327</v>
      </c>
      <c r="F3614" s="27" t="str">
        <f t="shared" si="56"/>
        <v>H: Szablikowski, Manuel</v>
      </c>
      <c r="G3614" s="27" t="str">
        <f>VLOOKUP(A3614,bangolf_kategorien!$A$2:$B$11,2,FALSE)</f>
        <v>H</v>
      </c>
    </row>
    <row r="3615" spans="1:7" ht="14.5" x14ac:dyDescent="0.35">
      <c r="A3615" t="s">
        <v>134</v>
      </c>
      <c r="B3615">
        <v>29092</v>
      </c>
      <c r="C3615" t="s">
        <v>841</v>
      </c>
      <c r="D3615" t="s">
        <v>2875</v>
      </c>
      <c r="E3615" t="s">
        <v>327</v>
      </c>
      <c r="F3615" s="27" t="str">
        <f t="shared" si="56"/>
        <v>SW1: Szablikowski, Petra</v>
      </c>
      <c r="G3615" s="27" t="str">
        <f>VLOOKUP(A3615,bangolf_kategorien!$A$2:$B$11,2,FALSE)</f>
        <v>SW1</v>
      </c>
    </row>
    <row r="3616" spans="1:7" ht="14.5" x14ac:dyDescent="0.35">
      <c r="A3616" t="s">
        <v>197</v>
      </c>
      <c r="B3616">
        <v>37981</v>
      </c>
      <c r="C3616" t="s">
        <v>141</v>
      </c>
      <c r="D3616" t="s">
        <v>2875</v>
      </c>
      <c r="E3616" t="s">
        <v>327</v>
      </c>
      <c r="F3616" s="27" t="str">
        <f t="shared" si="56"/>
        <v>JM: Szablikowski, Tim</v>
      </c>
      <c r="G3616" s="27" t="str">
        <f>VLOOKUP(A3616,bangolf_kategorien!$A$2:$B$11,2,FALSE)</f>
        <v>JM</v>
      </c>
    </row>
    <row r="3617" spans="1:7" ht="14.5" x14ac:dyDescent="0.35">
      <c r="A3617" t="s">
        <v>123</v>
      </c>
      <c r="B3617">
        <v>37507</v>
      </c>
      <c r="C3617" t="s">
        <v>299</v>
      </c>
      <c r="D3617" t="s">
        <v>2876</v>
      </c>
      <c r="E3617" t="s">
        <v>671</v>
      </c>
      <c r="F3617" s="27" t="str">
        <f t="shared" si="56"/>
        <v>SM1: Szabo, Harald</v>
      </c>
      <c r="G3617" s="27" t="str">
        <f>VLOOKUP(A3617,bangolf_kategorien!$A$2:$B$11,2,FALSE)</f>
        <v>SM1</v>
      </c>
    </row>
    <row r="3618" spans="1:7" ht="14.5" x14ac:dyDescent="0.35">
      <c r="A3618" t="s">
        <v>123</v>
      </c>
      <c r="B3618">
        <v>48004</v>
      </c>
      <c r="C3618" t="s">
        <v>244</v>
      </c>
      <c r="D3618" t="s">
        <v>2877</v>
      </c>
      <c r="E3618" t="s">
        <v>237</v>
      </c>
      <c r="F3618" s="27" t="str">
        <f t="shared" si="56"/>
        <v>SM1: Sziele, Jörg</v>
      </c>
      <c r="G3618" s="27" t="str">
        <f>VLOOKUP(A3618,bangolf_kategorien!$A$2:$B$11,2,FALSE)</f>
        <v>SM1</v>
      </c>
    </row>
    <row r="3619" spans="1:7" ht="14.5" x14ac:dyDescent="0.35">
      <c r="A3619" t="s">
        <v>134</v>
      </c>
      <c r="B3619">
        <v>67272</v>
      </c>
      <c r="C3619" t="s">
        <v>1908</v>
      </c>
      <c r="D3619" t="s">
        <v>3971</v>
      </c>
      <c r="E3619" t="s">
        <v>3690</v>
      </c>
      <c r="F3619" s="27" t="str">
        <f t="shared" si="56"/>
        <v>SW1: Szukowski, Ilka</v>
      </c>
      <c r="G3619" s="27" t="str">
        <f>VLOOKUP(A3619,bangolf_kategorien!$A$2:$B$11,2,FALSE)</f>
        <v>SW1</v>
      </c>
    </row>
    <row r="3620" spans="1:7" ht="14.5" x14ac:dyDescent="0.35">
      <c r="A3620" t="s">
        <v>112</v>
      </c>
      <c r="B3620">
        <v>27974</v>
      </c>
      <c r="C3620" t="s">
        <v>180</v>
      </c>
      <c r="D3620" t="s">
        <v>2878</v>
      </c>
      <c r="E3620" t="s">
        <v>375</v>
      </c>
      <c r="F3620" s="27" t="str">
        <f t="shared" si="56"/>
        <v>SM2: Tabor, Peter</v>
      </c>
      <c r="G3620" s="27" t="str">
        <f>VLOOKUP(A3620,bangolf_kategorien!$A$2:$B$11,2,FALSE)</f>
        <v>SM2</v>
      </c>
    </row>
    <row r="3621" spans="1:7" ht="14.5" x14ac:dyDescent="0.35">
      <c r="A3621" t="s">
        <v>197</v>
      </c>
      <c r="B3621">
        <v>38199</v>
      </c>
      <c r="C3621" t="s">
        <v>301</v>
      </c>
      <c r="D3621" t="s">
        <v>2879</v>
      </c>
      <c r="E3621" t="s">
        <v>1198</v>
      </c>
      <c r="F3621" s="27" t="str">
        <f t="shared" si="56"/>
        <v>JM: Tafel, Daniel</v>
      </c>
      <c r="G3621" s="27" t="str">
        <f>VLOOKUP(A3621,bangolf_kategorien!$A$2:$B$11,2,FALSE)</f>
        <v>JM</v>
      </c>
    </row>
    <row r="3622" spans="1:7" ht="14.5" x14ac:dyDescent="0.35">
      <c r="A3622" t="s">
        <v>127</v>
      </c>
      <c r="B3622">
        <v>36355</v>
      </c>
      <c r="C3622" t="s">
        <v>691</v>
      </c>
      <c r="D3622" t="s">
        <v>2879</v>
      </c>
      <c r="E3622" t="s">
        <v>1198</v>
      </c>
      <c r="F3622" s="27" t="str">
        <f t="shared" si="56"/>
        <v>H: Tafel, Julian</v>
      </c>
      <c r="G3622" s="27" t="str">
        <f>VLOOKUP(A3622,bangolf_kategorien!$A$2:$B$11,2,FALSE)</f>
        <v>H</v>
      </c>
    </row>
    <row r="3623" spans="1:7" ht="14.5" x14ac:dyDescent="0.35">
      <c r="A3623" t="s">
        <v>123</v>
      </c>
      <c r="B3623">
        <v>28604</v>
      </c>
      <c r="C3623" t="s">
        <v>202</v>
      </c>
      <c r="D3623" t="s">
        <v>2879</v>
      </c>
      <c r="E3623" t="s">
        <v>1198</v>
      </c>
      <c r="F3623" s="27" t="str">
        <f t="shared" si="56"/>
        <v>SM1: Tafel, Manfred</v>
      </c>
      <c r="G3623" s="27" t="str">
        <f>VLOOKUP(A3623,bangolf_kategorien!$A$2:$B$11,2,FALSE)</f>
        <v>SM1</v>
      </c>
    </row>
    <row r="3624" spans="1:7" ht="14.5" x14ac:dyDescent="0.35">
      <c r="A3624" t="s">
        <v>138</v>
      </c>
      <c r="B3624">
        <v>36894</v>
      </c>
      <c r="C3624" t="s">
        <v>1350</v>
      </c>
      <c r="D3624" t="s">
        <v>2879</v>
      </c>
      <c r="E3624" t="s">
        <v>1198</v>
      </c>
      <c r="F3624" s="27" t="str">
        <f t="shared" si="56"/>
        <v>D: Tafel, Melanie</v>
      </c>
      <c r="G3624" s="27" t="str">
        <f>VLOOKUP(A3624,bangolf_kategorien!$A$2:$B$11,2,FALSE)</f>
        <v>D</v>
      </c>
    </row>
    <row r="3625" spans="1:7" ht="14.5" x14ac:dyDescent="0.35">
      <c r="A3625" t="s">
        <v>134</v>
      </c>
      <c r="B3625">
        <v>45237</v>
      </c>
      <c r="C3625" t="s">
        <v>350</v>
      </c>
      <c r="D3625" t="s">
        <v>2879</v>
      </c>
      <c r="E3625" t="s">
        <v>1198</v>
      </c>
      <c r="F3625" s="27" t="str">
        <f t="shared" si="56"/>
        <v>SW1: Tafel, Susanne</v>
      </c>
      <c r="G3625" s="27" t="str">
        <f>VLOOKUP(A3625,bangolf_kategorien!$A$2:$B$11,2,FALSE)</f>
        <v>SW1</v>
      </c>
    </row>
    <row r="3626" spans="1:7" ht="14.5" x14ac:dyDescent="0.35">
      <c r="A3626" t="s">
        <v>127</v>
      </c>
      <c r="B3626">
        <v>38509</v>
      </c>
      <c r="C3626" t="s">
        <v>642</v>
      </c>
      <c r="D3626" t="s">
        <v>2880</v>
      </c>
      <c r="E3626" t="s">
        <v>343</v>
      </c>
      <c r="F3626" s="27" t="str">
        <f t="shared" si="56"/>
        <v>H: Tannheuser, Marcel</v>
      </c>
      <c r="G3626" s="27" t="str">
        <f>VLOOKUP(A3626,bangolf_kategorien!$A$2:$B$11,2,FALSE)</f>
        <v>H</v>
      </c>
    </row>
    <row r="3627" spans="1:7" ht="14.5" x14ac:dyDescent="0.35">
      <c r="A3627" t="s">
        <v>116</v>
      </c>
      <c r="B3627">
        <v>65724</v>
      </c>
      <c r="C3627" t="s">
        <v>2881</v>
      </c>
      <c r="D3627" t="s">
        <v>2882</v>
      </c>
      <c r="E3627" t="s">
        <v>2167</v>
      </c>
      <c r="F3627" s="27" t="str">
        <f t="shared" si="56"/>
        <v>SW2: Tasche, Edeltraut</v>
      </c>
      <c r="G3627" s="27" t="str">
        <f>VLOOKUP(A3627,bangolf_kategorien!$A$2:$B$11,2,FALSE)</f>
        <v>SW2</v>
      </c>
    </row>
    <row r="3628" spans="1:7" ht="14.5" x14ac:dyDescent="0.35">
      <c r="A3628" t="s">
        <v>112</v>
      </c>
      <c r="B3628">
        <v>65725</v>
      </c>
      <c r="C3628" t="s">
        <v>1141</v>
      </c>
      <c r="D3628" t="s">
        <v>2882</v>
      </c>
      <c r="E3628" t="s">
        <v>2167</v>
      </c>
      <c r="F3628" s="27" t="str">
        <f t="shared" si="56"/>
        <v>SM2: Tasche, Reinhard</v>
      </c>
      <c r="G3628" s="27" t="str">
        <f>VLOOKUP(A3628,bangolf_kategorien!$A$2:$B$11,2,FALSE)</f>
        <v>SM2</v>
      </c>
    </row>
    <row r="3629" spans="1:7" ht="14.5" x14ac:dyDescent="0.35">
      <c r="A3629" t="s">
        <v>123</v>
      </c>
      <c r="B3629">
        <v>41313</v>
      </c>
      <c r="C3629" t="s">
        <v>2883</v>
      </c>
      <c r="D3629" t="s">
        <v>2884</v>
      </c>
      <c r="E3629" t="s">
        <v>390</v>
      </c>
      <c r="F3629" s="27" t="str">
        <f t="shared" si="56"/>
        <v>SM1: Tatti, Angelo</v>
      </c>
      <c r="G3629" s="27" t="str">
        <f>VLOOKUP(A3629,bangolf_kategorien!$A$2:$B$11,2,FALSE)</f>
        <v>SM1</v>
      </c>
    </row>
    <row r="3630" spans="1:7" ht="14.5" x14ac:dyDescent="0.35">
      <c r="A3630" t="s">
        <v>112</v>
      </c>
      <c r="B3630">
        <v>3621</v>
      </c>
      <c r="C3630" t="s">
        <v>2885</v>
      </c>
      <c r="D3630" t="s">
        <v>2884</v>
      </c>
      <c r="E3630" t="s">
        <v>390</v>
      </c>
      <c r="F3630" s="27" t="str">
        <f t="shared" si="56"/>
        <v>SM2: Tatti, Clemente</v>
      </c>
      <c r="G3630" s="27" t="str">
        <f>VLOOKUP(A3630,bangolf_kategorien!$A$2:$B$11,2,FALSE)</f>
        <v>SM2</v>
      </c>
    </row>
    <row r="3631" spans="1:7" ht="14.5" x14ac:dyDescent="0.35">
      <c r="A3631" t="s">
        <v>123</v>
      </c>
      <c r="B3631">
        <v>30769</v>
      </c>
      <c r="C3631" t="s">
        <v>355</v>
      </c>
      <c r="D3631" t="s">
        <v>2886</v>
      </c>
      <c r="E3631" t="s">
        <v>285</v>
      </c>
      <c r="F3631" s="27" t="str">
        <f t="shared" si="56"/>
        <v>SM1: Tatzelt, Volker</v>
      </c>
      <c r="G3631" s="27" t="str">
        <f>VLOOKUP(A3631,bangolf_kategorien!$A$2:$B$11,2,FALSE)</f>
        <v>SM1</v>
      </c>
    </row>
    <row r="3632" spans="1:7" ht="14.5" x14ac:dyDescent="0.35">
      <c r="A3632" t="s">
        <v>112</v>
      </c>
      <c r="B3632">
        <v>4761</v>
      </c>
      <c r="C3632" t="s">
        <v>180</v>
      </c>
      <c r="D3632" t="s">
        <v>2887</v>
      </c>
      <c r="E3632" t="s">
        <v>219</v>
      </c>
      <c r="F3632" s="27" t="str">
        <f t="shared" si="56"/>
        <v>SM2: Taudien, Peter</v>
      </c>
      <c r="G3632" s="27" t="str">
        <f>VLOOKUP(A3632,bangolf_kategorien!$A$2:$B$11,2,FALSE)</f>
        <v>SM2</v>
      </c>
    </row>
    <row r="3633" spans="1:7" ht="14.5" x14ac:dyDescent="0.35">
      <c r="A3633" t="s">
        <v>134</v>
      </c>
      <c r="B3633">
        <v>36633</v>
      </c>
      <c r="C3633" t="s">
        <v>2309</v>
      </c>
      <c r="D3633" t="s">
        <v>2888</v>
      </c>
      <c r="E3633" t="s">
        <v>288</v>
      </c>
      <c r="F3633" s="27" t="str">
        <f t="shared" si="56"/>
        <v>SW1: Tauterat, Carmen</v>
      </c>
      <c r="G3633" s="27" t="str">
        <f>VLOOKUP(A3633,bangolf_kategorien!$A$2:$B$11,2,FALSE)</f>
        <v>SW1</v>
      </c>
    </row>
    <row r="3634" spans="1:7" ht="14.5" x14ac:dyDescent="0.35">
      <c r="A3634" t="s">
        <v>123</v>
      </c>
      <c r="B3634">
        <v>36632</v>
      </c>
      <c r="C3634" t="s">
        <v>1783</v>
      </c>
      <c r="D3634" t="s">
        <v>2888</v>
      </c>
      <c r="E3634" t="s">
        <v>559</v>
      </c>
      <c r="F3634" s="27" t="str">
        <f t="shared" si="56"/>
        <v>SM1: Tauterat, Gunter</v>
      </c>
      <c r="G3634" s="27" t="str">
        <f>VLOOKUP(A3634,bangolf_kategorien!$A$2:$B$11,2,FALSE)</f>
        <v>SM1</v>
      </c>
    </row>
    <row r="3635" spans="1:7" ht="14.5" x14ac:dyDescent="0.35">
      <c r="A3635" t="s">
        <v>116</v>
      </c>
      <c r="B3635">
        <v>33986</v>
      </c>
      <c r="C3635" t="s">
        <v>2889</v>
      </c>
      <c r="D3635" t="s">
        <v>2890</v>
      </c>
      <c r="E3635" t="s">
        <v>137</v>
      </c>
      <c r="F3635" s="27" t="str">
        <f t="shared" si="56"/>
        <v>SW2: Tautrims, Eleonore</v>
      </c>
      <c r="G3635" s="27" t="str">
        <f>VLOOKUP(A3635,bangolf_kategorien!$A$2:$B$11,2,FALSE)</f>
        <v>SW2</v>
      </c>
    </row>
    <row r="3636" spans="1:7" ht="14.5" x14ac:dyDescent="0.35">
      <c r="A3636" t="s">
        <v>112</v>
      </c>
      <c r="B3636">
        <v>4244</v>
      </c>
      <c r="C3636" t="s">
        <v>180</v>
      </c>
      <c r="D3636" t="s">
        <v>2891</v>
      </c>
      <c r="E3636" t="s">
        <v>211</v>
      </c>
      <c r="F3636" s="27" t="str">
        <f t="shared" si="56"/>
        <v>SM2: Tautz, Peter</v>
      </c>
      <c r="G3636" s="27" t="str">
        <f>VLOOKUP(A3636,bangolf_kategorien!$A$2:$B$11,2,FALSE)</f>
        <v>SM2</v>
      </c>
    </row>
    <row r="3637" spans="1:7" ht="14.5" x14ac:dyDescent="0.35">
      <c r="A3637" t="s">
        <v>116</v>
      </c>
      <c r="B3637">
        <v>5715</v>
      </c>
      <c r="C3637" t="s">
        <v>680</v>
      </c>
      <c r="D3637" t="s">
        <v>2892</v>
      </c>
      <c r="E3637" t="s">
        <v>2167</v>
      </c>
      <c r="F3637" s="27" t="str">
        <f t="shared" si="56"/>
        <v>SW2: Te Kamp, Brigitte</v>
      </c>
      <c r="G3637" s="27" t="str">
        <f>VLOOKUP(A3637,bangolf_kategorien!$A$2:$B$11,2,FALSE)</f>
        <v>SW2</v>
      </c>
    </row>
    <row r="3638" spans="1:7" ht="14.5" x14ac:dyDescent="0.35">
      <c r="A3638" t="s">
        <v>152</v>
      </c>
      <c r="B3638">
        <v>67346</v>
      </c>
      <c r="C3638" t="s">
        <v>2683</v>
      </c>
      <c r="D3638" t="s">
        <v>3972</v>
      </c>
      <c r="E3638" t="s">
        <v>1041</v>
      </c>
      <c r="F3638" s="27" t="str">
        <f t="shared" si="56"/>
        <v>SCHM: Teetzen, Finn</v>
      </c>
      <c r="G3638" s="27" t="str">
        <f>VLOOKUP(A3638,bangolf_kategorien!$A$2:$B$11,2,FALSE)</f>
        <v>SCHM</v>
      </c>
    </row>
    <row r="3639" spans="1:7" ht="14.5" x14ac:dyDescent="0.35">
      <c r="A3639" t="s">
        <v>123</v>
      </c>
      <c r="B3639">
        <v>67345</v>
      </c>
      <c r="C3639" t="s">
        <v>140</v>
      </c>
      <c r="D3639" t="s">
        <v>3972</v>
      </c>
      <c r="E3639" t="s">
        <v>1041</v>
      </c>
      <c r="F3639" s="27" t="str">
        <f t="shared" si="56"/>
        <v>SM1: Teetzen, Michael</v>
      </c>
      <c r="G3639" s="27" t="str">
        <f>VLOOKUP(A3639,bangolf_kategorien!$A$2:$B$11,2,FALSE)</f>
        <v>SM1</v>
      </c>
    </row>
    <row r="3640" spans="1:7" ht="14.5" x14ac:dyDescent="0.35">
      <c r="A3640" t="s">
        <v>112</v>
      </c>
      <c r="B3640">
        <v>6014</v>
      </c>
      <c r="C3640" t="s">
        <v>379</v>
      </c>
      <c r="D3640" t="s">
        <v>3456</v>
      </c>
      <c r="E3640" t="s">
        <v>228</v>
      </c>
      <c r="F3640" s="27" t="str">
        <f t="shared" si="56"/>
        <v>SM2: Teine, Heinrich</v>
      </c>
      <c r="G3640" s="27" t="str">
        <f>VLOOKUP(A3640,bangolf_kategorien!$A$2:$B$11,2,FALSE)</f>
        <v>SM2</v>
      </c>
    </row>
    <row r="3641" spans="1:7" ht="14.5" x14ac:dyDescent="0.35">
      <c r="A3641" t="s">
        <v>127</v>
      </c>
      <c r="B3641">
        <v>33964</v>
      </c>
      <c r="C3641" t="s">
        <v>238</v>
      </c>
      <c r="D3641" t="s">
        <v>2893</v>
      </c>
      <c r="E3641" t="s">
        <v>432</v>
      </c>
      <c r="F3641" s="27" t="str">
        <f t="shared" si="56"/>
        <v>H: Templin, Marco</v>
      </c>
      <c r="G3641" s="27" t="str">
        <f>VLOOKUP(A3641,bangolf_kategorien!$A$2:$B$11,2,FALSE)</f>
        <v>H</v>
      </c>
    </row>
    <row r="3642" spans="1:7" ht="14.5" x14ac:dyDescent="0.35">
      <c r="A3642" t="s">
        <v>138</v>
      </c>
      <c r="B3642">
        <v>27576</v>
      </c>
      <c r="C3642" t="s">
        <v>176</v>
      </c>
      <c r="D3642" t="s">
        <v>2894</v>
      </c>
      <c r="E3642" t="s">
        <v>621</v>
      </c>
      <c r="F3642" s="27" t="str">
        <f t="shared" si="56"/>
        <v>D: ten Voorde, Bianca</v>
      </c>
      <c r="G3642" s="27" t="str">
        <f>VLOOKUP(A3642,bangolf_kategorien!$A$2:$B$11,2,FALSE)</f>
        <v>D</v>
      </c>
    </row>
    <row r="3643" spans="1:7" ht="14.5" x14ac:dyDescent="0.35">
      <c r="A3643" t="s">
        <v>127</v>
      </c>
      <c r="B3643">
        <v>33367</v>
      </c>
      <c r="C3643" t="s">
        <v>241</v>
      </c>
      <c r="D3643" t="s">
        <v>2894</v>
      </c>
      <c r="E3643" t="s">
        <v>621</v>
      </c>
      <c r="F3643" s="27" t="str">
        <f t="shared" si="56"/>
        <v>H: ten Voorde, Stefan</v>
      </c>
      <c r="G3643" s="27" t="str">
        <f>VLOOKUP(A3643,bangolf_kategorien!$A$2:$B$11,2,FALSE)</f>
        <v>H</v>
      </c>
    </row>
    <row r="3644" spans="1:7" ht="14.5" x14ac:dyDescent="0.35">
      <c r="A3644" t="s">
        <v>138</v>
      </c>
      <c r="B3644">
        <v>37319</v>
      </c>
      <c r="C3644" t="s">
        <v>1080</v>
      </c>
      <c r="D3644" t="s">
        <v>2895</v>
      </c>
      <c r="E3644" t="s">
        <v>383</v>
      </c>
      <c r="F3644" s="27" t="str">
        <f t="shared" si="56"/>
        <v>D: Tennigkeit, Kerstin</v>
      </c>
      <c r="G3644" s="27" t="str">
        <f>VLOOKUP(A3644,bangolf_kategorien!$A$2:$B$11,2,FALSE)</f>
        <v>D</v>
      </c>
    </row>
    <row r="3645" spans="1:7" ht="14.5" x14ac:dyDescent="0.35">
      <c r="A3645" t="s">
        <v>123</v>
      </c>
      <c r="B3645">
        <v>41710</v>
      </c>
      <c r="C3645" t="s">
        <v>140</v>
      </c>
      <c r="D3645" t="s">
        <v>2896</v>
      </c>
      <c r="E3645" t="s">
        <v>820</v>
      </c>
      <c r="F3645" s="27" t="str">
        <f t="shared" si="56"/>
        <v>SM1: Tesch, Michael</v>
      </c>
      <c r="G3645" s="27" t="str">
        <f>VLOOKUP(A3645,bangolf_kategorien!$A$2:$B$11,2,FALSE)</f>
        <v>SM1</v>
      </c>
    </row>
    <row r="3646" spans="1:7" ht="14.5" x14ac:dyDescent="0.35">
      <c r="A3646" t="s">
        <v>127</v>
      </c>
      <c r="B3646">
        <v>3216566</v>
      </c>
      <c r="C3646" t="s">
        <v>168</v>
      </c>
      <c r="D3646" t="s">
        <v>3973</v>
      </c>
      <c r="E3646" t="s">
        <v>4</v>
      </c>
      <c r="F3646" s="27" t="str">
        <f t="shared" si="56"/>
        <v>H: Tesche, Rainer</v>
      </c>
      <c r="G3646" s="27" t="str">
        <f>VLOOKUP(A3646,bangolf_kategorien!$A$2:$B$11,2,FALSE)</f>
        <v>H</v>
      </c>
    </row>
    <row r="3647" spans="1:7" ht="14.5" x14ac:dyDescent="0.35">
      <c r="A3647" t="s">
        <v>123</v>
      </c>
      <c r="B3647">
        <v>48559</v>
      </c>
      <c r="C3647" t="s">
        <v>244</v>
      </c>
      <c r="D3647" t="s">
        <v>2897</v>
      </c>
      <c r="E3647" t="s">
        <v>126</v>
      </c>
      <c r="F3647" s="27" t="str">
        <f t="shared" si="56"/>
        <v>SM1: Tetzlaff, Jörg</v>
      </c>
      <c r="G3647" s="27" t="str">
        <f>VLOOKUP(A3647,bangolf_kategorien!$A$2:$B$11,2,FALSE)</f>
        <v>SM1</v>
      </c>
    </row>
    <row r="3648" spans="1:7" ht="14.5" x14ac:dyDescent="0.35">
      <c r="A3648" t="s">
        <v>127</v>
      </c>
      <c r="B3648">
        <v>3216756</v>
      </c>
      <c r="C3648" t="s">
        <v>685</v>
      </c>
      <c r="D3648" t="s">
        <v>3974</v>
      </c>
      <c r="E3648" t="s">
        <v>4</v>
      </c>
      <c r="F3648" s="27" t="str">
        <f t="shared" si="56"/>
        <v>H: Teuber, Thorsten</v>
      </c>
      <c r="G3648" s="27" t="str">
        <f>VLOOKUP(A3648,bangolf_kategorien!$A$2:$B$11,2,FALSE)</f>
        <v>H</v>
      </c>
    </row>
    <row r="3649" spans="1:7" ht="14.5" x14ac:dyDescent="0.35">
      <c r="A3649" t="s">
        <v>112</v>
      </c>
      <c r="B3649">
        <v>3106546</v>
      </c>
      <c r="C3649" t="s">
        <v>233</v>
      </c>
      <c r="D3649" t="s">
        <v>3457</v>
      </c>
      <c r="E3649" t="s">
        <v>4</v>
      </c>
      <c r="F3649" s="27" t="str">
        <f t="shared" si="56"/>
        <v>SM2: Teuteberg, Kurt</v>
      </c>
      <c r="G3649" s="27" t="str">
        <f>VLOOKUP(A3649,bangolf_kategorien!$A$2:$B$11,2,FALSE)</f>
        <v>SM2</v>
      </c>
    </row>
    <row r="3650" spans="1:7" ht="14.5" x14ac:dyDescent="0.35">
      <c r="A3650" t="s">
        <v>127</v>
      </c>
      <c r="B3650">
        <v>50596</v>
      </c>
      <c r="C3650" t="s">
        <v>2898</v>
      </c>
      <c r="D3650" t="s">
        <v>2899</v>
      </c>
      <c r="E3650" t="s">
        <v>263</v>
      </c>
      <c r="F3650" s="27" t="str">
        <f t="shared" si="56"/>
        <v>H: Theden, Jan-Christoph</v>
      </c>
      <c r="G3650" s="27" t="str">
        <f>VLOOKUP(A3650,bangolf_kategorien!$A$2:$B$11,2,FALSE)</f>
        <v>H</v>
      </c>
    </row>
    <row r="3651" spans="1:7" ht="14.5" x14ac:dyDescent="0.35">
      <c r="A3651" t="s">
        <v>112</v>
      </c>
      <c r="B3651">
        <v>34879</v>
      </c>
      <c r="C3651" t="s">
        <v>140</v>
      </c>
      <c r="D3651" t="s">
        <v>2900</v>
      </c>
      <c r="E3651" t="s">
        <v>432</v>
      </c>
      <c r="F3651" s="27" t="str">
        <f t="shared" ref="F3651:F3714" si="57">CONCATENATE(G3651,": ",D3651,", ",C3651)</f>
        <v>SM2: Theimann, Michael</v>
      </c>
      <c r="G3651" s="27" t="str">
        <f>VLOOKUP(A3651,bangolf_kategorien!$A$2:$B$11,2,FALSE)</f>
        <v>SM2</v>
      </c>
    </row>
    <row r="3652" spans="1:7" ht="14.5" x14ac:dyDescent="0.35">
      <c r="A3652" t="s">
        <v>127</v>
      </c>
      <c r="B3652">
        <v>28510</v>
      </c>
      <c r="C3652" t="s">
        <v>236</v>
      </c>
      <c r="D3652" t="s">
        <v>2901</v>
      </c>
      <c r="E3652" t="s">
        <v>256</v>
      </c>
      <c r="F3652" s="27" t="str">
        <f t="shared" si="57"/>
        <v>H: Thelen, Sven</v>
      </c>
      <c r="G3652" s="27" t="str">
        <f>VLOOKUP(A3652,bangolf_kategorien!$A$2:$B$11,2,FALSE)</f>
        <v>H</v>
      </c>
    </row>
    <row r="3653" spans="1:7" ht="14.5" x14ac:dyDescent="0.35">
      <c r="A3653" t="s">
        <v>127</v>
      </c>
      <c r="B3653">
        <v>66593</v>
      </c>
      <c r="C3653" t="s">
        <v>923</v>
      </c>
      <c r="D3653" t="s">
        <v>2902</v>
      </c>
      <c r="E3653" t="s">
        <v>2903</v>
      </c>
      <c r="F3653" s="27" t="str">
        <f t="shared" si="57"/>
        <v>H: Theobald, Kai</v>
      </c>
      <c r="G3653" s="27" t="str">
        <f>VLOOKUP(A3653,bangolf_kategorien!$A$2:$B$11,2,FALSE)</f>
        <v>H</v>
      </c>
    </row>
    <row r="3654" spans="1:7" ht="14.5" x14ac:dyDescent="0.35">
      <c r="A3654" t="s">
        <v>127</v>
      </c>
      <c r="B3654">
        <v>66592</v>
      </c>
      <c r="C3654" t="s">
        <v>330</v>
      </c>
      <c r="D3654" t="s">
        <v>2902</v>
      </c>
      <c r="E3654" t="s">
        <v>2903</v>
      </c>
      <c r="F3654" s="27" t="str">
        <f t="shared" si="57"/>
        <v>H: Theobald, Tobias</v>
      </c>
      <c r="G3654" s="27" t="str">
        <f>VLOOKUP(A3654,bangolf_kategorien!$A$2:$B$11,2,FALSE)</f>
        <v>H</v>
      </c>
    </row>
    <row r="3655" spans="1:7" ht="14.5" x14ac:dyDescent="0.35">
      <c r="A3655" t="s">
        <v>123</v>
      </c>
      <c r="B3655">
        <v>24892</v>
      </c>
      <c r="C3655" t="s">
        <v>590</v>
      </c>
      <c r="D3655" t="s">
        <v>2904</v>
      </c>
      <c r="E3655" t="s">
        <v>288</v>
      </c>
      <c r="F3655" s="27" t="str">
        <f t="shared" si="57"/>
        <v>SM1: Thiebes, Matthias</v>
      </c>
      <c r="G3655" s="27" t="str">
        <f>VLOOKUP(A3655,bangolf_kategorien!$A$2:$B$11,2,FALSE)</f>
        <v>SM1</v>
      </c>
    </row>
    <row r="3656" spans="1:7" ht="14.5" x14ac:dyDescent="0.35">
      <c r="A3656" t="s">
        <v>116</v>
      </c>
      <c r="B3656">
        <v>34361</v>
      </c>
      <c r="C3656" t="s">
        <v>991</v>
      </c>
      <c r="D3656" t="s">
        <v>2905</v>
      </c>
      <c r="E3656" t="s">
        <v>122</v>
      </c>
      <c r="F3656" s="27" t="str">
        <f t="shared" si="57"/>
        <v>SW2: Thiel, Gerda</v>
      </c>
      <c r="G3656" s="27" t="str">
        <f>VLOOKUP(A3656,bangolf_kategorien!$A$2:$B$11,2,FALSE)</f>
        <v>SW2</v>
      </c>
    </row>
    <row r="3657" spans="1:7" ht="14.5" x14ac:dyDescent="0.35">
      <c r="A3657" t="s">
        <v>112</v>
      </c>
      <c r="B3657">
        <v>34360</v>
      </c>
      <c r="C3657" t="s">
        <v>221</v>
      </c>
      <c r="D3657" t="s">
        <v>2905</v>
      </c>
      <c r="E3657" t="s">
        <v>122</v>
      </c>
      <c r="F3657" s="27" t="str">
        <f t="shared" si="57"/>
        <v>SM2: Thiel, Helmut</v>
      </c>
      <c r="G3657" s="27" t="str">
        <f>VLOOKUP(A3657,bangolf_kategorien!$A$2:$B$11,2,FALSE)</f>
        <v>SM2</v>
      </c>
    </row>
    <row r="3658" spans="1:7" ht="14.5" x14ac:dyDescent="0.35">
      <c r="A3658" t="s">
        <v>123</v>
      </c>
      <c r="B3658">
        <v>45943</v>
      </c>
      <c r="C3658" t="s">
        <v>387</v>
      </c>
      <c r="D3658" t="s">
        <v>2905</v>
      </c>
      <c r="E3658" t="s">
        <v>240</v>
      </c>
      <c r="F3658" s="27" t="str">
        <f t="shared" si="57"/>
        <v>SM1: Thiel, Stephan</v>
      </c>
      <c r="G3658" s="27" t="str">
        <f>VLOOKUP(A3658,bangolf_kategorien!$A$2:$B$11,2,FALSE)</f>
        <v>SM1</v>
      </c>
    </row>
    <row r="3659" spans="1:7" ht="14.5" x14ac:dyDescent="0.35">
      <c r="A3659" t="s">
        <v>134</v>
      </c>
      <c r="B3659">
        <v>43548</v>
      </c>
      <c r="C3659" t="s">
        <v>640</v>
      </c>
      <c r="D3659" t="s">
        <v>2906</v>
      </c>
      <c r="E3659" t="s">
        <v>512</v>
      </c>
      <c r="F3659" s="27" t="str">
        <f t="shared" si="57"/>
        <v>SW1: Thiem, Elke</v>
      </c>
      <c r="G3659" s="27" t="str">
        <f>VLOOKUP(A3659,bangolf_kategorien!$A$2:$B$11,2,FALSE)</f>
        <v>SW1</v>
      </c>
    </row>
    <row r="3660" spans="1:7" ht="14.5" x14ac:dyDescent="0.35">
      <c r="A3660" t="s">
        <v>112</v>
      </c>
      <c r="B3660">
        <v>36565</v>
      </c>
      <c r="C3660" t="s">
        <v>513</v>
      </c>
      <c r="D3660" t="s">
        <v>1146</v>
      </c>
      <c r="E3660" t="s">
        <v>595</v>
      </c>
      <c r="F3660" s="27" t="str">
        <f t="shared" si="57"/>
        <v>SM2: Thies, Frank</v>
      </c>
      <c r="G3660" s="27" t="str">
        <f>VLOOKUP(A3660,bangolf_kategorien!$A$2:$B$11,2,FALSE)</f>
        <v>SM2</v>
      </c>
    </row>
    <row r="3661" spans="1:7" ht="14.5" x14ac:dyDescent="0.35">
      <c r="A3661" t="s">
        <v>112</v>
      </c>
      <c r="B3661">
        <v>61511</v>
      </c>
      <c r="C3661" t="s">
        <v>757</v>
      </c>
      <c r="D3661" t="s">
        <v>2907</v>
      </c>
      <c r="E3661" t="s">
        <v>741</v>
      </c>
      <c r="F3661" s="27" t="str">
        <f t="shared" si="57"/>
        <v>SM2: Thimm, Paul</v>
      </c>
      <c r="G3661" s="27" t="str">
        <f>VLOOKUP(A3661,bangolf_kategorien!$A$2:$B$11,2,FALSE)</f>
        <v>SM2</v>
      </c>
    </row>
    <row r="3662" spans="1:7" ht="14.5" x14ac:dyDescent="0.35">
      <c r="A3662" t="s">
        <v>112</v>
      </c>
      <c r="B3662">
        <v>48286</v>
      </c>
      <c r="C3662" t="s">
        <v>465</v>
      </c>
      <c r="D3662" t="s">
        <v>2908</v>
      </c>
      <c r="E3662" t="s">
        <v>234</v>
      </c>
      <c r="F3662" s="27" t="str">
        <f t="shared" si="57"/>
        <v>SM2: Thölke, Hans-Jürgen</v>
      </c>
      <c r="G3662" s="27" t="str">
        <f>VLOOKUP(A3662,bangolf_kategorien!$A$2:$B$11,2,FALSE)</f>
        <v>SM2</v>
      </c>
    </row>
    <row r="3663" spans="1:7" ht="14.5" x14ac:dyDescent="0.35">
      <c r="A3663" t="s">
        <v>127</v>
      </c>
      <c r="B3663">
        <v>38597</v>
      </c>
      <c r="C3663" t="s">
        <v>315</v>
      </c>
      <c r="D3663" t="s">
        <v>124</v>
      </c>
      <c r="E3663" t="s">
        <v>480</v>
      </c>
      <c r="F3663" s="27" t="str">
        <f t="shared" si="57"/>
        <v>H: Thomas, Andreas</v>
      </c>
      <c r="G3663" s="27" t="str">
        <f>VLOOKUP(A3663,bangolf_kategorien!$A$2:$B$11,2,FALSE)</f>
        <v>H</v>
      </c>
    </row>
    <row r="3664" spans="1:7" ht="14.5" x14ac:dyDescent="0.35">
      <c r="A3664" t="s">
        <v>112</v>
      </c>
      <c r="B3664">
        <v>67397</v>
      </c>
      <c r="C3664" t="s">
        <v>133</v>
      </c>
      <c r="D3664" t="s">
        <v>124</v>
      </c>
      <c r="E3664" t="s">
        <v>249</v>
      </c>
      <c r="F3664" s="27" t="str">
        <f t="shared" si="57"/>
        <v>SM2: Thomas, Herbert</v>
      </c>
      <c r="G3664" s="27" t="str">
        <f>VLOOKUP(A3664,bangolf_kategorien!$A$2:$B$11,2,FALSE)</f>
        <v>SM2</v>
      </c>
    </row>
    <row r="3665" spans="1:7" ht="14.5" x14ac:dyDescent="0.35">
      <c r="A3665" t="s">
        <v>197</v>
      </c>
      <c r="B3665">
        <v>67099</v>
      </c>
      <c r="C3665" t="s">
        <v>429</v>
      </c>
      <c r="D3665" t="s">
        <v>2910</v>
      </c>
      <c r="E3665" t="s">
        <v>3494</v>
      </c>
      <c r="F3665" s="27" t="str">
        <f t="shared" si="57"/>
        <v>JM: Thomsen, Jan</v>
      </c>
      <c r="G3665" s="27" t="str">
        <f>VLOOKUP(A3665,bangolf_kategorien!$A$2:$B$11,2,FALSE)</f>
        <v>JM</v>
      </c>
    </row>
    <row r="3666" spans="1:7" ht="14.5" x14ac:dyDescent="0.35">
      <c r="A3666" t="s">
        <v>138</v>
      </c>
      <c r="B3666">
        <v>67100</v>
      </c>
      <c r="C3666" t="s">
        <v>201</v>
      </c>
      <c r="D3666" t="s">
        <v>2910</v>
      </c>
      <c r="E3666" t="s">
        <v>3494</v>
      </c>
      <c r="F3666" s="27" t="str">
        <f t="shared" si="57"/>
        <v>D: Thomsen, Tanja</v>
      </c>
      <c r="G3666" s="27" t="str">
        <f>VLOOKUP(A3666,bangolf_kategorien!$A$2:$B$11,2,FALSE)</f>
        <v>D</v>
      </c>
    </row>
    <row r="3667" spans="1:7" ht="14.5" x14ac:dyDescent="0.35">
      <c r="A3667" t="s">
        <v>127</v>
      </c>
      <c r="B3667">
        <v>35702</v>
      </c>
      <c r="C3667" t="s">
        <v>2909</v>
      </c>
      <c r="D3667" t="s">
        <v>2910</v>
      </c>
      <c r="E3667" t="s">
        <v>263</v>
      </c>
      <c r="F3667" s="27" t="str">
        <f t="shared" si="57"/>
        <v>H: Thomsen, Tilo</v>
      </c>
      <c r="G3667" s="27" t="str">
        <f>VLOOKUP(A3667,bangolf_kategorien!$A$2:$B$11,2,FALSE)</f>
        <v>H</v>
      </c>
    </row>
    <row r="3668" spans="1:7" ht="14.5" x14ac:dyDescent="0.35">
      <c r="A3668" t="s">
        <v>123</v>
      </c>
      <c r="B3668">
        <v>38501</v>
      </c>
      <c r="C3668" t="s">
        <v>359</v>
      </c>
      <c r="D3668" t="s">
        <v>2911</v>
      </c>
      <c r="E3668" t="s">
        <v>219</v>
      </c>
      <c r="F3668" s="27" t="str">
        <f t="shared" si="57"/>
        <v>SM1: Thren, Ralf</v>
      </c>
      <c r="G3668" s="27" t="str">
        <f>VLOOKUP(A3668,bangolf_kategorien!$A$2:$B$11,2,FALSE)</f>
        <v>SM1</v>
      </c>
    </row>
    <row r="3669" spans="1:7" ht="14.5" x14ac:dyDescent="0.35">
      <c r="A3669" t="s">
        <v>134</v>
      </c>
      <c r="B3669">
        <v>38502</v>
      </c>
      <c r="C3669" t="s">
        <v>1005</v>
      </c>
      <c r="D3669" t="s">
        <v>2912</v>
      </c>
      <c r="E3669" t="s">
        <v>219</v>
      </c>
      <c r="F3669" s="27" t="str">
        <f t="shared" si="57"/>
        <v>SW1: Thren-Bös, Sigrid</v>
      </c>
      <c r="G3669" s="27" t="str">
        <f>VLOOKUP(A3669,bangolf_kategorien!$A$2:$B$11,2,FALSE)</f>
        <v>SW1</v>
      </c>
    </row>
    <row r="3670" spans="1:7" ht="14.5" x14ac:dyDescent="0.35">
      <c r="A3670" t="s">
        <v>127</v>
      </c>
      <c r="B3670">
        <v>37289</v>
      </c>
      <c r="C3670" t="s">
        <v>2913</v>
      </c>
      <c r="D3670" t="s">
        <v>2914</v>
      </c>
      <c r="E3670" t="s">
        <v>1531</v>
      </c>
      <c r="F3670" s="27" t="str">
        <f t="shared" si="57"/>
        <v>H: Throne, Marwin</v>
      </c>
      <c r="G3670" s="27" t="str">
        <f>VLOOKUP(A3670,bangolf_kategorien!$A$2:$B$11,2,FALSE)</f>
        <v>H</v>
      </c>
    </row>
    <row r="3671" spans="1:7" ht="14.5" x14ac:dyDescent="0.35">
      <c r="A3671" t="s">
        <v>112</v>
      </c>
      <c r="B3671">
        <v>37290</v>
      </c>
      <c r="C3671" t="s">
        <v>328</v>
      </c>
      <c r="D3671" t="s">
        <v>2914</v>
      </c>
      <c r="E3671" t="s">
        <v>3527</v>
      </c>
      <c r="F3671" s="27" t="str">
        <f t="shared" si="57"/>
        <v>SM2: Throne, Werner</v>
      </c>
      <c r="G3671" s="27" t="str">
        <f>VLOOKUP(A3671,bangolf_kategorien!$A$2:$B$11,2,FALSE)</f>
        <v>SM2</v>
      </c>
    </row>
    <row r="3672" spans="1:7" ht="14.5" x14ac:dyDescent="0.35">
      <c r="A3672" t="s">
        <v>127</v>
      </c>
      <c r="B3672">
        <v>30924</v>
      </c>
      <c r="C3672" t="s">
        <v>269</v>
      </c>
      <c r="D3672" t="s">
        <v>2915</v>
      </c>
      <c r="E3672" t="s">
        <v>1531</v>
      </c>
      <c r="F3672" s="27" t="str">
        <f t="shared" si="57"/>
        <v>H: Thümmler, Christian</v>
      </c>
      <c r="G3672" s="27" t="str">
        <f>VLOOKUP(A3672,bangolf_kategorien!$A$2:$B$11,2,FALSE)</f>
        <v>H</v>
      </c>
    </row>
    <row r="3673" spans="1:7" ht="14.5" x14ac:dyDescent="0.35">
      <c r="A3673" t="s">
        <v>112</v>
      </c>
      <c r="B3673">
        <v>6586</v>
      </c>
      <c r="C3673" t="s">
        <v>207</v>
      </c>
      <c r="D3673" t="s">
        <v>2916</v>
      </c>
      <c r="E3673" t="s">
        <v>1041</v>
      </c>
      <c r="F3673" s="27" t="str">
        <f t="shared" si="57"/>
        <v>SM2: Thun, Dieter</v>
      </c>
      <c r="G3673" s="27" t="str">
        <f>VLOOKUP(A3673,bangolf_kategorien!$A$2:$B$11,2,FALSE)</f>
        <v>SM2</v>
      </c>
    </row>
    <row r="3674" spans="1:7" ht="14.5" x14ac:dyDescent="0.35">
      <c r="A3674" t="s">
        <v>127</v>
      </c>
      <c r="B3674">
        <v>31419</v>
      </c>
      <c r="C3674" t="s">
        <v>441</v>
      </c>
      <c r="D3674" t="s">
        <v>2916</v>
      </c>
      <c r="E3674" t="s">
        <v>1041</v>
      </c>
      <c r="F3674" s="27" t="str">
        <f t="shared" si="57"/>
        <v>H: Thun, Timo</v>
      </c>
      <c r="G3674" s="27" t="str">
        <f>VLOOKUP(A3674,bangolf_kategorien!$A$2:$B$11,2,FALSE)</f>
        <v>H</v>
      </c>
    </row>
    <row r="3675" spans="1:7" ht="14.5" x14ac:dyDescent="0.35">
      <c r="A3675" t="s">
        <v>123</v>
      </c>
      <c r="B3675">
        <v>41317</v>
      </c>
      <c r="C3675" t="s">
        <v>124</v>
      </c>
      <c r="D3675" t="s">
        <v>2917</v>
      </c>
      <c r="E3675" t="s">
        <v>390</v>
      </c>
      <c r="F3675" s="27" t="str">
        <f t="shared" si="57"/>
        <v>SM1: Thusek, Thomas</v>
      </c>
      <c r="G3675" s="27" t="str">
        <f>VLOOKUP(A3675,bangolf_kategorien!$A$2:$B$11,2,FALSE)</f>
        <v>SM1</v>
      </c>
    </row>
    <row r="3676" spans="1:7" ht="14.5" x14ac:dyDescent="0.35">
      <c r="A3676" t="s">
        <v>112</v>
      </c>
      <c r="B3676">
        <v>26670</v>
      </c>
      <c r="C3676" t="s">
        <v>973</v>
      </c>
      <c r="D3676" t="s">
        <v>2918</v>
      </c>
      <c r="E3676" t="s">
        <v>280</v>
      </c>
      <c r="F3676" s="27" t="str">
        <f t="shared" si="57"/>
        <v>SM2: Thüsen, Hans-Joachim</v>
      </c>
      <c r="G3676" s="27" t="str">
        <f>VLOOKUP(A3676,bangolf_kategorien!$A$2:$B$11,2,FALSE)</f>
        <v>SM2</v>
      </c>
    </row>
    <row r="3677" spans="1:7" ht="14.5" x14ac:dyDescent="0.35">
      <c r="A3677" t="s">
        <v>134</v>
      </c>
      <c r="B3677">
        <v>3216779</v>
      </c>
      <c r="C3677" t="s">
        <v>1352</v>
      </c>
      <c r="D3677" t="s">
        <v>3975</v>
      </c>
      <c r="E3677" t="s">
        <v>4</v>
      </c>
      <c r="F3677" s="27" t="str">
        <f t="shared" si="57"/>
        <v>SW1: Tiedeck, Dagmar</v>
      </c>
      <c r="G3677" s="27" t="str">
        <f>VLOOKUP(A3677,bangolf_kategorien!$A$2:$B$11,2,FALSE)</f>
        <v>SW1</v>
      </c>
    </row>
    <row r="3678" spans="1:7" ht="14.5" x14ac:dyDescent="0.35">
      <c r="A3678" t="s">
        <v>127</v>
      </c>
      <c r="B3678">
        <v>66788</v>
      </c>
      <c r="C3678" t="s">
        <v>140</v>
      </c>
      <c r="D3678" t="s">
        <v>2919</v>
      </c>
      <c r="E3678" t="s">
        <v>1041</v>
      </c>
      <c r="F3678" s="27" t="str">
        <f t="shared" si="57"/>
        <v>H: Tiedtke, Michael</v>
      </c>
      <c r="G3678" s="27" t="str">
        <f>VLOOKUP(A3678,bangolf_kategorien!$A$2:$B$11,2,FALSE)</f>
        <v>H</v>
      </c>
    </row>
    <row r="3679" spans="1:7" ht="14.5" x14ac:dyDescent="0.35">
      <c r="A3679" t="s">
        <v>112</v>
      </c>
      <c r="B3679">
        <v>4732</v>
      </c>
      <c r="C3679" t="s">
        <v>1141</v>
      </c>
      <c r="D3679" t="s">
        <v>2920</v>
      </c>
      <c r="E3679" t="s">
        <v>846</v>
      </c>
      <c r="F3679" s="27" t="str">
        <f t="shared" si="57"/>
        <v>SM2: Tierling, Reinhard</v>
      </c>
      <c r="G3679" s="27" t="str">
        <f>VLOOKUP(A3679,bangolf_kategorien!$A$2:$B$11,2,FALSE)</f>
        <v>SM2</v>
      </c>
    </row>
    <row r="3680" spans="1:7" ht="14.5" x14ac:dyDescent="0.35">
      <c r="A3680" t="s">
        <v>138</v>
      </c>
      <c r="B3680">
        <v>67326</v>
      </c>
      <c r="C3680" t="s">
        <v>1920</v>
      </c>
      <c r="D3680" t="s">
        <v>3976</v>
      </c>
      <c r="E3680" t="s">
        <v>340</v>
      </c>
      <c r="F3680" s="27" t="str">
        <f t="shared" si="57"/>
        <v>D: Tietz, Marlene</v>
      </c>
      <c r="G3680" s="27" t="str">
        <f>VLOOKUP(A3680,bangolf_kategorien!$A$2:$B$11,2,FALSE)</f>
        <v>D</v>
      </c>
    </row>
    <row r="3681" spans="1:7" ht="14.5" x14ac:dyDescent="0.35">
      <c r="A3681" t="s">
        <v>127</v>
      </c>
      <c r="B3681">
        <v>48644</v>
      </c>
      <c r="C3681" t="s">
        <v>2921</v>
      </c>
      <c r="D3681" t="s">
        <v>1402</v>
      </c>
      <c r="E3681" t="s">
        <v>153</v>
      </c>
      <c r="F3681" s="27" t="str">
        <f t="shared" si="57"/>
        <v>H: Timm, Axel Eric</v>
      </c>
      <c r="G3681" s="27" t="str">
        <f>VLOOKUP(A3681,bangolf_kategorien!$A$2:$B$11,2,FALSE)</f>
        <v>H</v>
      </c>
    </row>
    <row r="3682" spans="1:7" ht="14.5" x14ac:dyDescent="0.35">
      <c r="A3682" t="s">
        <v>112</v>
      </c>
      <c r="B3682">
        <v>6771</v>
      </c>
      <c r="C3682" t="s">
        <v>909</v>
      </c>
      <c r="D3682" t="s">
        <v>2922</v>
      </c>
      <c r="E3682" t="s">
        <v>464</v>
      </c>
      <c r="F3682" s="27" t="str">
        <f t="shared" si="57"/>
        <v>SM2: Tinney, Dietmar</v>
      </c>
      <c r="G3682" s="27" t="str">
        <f>VLOOKUP(A3682,bangolf_kategorien!$A$2:$B$11,2,FALSE)</f>
        <v>SM2</v>
      </c>
    </row>
    <row r="3683" spans="1:7" ht="14.5" x14ac:dyDescent="0.35">
      <c r="A3683" t="s">
        <v>112</v>
      </c>
      <c r="B3683">
        <v>29336</v>
      </c>
      <c r="C3683" t="s">
        <v>190</v>
      </c>
      <c r="D3683" t="s">
        <v>3977</v>
      </c>
      <c r="E3683" t="s">
        <v>646</v>
      </c>
      <c r="F3683" s="27" t="str">
        <f t="shared" si="57"/>
        <v>SM2: Tinzmann, Uwe</v>
      </c>
      <c r="G3683" s="27" t="str">
        <f>VLOOKUP(A3683,bangolf_kategorien!$A$2:$B$11,2,FALSE)</f>
        <v>SM2</v>
      </c>
    </row>
    <row r="3684" spans="1:7" ht="14.5" x14ac:dyDescent="0.35">
      <c r="A3684" t="s">
        <v>112</v>
      </c>
      <c r="B3684">
        <v>43144</v>
      </c>
      <c r="C3684" t="s">
        <v>146</v>
      </c>
      <c r="D3684" t="s">
        <v>2923</v>
      </c>
      <c r="E3684" t="s">
        <v>403</v>
      </c>
      <c r="F3684" s="27" t="str">
        <f t="shared" si="57"/>
        <v>SM2: Tismer, Jürgen</v>
      </c>
      <c r="G3684" s="27" t="str">
        <f>VLOOKUP(A3684,bangolf_kategorien!$A$2:$B$11,2,FALSE)</f>
        <v>SM2</v>
      </c>
    </row>
    <row r="3685" spans="1:7" ht="14.5" x14ac:dyDescent="0.35">
      <c r="A3685" t="s">
        <v>112</v>
      </c>
      <c r="B3685">
        <v>5438</v>
      </c>
      <c r="C3685" t="s">
        <v>376</v>
      </c>
      <c r="D3685" t="s">
        <v>2924</v>
      </c>
      <c r="E3685" t="s">
        <v>375</v>
      </c>
      <c r="F3685" s="27" t="str">
        <f t="shared" si="57"/>
        <v>SM2: Tockner, Franz</v>
      </c>
      <c r="G3685" s="27" t="str">
        <f>VLOOKUP(A3685,bangolf_kategorien!$A$2:$B$11,2,FALSE)</f>
        <v>SM2</v>
      </c>
    </row>
    <row r="3686" spans="1:7" ht="14.5" x14ac:dyDescent="0.35">
      <c r="A3686" t="s">
        <v>123</v>
      </c>
      <c r="B3686">
        <v>24603</v>
      </c>
      <c r="C3686" t="s">
        <v>232</v>
      </c>
      <c r="D3686" t="s">
        <v>2925</v>
      </c>
      <c r="E3686" t="s">
        <v>228</v>
      </c>
      <c r="F3686" s="27" t="str">
        <f t="shared" si="57"/>
        <v>SM1: Todtenhöfer, Klaus</v>
      </c>
      <c r="G3686" s="27" t="str">
        <f>VLOOKUP(A3686,bangolf_kategorien!$A$2:$B$11,2,FALSE)</f>
        <v>SM1</v>
      </c>
    </row>
    <row r="3687" spans="1:7" ht="14.5" x14ac:dyDescent="0.35">
      <c r="A3687" t="s">
        <v>123</v>
      </c>
      <c r="B3687">
        <v>31347</v>
      </c>
      <c r="C3687" t="s">
        <v>2926</v>
      </c>
      <c r="D3687" t="s">
        <v>2927</v>
      </c>
      <c r="E3687" t="s">
        <v>515</v>
      </c>
      <c r="F3687" s="27" t="str">
        <f t="shared" si="57"/>
        <v>SM1: Tolk, Ingolf</v>
      </c>
      <c r="G3687" s="27" t="str">
        <f>VLOOKUP(A3687,bangolf_kategorien!$A$2:$B$11,2,FALSE)</f>
        <v>SM1</v>
      </c>
    </row>
    <row r="3688" spans="1:7" ht="14.5" x14ac:dyDescent="0.35">
      <c r="A3688" t="s">
        <v>127</v>
      </c>
      <c r="B3688">
        <v>37500</v>
      </c>
      <c r="C3688" t="s">
        <v>1828</v>
      </c>
      <c r="D3688" t="s">
        <v>2928</v>
      </c>
      <c r="E3688" t="s">
        <v>580</v>
      </c>
      <c r="F3688" s="27" t="str">
        <f t="shared" si="57"/>
        <v>H: Tomkowitz, Mathias</v>
      </c>
      <c r="G3688" s="27" t="str">
        <f>VLOOKUP(A3688,bangolf_kategorien!$A$2:$B$11,2,FALSE)</f>
        <v>H</v>
      </c>
    </row>
    <row r="3689" spans="1:7" ht="14.5" x14ac:dyDescent="0.35">
      <c r="A3689" t="s">
        <v>138</v>
      </c>
      <c r="B3689">
        <v>32802</v>
      </c>
      <c r="C3689" t="s">
        <v>575</v>
      </c>
      <c r="D3689" t="s">
        <v>2928</v>
      </c>
      <c r="E3689" t="s">
        <v>580</v>
      </c>
      <c r="F3689" s="27" t="str">
        <f t="shared" si="57"/>
        <v>D: Tomkowitz, Stefanie</v>
      </c>
      <c r="G3689" s="27" t="str">
        <f>VLOOKUP(A3689,bangolf_kategorien!$A$2:$B$11,2,FALSE)</f>
        <v>D</v>
      </c>
    </row>
    <row r="3690" spans="1:7" ht="14.5" x14ac:dyDescent="0.35">
      <c r="A3690" t="s">
        <v>127</v>
      </c>
      <c r="B3690">
        <v>3216758</v>
      </c>
      <c r="C3690" t="s">
        <v>3978</v>
      </c>
      <c r="D3690" t="s">
        <v>3979</v>
      </c>
      <c r="E3690" t="s">
        <v>4</v>
      </c>
      <c r="F3690" s="27" t="str">
        <f t="shared" si="57"/>
        <v>H: Tönnies, Dino</v>
      </c>
      <c r="G3690" s="27" t="str">
        <f>VLOOKUP(A3690,bangolf_kategorien!$A$2:$B$11,2,FALSE)</f>
        <v>H</v>
      </c>
    </row>
    <row r="3691" spans="1:7" ht="14.5" x14ac:dyDescent="0.35">
      <c r="A3691" t="s">
        <v>138</v>
      </c>
      <c r="B3691">
        <v>37907</v>
      </c>
      <c r="C3691" t="s">
        <v>1189</v>
      </c>
      <c r="D3691" t="s">
        <v>2929</v>
      </c>
      <c r="E3691" t="s">
        <v>348</v>
      </c>
      <c r="F3691" s="27" t="str">
        <f t="shared" si="57"/>
        <v>D: Töpelt, Eva</v>
      </c>
      <c r="G3691" s="27" t="str">
        <f>VLOOKUP(A3691,bangolf_kategorien!$A$2:$B$11,2,FALSE)</f>
        <v>D</v>
      </c>
    </row>
    <row r="3692" spans="1:7" ht="14.5" x14ac:dyDescent="0.35">
      <c r="A3692" t="s">
        <v>127</v>
      </c>
      <c r="B3692">
        <v>29648</v>
      </c>
      <c r="C3692" t="s">
        <v>140</v>
      </c>
      <c r="D3692" t="s">
        <v>2929</v>
      </c>
      <c r="E3692" t="s">
        <v>348</v>
      </c>
      <c r="F3692" s="27" t="str">
        <f t="shared" si="57"/>
        <v>H: Töpelt, Michael</v>
      </c>
      <c r="G3692" s="27" t="str">
        <f>VLOOKUP(A3692,bangolf_kategorien!$A$2:$B$11,2,FALSE)</f>
        <v>H</v>
      </c>
    </row>
    <row r="3693" spans="1:7" ht="14.5" x14ac:dyDescent="0.35">
      <c r="A3693" t="s">
        <v>112</v>
      </c>
      <c r="B3693">
        <v>37793</v>
      </c>
      <c r="C3693" t="s">
        <v>146</v>
      </c>
      <c r="D3693" t="s">
        <v>2930</v>
      </c>
      <c r="E3693" t="s">
        <v>192</v>
      </c>
      <c r="F3693" s="27" t="str">
        <f t="shared" si="57"/>
        <v>SM2: Torka, Jürgen</v>
      </c>
      <c r="G3693" s="27" t="str">
        <f>VLOOKUP(A3693,bangolf_kategorien!$A$2:$B$11,2,FALSE)</f>
        <v>SM2</v>
      </c>
    </row>
    <row r="3694" spans="1:7" ht="14.5" x14ac:dyDescent="0.35">
      <c r="A3694" t="s">
        <v>123</v>
      </c>
      <c r="B3694">
        <v>30869</v>
      </c>
      <c r="C3694" t="s">
        <v>315</v>
      </c>
      <c r="D3694" t="s">
        <v>2931</v>
      </c>
      <c r="E3694" t="s">
        <v>256</v>
      </c>
      <c r="F3694" s="27" t="str">
        <f t="shared" si="57"/>
        <v>SM1: Träger, Andreas</v>
      </c>
      <c r="G3694" s="27" t="str">
        <f>VLOOKUP(A3694,bangolf_kategorien!$A$2:$B$11,2,FALSE)</f>
        <v>SM1</v>
      </c>
    </row>
    <row r="3695" spans="1:7" ht="14.5" x14ac:dyDescent="0.35">
      <c r="A3695" t="s">
        <v>123</v>
      </c>
      <c r="B3695">
        <v>27087</v>
      </c>
      <c r="C3695" t="s">
        <v>299</v>
      </c>
      <c r="D3695" t="s">
        <v>2931</v>
      </c>
      <c r="E3695" t="s">
        <v>403</v>
      </c>
      <c r="F3695" s="27" t="str">
        <f t="shared" si="57"/>
        <v>SM1: Träger, Harald</v>
      </c>
      <c r="G3695" s="27" t="str">
        <f>VLOOKUP(A3695,bangolf_kategorien!$A$2:$B$11,2,FALSE)</f>
        <v>SM1</v>
      </c>
    </row>
    <row r="3696" spans="1:7" ht="14.5" x14ac:dyDescent="0.35">
      <c r="A3696" t="s">
        <v>134</v>
      </c>
      <c r="B3696">
        <v>43923</v>
      </c>
      <c r="C3696" t="s">
        <v>841</v>
      </c>
      <c r="D3696" t="s">
        <v>2931</v>
      </c>
      <c r="E3696" t="s">
        <v>163</v>
      </c>
      <c r="F3696" s="27" t="str">
        <f t="shared" si="57"/>
        <v>SW1: Träger, Petra</v>
      </c>
      <c r="G3696" s="27" t="str">
        <f>VLOOKUP(A3696,bangolf_kategorien!$A$2:$B$11,2,FALSE)</f>
        <v>SW1</v>
      </c>
    </row>
    <row r="3697" spans="1:7" ht="14.5" x14ac:dyDescent="0.35">
      <c r="A3697" t="s">
        <v>127</v>
      </c>
      <c r="B3697">
        <v>66435</v>
      </c>
      <c r="C3697" t="s">
        <v>887</v>
      </c>
      <c r="D3697" t="s">
        <v>3980</v>
      </c>
      <c r="E3697" t="s">
        <v>580</v>
      </c>
      <c r="F3697" s="27" t="str">
        <f t="shared" si="57"/>
        <v>H: Tramp, Manuel</v>
      </c>
      <c r="G3697" s="27" t="str">
        <f>VLOOKUP(A3697,bangolf_kategorien!$A$2:$B$11,2,FALSE)</f>
        <v>H</v>
      </c>
    </row>
    <row r="3698" spans="1:7" ht="14.5" x14ac:dyDescent="0.35">
      <c r="A3698" t="s">
        <v>127</v>
      </c>
      <c r="B3698">
        <v>46126</v>
      </c>
      <c r="C3698" t="s">
        <v>3458</v>
      </c>
      <c r="D3698" t="s">
        <v>2932</v>
      </c>
      <c r="E3698" t="s">
        <v>417</v>
      </c>
      <c r="F3698" s="27" t="str">
        <f t="shared" si="57"/>
        <v>H: Trauner, Andreas-Wolfram</v>
      </c>
      <c r="G3698" s="27" t="str">
        <f>VLOOKUP(A3698,bangolf_kategorien!$A$2:$B$11,2,FALSE)</f>
        <v>H</v>
      </c>
    </row>
    <row r="3699" spans="1:7" ht="14.5" x14ac:dyDescent="0.35">
      <c r="A3699" t="s">
        <v>116</v>
      </c>
      <c r="B3699">
        <v>43715</v>
      </c>
      <c r="C3699" t="s">
        <v>1598</v>
      </c>
      <c r="D3699" t="s">
        <v>2932</v>
      </c>
      <c r="E3699" t="s">
        <v>500</v>
      </c>
      <c r="F3699" s="27" t="str">
        <f t="shared" si="57"/>
        <v>SW2: Trauner, Anneliese</v>
      </c>
      <c r="G3699" s="27" t="str">
        <f>VLOOKUP(A3699,bangolf_kategorien!$A$2:$B$11,2,FALSE)</f>
        <v>SW2</v>
      </c>
    </row>
    <row r="3700" spans="1:7" ht="14.5" x14ac:dyDescent="0.35">
      <c r="A3700" t="s">
        <v>112</v>
      </c>
      <c r="B3700">
        <v>43716</v>
      </c>
      <c r="C3700" t="s">
        <v>1163</v>
      </c>
      <c r="D3700" t="s">
        <v>2932</v>
      </c>
      <c r="E3700" t="s">
        <v>500</v>
      </c>
      <c r="F3700" s="27" t="str">
        <f t="shared" si="57"/>
        <v>SM2: Trauner, Karl</v>
      </c>
      <c r="G3700" s="27" t="str">
        <f>VLOOKUP(A3700,bangolf_kategorien!$A$2:$B$11,2,FALSE)</f>
        <v>SM2</v>
      </c>
    </row>
    <row r="3701" spans="1:7" ht="14.5" x14ac:dyDescent="0.35">
      <c r="A3701" t="s">
        <v>123</v>
      </c>
      <c r="B3701">
        <v>36781</v>
      </c>
      <c r="C3701" t="s">
        <v>816</v>
      </c>
      <c r="D3701" t="s">
        <v>2933</v>
      </c>
      <c r="E3701" t="s">
        <v>361</v>
      </c>
      <c r="F3701" s="27" t="str">
        <f t="shared" si="57"/>
        <v>SM1: Trautmann, Clemens</v>
      </c>
      <c r="G3701" s="27" t="str">
        <f>VLOOKUP(A3701,bangolf_kategorien!$A$2:$B$11,2,FALSE)</f>
        <v>SM1</v>
      </c>
    </row>
    <row r="3702" spans="1:7" ht="14.5" x14ac:dyDescent="0.35">
      <c r="A3702" t="s">
        <v>112</v>
      </c>
      <c r="B3702">
        <v>67314</v>
      </c>
      <c r="C3702" t="s">
        <v>133</v>
      </c>
      <c r="D3702" t="s">
        <v>2933</v>
      </c>
      <c r="E3702" t="s">
        <v>137</v>
      </c>
      <c r="F3702" s="27" t="str">
        <f t="shared" si="57"/>
        <v>SM2: Trautmann, Herbert</v>
      </c>
      <c r="G3702" s="27" t="str">
        <f>VLOOKUP(A3702,bangolf_kategorien!$A$2:$B$11,2,FALSE)</f>
        <v>SM2</v>
      </c>
    </row>
    <row r="3703" spans="1:7" ht="14.5" x14ac:dyDescent="0.35">
      <c r="A3703" t="s">
        <v>112</v>
      </c>
      <c r="B3703">
        <v>5274</v>
      </c>
      <c r="C3703" t="s">
        <v>376</v>
      </c>
      <c r="D3703" t="s">
        <v>2934</v>
      </c>
      <c r="E3703" t="s">
        <v>1011</v>
      </c>
      <c r="F3703" s="27" t="str">
        <f t="shared" si="57"/>
        <v>SM2: Treffer, Franz</v>
      </c>
      <c r="G3703" s="27" t="str">
        <f>VLOOKUP(A3703,bangolf_kategorien!$A$2:$B$11,2,FALSE)</f>
        <v>SM2</v>
      </c>
    </row>
    <row r="3704" spans="1:7" ht="14.5" x14ac:dyDescent="0.35">
      <c r="A3704" t="s">
        <v>123</v>
      </c>
      <c r="B3704">
        <v>47135</v>
      </c>
      <c r="C3704" t="s">
        <v>143</v>
      </c>
      <c r="D3704" t="s">
        <v>3623</v>
      </c>
      <c r="E3704" t="s">
        <v>403</v>
      </c>
      <c r="F3704" s="27" t="str">
        <f t="shared" si="57"/>
        <v>SM1: Trempenau, Bernd</v>
      </c>
      <c r="G3704" s="27" t="str">
        <f>VLOOKUP(A3704,bangolf_kategorien!$A$2:$B$11,2,FALSE)</f>
        <v>SM1</v>
      </c>
    </row>
    <row r="3705" spans="1:7" ht="14.5" x14ac:dyDescent="0.35">
      <c r="A3705" t="s">
        <v>127</v>
      </c>
      <c r="B3705">
        <v>38530</v>
      </c>
      <c r="C3705" t="s">
        <v>590</v>
      </c>
      <c r="D3705" t="s">
        <v>2935</v>
      </c>
      <c r="E3705" t="s">
        <v>364</v>
      </c>
      <c r="F3705" s="27" t="str">
        <f t="shared" si="57"/>
        <v>H: Trenz, Matthias</v>
      </c>
      <c r="G3705" s="27" t="str">
        <f>VLOOKUP(A3705,bangolf_kategorien!$A$2:$B$11,2,FALSE)</f>
        <v>H</v>
      </c>
    </row>
    <row r="3706" spans="1:7" ht="14.5" x14ac:dyDescent="0.35">
      <c r="A3706" t="s">
        <v>134</v>
      </c>
      <c r="B3706">
        <v>66644</v>
      </c>
      <c r="C3706" t="s">
        <v>1085</v>
      </c>
      <c r="D3706" t="s">
        <v>2936</v>
      </c>
      <c r="E3706" t="s">
        <v>515</v>
      </c>
      <c r="F3706" s="27" t="str">
        <f t="shared" si="57"/>
        <v>SW1: Trepesch, Christine</v>
      </c>
      <c r="G3706" s="27" t="str">
        <f>VLOOKUP(A3706,bangolf_kategorien!$A$2:$B$11,2,FALSE)</f>
        <v>SW1</v>
      </c>
    </row>
    <row r="3707" spans="1:7" ht="14.5" x14ac:dyDescent="0.35">
      <c r="A3707" t="s">
        <v>112</v>
      </c>
      <c r="B3707">
        <v>6191</v>
      </c>
      <c r="C3707" t="s">
        <v>180</v>
      </c>
      <c r="D3707" t="s">
        <v>2937</v>
      </c>
      <c r="E3707" t="s">
        <v>899</v>
      </c>
      <c r="F3707" s="27" t="str">
        <f t="shared" si="57"/>
        <v>SM2: Trettl, Peter</v>
      </c>
      <c r="G3707" s="27" t="str">
        <f>VLOOKUP(A3707,bangolf_kategorien!$A$2:$B$11,2,FALSE)</f>
        <v>SM2</v>
      </c>
    </row>
    <row r="3708" spans="1:7" ht="14.5" x14ac:dyDescent="0.35">
      <c r="A3708" t="s">
        <v>112</v>
      </c>
      <c r="B3708">
        <v>17987</v>
      </c>
      <c r="C3708" t="s">
        <v>2938</v>
      </c>
      <c r="D3708" t="s">
        <v>2939</v>
      </c>
      <c r="E3708" t="s">
        <v>256</v>
      </c>
      <c r="F3708" s="27" t="str">
        <f t="shared" si="57"/>
        <v>SM2: Trillges, Adi</v>
      </c>
      <c r="G3708" s="27" t="str">
        <f>VLOOKUP(A3708,bangolf_kategorien!$A$2:$B$11,2,FALSE)</f>
        <v>SM2</v>
      </c>
    </row>
    <row r="3709" spans="1:7" ht="14.5" x14ac:dyDescent="0.35">
      <c r="A3709" t="s">
        <v>116</v>
      </c>
      <c r="B3709">
        <v>4880</v>
      </c>
      <c r="C3709" t="s">
        <v>680</v>
      </c>
      <c r="D3709" t="s">
        <v>2939</v>
      </c>
      <c r="E3709" t="s">
        <v>256</v>
      </c>
      <c r="F3709" s="27" t="str">
        <f t="shared" si="57"/>
        <v>SW2: Trillges, Brigitte</v>
      </c>
      <c r="G3709" s="27" t="str">
        <f>VLOOKUP(A3709,bangolf_kategorien!$A$2:$B$11,2,FALSE)</f>
        <v>SW2</v>
      </c>
    </row>
    <row r="3710" spans="1:7" ht="14.5" x14ac:dyDescent="0.35">
      <c r="A3710" t="s">
        <v>116</v>
      </c>
      <c r="B3710">
        <v>36625</v>
      </c>
      <c r="C3710" t="s">
        <v>724</v>
      </c>
      <c r="D3710" t="s">
        <v>2940</v>
      </c>
      <c r="E3710" t="s">
        <v>417</v>
      </c>
      <c r="F3710" s="27" t="str">
        <f t="shared" si="57"/>
        <v>SW2: Trinkl, Bettina</v>
      </c>
      <c r="G3710" s="27" t="str">
        <f>VLOOKUP(A3710,bangolf_kategorien!$A$2:$B$11,2,FALSE)</f>
        <v>SW2</v>
      </c>
    </row>
    <row r="3711" spans="1:7" ht="14.5" x14ac:dyDescent="0.35">
      <c r="A3711" t="s">
        <v>112</v>
      </c>
      <c r="B3711">
        <v>36623</v>
      </c>
      <c r="C3711" t="s">
        <v>328</v>
      </c>
      <c r="D3711" t="s">
        <v>2940</v>
      </c>
      <c r="E3711" t="s">
        <v>417</v>
      </c>
      <c r="F3711" s="27" t="str">
        <f t="shared" si="57"/>
        <v>SM2: Trinkl, Werner</v>
      </c>
      <c r="G3711" s="27" t="str">
        <f>VLOOKUP(A3711,bangolf_kategorien!$A$2:$B$11,2,FALSE)</f>
        <v>SM2</v>
      </c>
    </row>
    <row r="3712" spans="1:7" ht="14.5" x14ac:dyDescent="0.35">
      <c r="A3712" t="s">
        <v>152</v>
      </c>
      <c r="B3712">
        <v>66640</v>
      </c>
      <c r="C3712" t="s">
        <v>2941</v>
      </c>
      <c r="D3712" t="s">
        <v>2942</v>
      </c>
      <c r="E3712" t="s">
        <v>512</v>
      </c>
      <c r="F3712" s="27" t="str">
        <f t="shared" si="57"/>
        <v>SCHM: Tritsch, Levi</v>
      </c>
      <c r="G3712" s="27" t="str">
        <f>VLOOKUP(A3712,bangolf_kategorien!$A$2:$B$11,2,FALSE)</f>
        <v>SCHM</v>
      </c>
    </row>
    <row r="3713" spans="1:7" ht="14.5" x14ac:dyDescent="0.35">
      <c r="A3713" t="s">
        <v>138</v>
      </c>
      <c r="B3713">
        <v>36489</v>
      </c>
      <c r="C3713" t="s">
        <v>483</v>
      </c>
      <c r="D3713" t="s">
        <v>3981</v>
      </c>
      <c r="E3713" t="s">
        <v>534</v>
      </c>
      <c r="F3713" s="27" t="str">
        <f t="shared" si="57"/>
        <v>D: Trojak, Katharina</v>
      </c>
      <c r="G3713" s="27" t="str">
        <f>VLOOKUP(A3713,bangolf_kategorien!$A$2:$B$11,2,FALSE)</f>
        <v>D</v>
      </c>
    </row>
    <row r="3714" spans="1:7" ht="14.5" x14ac:dyDescent="0.35">
      <c r="A3714" t="s">
        <v>112</v>
      </c>
      <c r="B3714">
        <v>3841</v>
      </c>
      <c r="C3714" t="s">
        <v>202</v>
      </c>
      <c r="D3714" t="s">
        <v>2943</v>
      </c>
      <c r="E3714" t="s">
        <v>268</v>
      </c>
      <c r="F3714" s="27" t="str">
        <f t="shared" si="57"/>
        <v>SM2: Trojand, Manfred</v>
      </c>
      <c r="G3714" s="27" t="str">
        <f>VLOOKUP(A3714,bangolf_kategorien!$A$2:$B$11,2,FALSE)</f>
        <v>SM2</v>
      </c>
    </row>
    <row r="3715" spans="1:7" ht="14.5" x14ac:dyDescent="0.35">
      <c r="A3715" t="s">
        <v>123</v>
      </c>
      <c r="B3715">
        <v>38133</v>
      </c>
      <c r="C3715" t="s">
        <v>146</v>
      </c>
      <c r="D3715" t="s">
        <v>2944</v>
      </c>
      <c r="E3715" t="s">
        <v>184</v>
      </c>
      <c r="F3715" s="27" t="str">
        <f t="shared" ref="F3715:F3778" si="58">CONCATENATE(G3715,": ",D3715,", ",C3715)</f>
        <v>SM1: Tröller, Jürgen</v>
      </c>
      <c r="G3715" s="27" t="str">
        <f>VLOOKUP(A3715,bangolf_kategorien!$A$2:$B$11,2,FALSE)</f>
        <v>SM1</v>
      </c>
    </row>
    <row r="3716" spans="1:7" ht="14.5" x14ac:dyDescent="0.35">
      <c r="A3716" t="s">
        <v>112</v>
      </c>
      <c r="B3716">
        <v>49289</v>
      </c>
      <c r="C3716" t="s">
        <v>440</v>
      </c>
      <c r="D3716" t="s">
        <v>2945</v>
      </c>
      <c r="E3716" t="s">
        <v>434</v>
      </c>
      <c r="F3716" s="27" t="str">
        <f t="shared" si="58"/>
        <v>SM2: Trompeter, Rolf</v>
      </c>
      <c r="G3716" s="27" t="str">
        <f>VLOOKUP(A3716,bangolf_kategorien!$A$2:$B$11,2,FALSE)</f>
        <v>SM2</v>
      </c>
    </row>
    <row r="3717" spans="1:7" ht="14.5" x14ac:dyDescent="0.35">
      <c r="A3717" t="s">
        <v>112</v>
      </c>
      <c r="B3717">
        <v>60795</v>
      </c>
      <c r="C3717" t="s">
        <v>344</v>
      </c>
      <c r="D3717" t="s">
        <v>2946</v>
      </c>
      <c r="E3717" t="s">
        <v>368</v>
      </c>
      <c r="F3717" s="27" t="str">
        <f t="shared" si="58"/>
        <v>SM2: Trossen, Hermann</v>
      </c>
      <c r="G3717" s="27" t="str">
        <f>VLOOKUP(A3717,bangolf_kategorien!$A$2:$B$11,2,FALSE)</f>
        <v>SM2</v>
      </c>
    </row>
    <row r="3718" spans="1:7" ht="14.5" x14ac:dyDescent="0.35">
      <c r="A3718" t="s">
        <v>123</v>
      </c>
      <c r="B3718">
        <v>63610</v>
      </c>
      <c r="C3718" t="s">
        <v>938</v>
      </c>
      <c r="D3718" t="s">
        <v>2947</v>
      </c>
      <c r="E3718" t="s">
        <v>990</v>
      </c>
      <c r="F3718" s="27" t="str">
        <f t="shared" si="58"/>
        <v>SM1: Trümbach, Burkhard</v>
      </c>
      <c r="G3718" s="27" t="str">
        <f>VLOOKUP(A3718,bangolf_kategorien!$A$2:$B$11,2,FALSE)</f>
        <v>SM1</v>
      </c>
    </row>
    <row r="3719" spans="1:7" ht="14.5" x14ac:dyDescent="0.35">
      <c r="A3719" t="s">
        <v>123</v>
      </c>
      <c r="B3719">
        <v>3216767</v>
      </c>
      <c r="C3719" t="s">
        <v>1034</v>
      </c>
      <c r="D3719" t="s">
        <v>3982</v>
      </c>
      <c r="E3719" t="s">
        <v>4</v>
      </c>
      <c r="F3719" s="27" t="str">
        <f t="shared" si="58"/>
        <v>SM1: Tschersich, Olaf</v>
      </c>
      <c r="G3719" s="27" t="str">
        <f>VLOOKUP(A3719,bangolf_kategorien!$A$2:$B$11,2,FALSE)</f>
        <v>SM1</v>
      </c>
    </row>
    <row r="3720" spans="1:7" ht="14.5" x14ac:dyDescent="0.35">
      <c r="A3720" t="s">
        <v>112</v>
      </c>
      <c r="B3720">
        <v>40643</v>
      </c>
      <c r="C3720" t="s">
        <v>146</v>
      </c>
      <c r="D3720" t="s">
        <v>2948</v>
      </c>
      <c r="E3720" t="s">
        <v>381</v>
      </c>
      <c r="F3720" s="27" t="str">
        <f t="shared" si="58"/>
        <v>SM2: Tschischka, Jürgen</v>
      </c>
      <c r="G3720" s="27" t="str">
        <f>VLOOKUP(A3720,bangolf_kategorien!$A$2:$B$11,2,FALSE)</f>
        <v>SM2</v>
      </c>
    </row>
    <row r="3721" spans="1:7" ht="14.5" x14ac:dyDescent="0.35">
      <c r="A3721" t="s">
        <v>134</v>
      </c>
      <c r="B3721">
        <v>3212020</v>
      </c>
      <c r="C3721" t="s">
        <v>771</v>
      </c>
      <c r="D3721" t="s">
        <v>2949</v>
      </c>
      <c r="E3721" t="s">
        <v>4</v>
      </c>
      <c r="F3721" s="27" t="str">
        <f t="shared" si="58"/>
        <v>SW1: Tschoepe, Roswitha</v>
      </c>
      <c r="G3721" s="27" t="str">
        <f>VLOOKUP(A3721,bangolf_kategorien!$A$2:$B$11,2,FALSE)</f>
        <v>SW1</v>
      </c>
    </row>
    <row r="3722" spans="1:7" ht="14.5" x14ac:dyDescent="0.35">
      <c r="A3722" t="s">
        <v>116</v>
      </c>
      <c r="B3722">
        <v>5739</v>
      </c>
      <c r="C3722" t="s">
        <v>425</v>
      </c>
      <c r="D3722" t="s">
        <v>2950</v>
      </c>
      <c r="E3722" t="s">
        <v>234</v>
      </c>
      <c r="F3722" s="27" t="str">
        <f t="shared" si="58"/>
        <v>SW2: Tuchs, Erika</v>
      </c>
      <c r="G3722" s="27" t="str">
        <f>VLOOKUP(A3722,bangolf_kategorien!$A$2:$B$11,2,FALSE)</f>
        <v>SW2</v>
      </c>
    </row>
    <row r="3723" spans="1:7" ht="14.5" x14ac:dyDescent="0.35">
      <c r="A3723" t="s">
        <v>112</v>
      </c>
      <c r="B3723">
        <v>36733</v>
      </c>
      <c r="C3723" t="s">
        <v>1314</v>
      </c>
      <c r="D3723" t="s">
        <v>2951</v>
      </c>
      <c r="E3723" t="s">
        <v>211</v>
      </c>
      <c r="F3723" s="27" t="str">
        <f t="shared" si="58"/>
        <v>SM2: Tümmers, Rudolf</v>
      </c>
      <c r="G3723" s="27" t="str">
        <f>VLOOKUP(A3723,bangolf_kategorien!$A$2:$B$11,2,FALSE)</f>
        <v>SM2</v>
      </c>
    </row>
    <row r="3724" spans="1:7" ht="14.5" x14ac:dyDescent="0.35">
      <c r="A3724" t="s">
        <v>127</v>
      </c>
      <c r="B3724">
        <v>66310</v>
      </c>
      <c r="C3724" t="s">
        <v>2952</v>
      </c>
      <c r="D3724" t="s">
        <v>2953</v>
      </c>
      <c r="E3724" t="s">
        <v>401</v>
      </c>
      <c r="F3724" s="27" t="str">
        <f t="shared" si="58"/>
        <v>H: Türk, Cedric Alexander</v>
      </c>
      <c r="G3724" s="27" t="str">
        <f>VLOOKUP(A3724,bangolf_kategorien!$A$2:$B$11,2,FALSE)</f>
        <v>H</v>
      </c>
    </row>
    <row r="3725" spans="1:7" ht="14.5" x14ac:dyDescent="0.35">
      <c r="A3725" t="s">
        <v>127</v>
      </c>
      <c r="B3725">
        <v>38309</v>
      </c>
      <c r="C3725" t="s">
        <v>2954</v>
      </c>
      <c r="D3725" t="s">
        <v>2953</v>
      </c>
      <c r="E3725" t="s">
        <v>327</v>
      </c>
      <c r="F3725" s="27" t="str">
        <f t="shared" si="58"/>
        <v>H: Türk, Nehemia</v>
      </c>
      <c r="G3725" s="27" t="str">
        <f>VLOOKUP(A3725,bangolf_kategorien!$A$2:$B$11,2,FALSE)</f>
        <v>H</v>
      </c>
    </row>
    <row r="3726" spans="1:7" ht="14.5" x14ac:dyDescent="0.35">
      <c r="A3726" t="s">
        <v>112</v>
      </c>
      <c r="B3726">
        <v>36173</v>
      </c>
      <c r="C3726" t="s">
        <v>190</v>
      </c>
      <c r="D3726" t="s">
        <v>2955</v>
      </c>
      <c r="E3726" t="s">
        <v>172</v>
      </c>
      <c r="F3726" s="27" t="str">
        <f t="shared" si="58"/>
        <v>SM2: Tusch, Uwe</v>
      </c>
      <c r="G3726" s="27" t="str">
        <f>VLOOKUP(A3726,bangolf_kategorien!$A$2:$B$11,2,FALSE)</f>
        <v>SM2</v>
      </c>
    </row>
    <row r="3727" spans="1:7" ht="14.5" x14ac:dyDescent="0.35">
      <c r="A3727" t="s">
        <v>134</v>
      </c>
      <c r="B3727">
        <v>67411</v>
      </c>
      <c r="C3727" t="s">
        <v>988</v>
      </c>
      <c r="D3727" t="s">
        <v>3983</v>
      </c>
      <c r="E3727" t="s">
        <v>252</v>
      </c>
      <c r="F3727" s="27" t="str">
        <f t="shared" si="58"/>
        <v>SW1: Ucka, Marion</v>
      </c>
      <c r="G3727" s="27" t="str">
        <f>VLOOKUP(A3727,bangolf_kategorien!$A$2:$B$11,2,FALSE)</f>
        <v>SW1</v>
      </c>
    </row>
    <row r="3728" spans="1:7" ht="14.5" x14ac:dyDescent="0.35">
      <c r="A3728" t="s">
        <v>123</v>
      </c>
      <c r="B3728">
        <v>67412</v>
      </c>
      <c r="C3728" t="s">
        <v>182</v>
      </c>
      <c r="D3728" t="s">
        <v>3983</v>
      </c>
      <c r="E3728" t="s">
        <v>252</v>
      </c>
      <c r="F3728" s="27" t="str">
        <f t="shared" si="58"/>
        <v>SM1: Ucka, Wolfgang</v>
      </c>
      <c r="G3728" s="27" t="str">
        <f>VLOOKUP(A3728,bangolf_kategorien!$A$2:$B$11,2,FALSE)</f>
        <v>SM1</v>
      </c>
    </row>
    <row r="3729" spans="1:7" ht="14.5" x14ac:dyDescent="0.35">
      <c r="A3729" t="s">
        <v>127</v>
      </c>
      <c r="B3729">
        <v>37003</v>
      </c>
      <c r="C3729" t="s">
        <v>141</v>
      </c>
      <c r="D3729" t="s">
        <v>2956</v>
      </c>
      <c r="E3729" t="s">
        <v>327</v>
      </c>
      <c r="F3729" s="27" t="str">
        <f t="shared" si="58"/>
        <v>H: Uebe, Tim</v>
      </c>
      <c r="G3729" s="27" t="str">
        <f>VLOOKUP(A3729,bangolf_kategorien!$A$2:$B$11,2,FALSE)</f>
        <v>H</v>
      </c>
    </row>
    <row r="3730" spans="1:7" ht="14.5" x14ac:dyDescent="0.35">
      <c r="A3730" t="s">
        <v>112</v>
      </c>
      <c r="B3730">
        <v>3194215</v>
      </c>
      <c r="C3730" t="s">
        <v>2957</v>
      </c>
      <c r="D3730" t="s">
        <v>2958</v>
      </c>
      <c r="E3730" t="s">
        <v>4</v>
      </c>
      <c r="F3730" s="27" t="str">
        <f t="shared" si="58"/>
        <v>SM2: Uebelin, Hans-Friedrich</v>
      </c>
      <c r="G3730" s="27" t="str">
        <f>VLOOKUP(A3730,bangolf_kategorien!$A$2:$B$11,2,FALSE)</f>
        <v>SM2</v>
      </c>
    </row>
    <row r="3731" spans="1:7" ht="14.5" x14ac:dyDescent="0.35">
      <c r="A3731" t="s">
        <v>112</v>
      </c>
      <c r="B3731">
        <v>66441</v>
      </c>
      <c r="C3731" t="s">
        <v>379</v>
      </c>
      <c r="D3731" t="s">
        <v>2959</v>
      </c>
      <c r="E3731" t="s">
        <v>828</v>
      </c>
      <c r="F3731" s="27" t="str">
        <f t="shared" si="58"/>
        <v>SM2: Uetzmann, Heinrich</v>
      </c>
      <c r="G3731" s="27" t="str">
        <f>VLOOKUP(A3731,bangolf_kategorien!$A$2:$B$11,2,FALSE)</f>
        <v>SM2</v>
      </c>
    </row>
    <row r="3732" spans="1:7" ht="14.5" x14ac:dyDescent="0.35">
      <c r="A3732" t="s">
        <v>152</v>
      </c>
      <c r="B3732">
        <v>67102</v>
      </c>
      <c r="C3732" t="s">
        <v>3624</v>
      </c>
      <c r="D3732" t="s">
        <v>2959</v>
      </c>
      <c r="E3732" t="s">
        <v>828</v>
      </c>
      <c r="F3732" s="27" t="str">
        <f t="shared" si="58"/>
        <v>SCHM: Uetzmann, Jason</v>
      </c>
      <c r="G3732" s="27" t="str">
        <f>VLOOKUP(A3732,bangolf_kategorien!$A$2:$B$11,2,FALSE)</f>
        <v>SCHM</v>
      </c>
    </row>
    <row r="3733" spans="1:7" ht="14.5" x14ac:dyDescent="0.35">
      <c r="A3733" t="s">
        <v>134</v>
      </c>
      <c r="B3733">
        <v>30695</v>
      </c>
      <c r="C3733" t="s">
        <v>117</v>
      </c>
      <c r="D3733" t="s">
        <v>2960</v>
      </c>
      <c r="E3733" t="s">
        <v>263</v>
      </c>
      <c r="F3733" s="27" t="str">
        <f t="shared" si="58"/>
        <v>SW1: Uhl, Birgit</v>
      </c>
      <c r="G3733" s="27" t="str">
        <f>VLOOKUP(A3733,bangolf_kategorien!$A$2:$B$11,2,FALSE)</f>
        <v>SW1</v>
      </c>
    </row>
    <row r="3734" spans="1:7" ht="14.5" x14ac:dyDescent="0.35">
      <c r="A3734" t="s">
        <v>138</v>
      </c>
      <c r="B3734">
        <v>34151</v>
      </c>
      <c r="C3734" t="s">
        <v>2961</v>
      </c>
      <c r="D3734" t="s">
        <v>2960</v>
      </c>
      <c r="E3734" t="s">
        <v>263</v>
      </c>
      <c r="F3734" s="27" t="str">
        <f t="shared" si="58"/>
        <v>D: Uhl, Jasmin Astrid</v>
      </c>
      <c r="G3734" s="27" t="str">
        <f>VLOOKUP(A3734,bangolf_kategorien!$A$2:$B$11,2,FALSE)</f>
        <v>D</v>
      </c>
    </row>
    <row r="3735" spans="1:7" ht="14.5" x14ac:dyDescent="0.35">
      <c r="A3735" t="s">
        <v>123</v>
      </c>
      <c r="B3735">
        <v>36133</v>
      </c>
      <c r="C3735" t="s">
        <v>685</v>
      </c>
      <c r="D3735" t="s">
        <v>2962</v>
      </c>
      <c r="E3735" t="s">
        <v>832</v>
      </c>
      <c r="F3735" s="27" t="str">
        <f t="shared" si="58"/>
        <v>SM1: Uhlig, Thorsten</v>
      </c>
      <c r="G3735" s="27" t="str">
        <f>VLOOKUP(A3735,bangolf_kategorien!$A$2:$B$11,2,FALSE)</f>
        <v>SM1</v>
      </c>
    </row>
    <row r="3736" spans="1:7" ht="14.5" x14ac:dyDescent="0.35">
      <c r="A3736" t="s">
        <v>123</v>
      </c>
      <c r="B3736">
        <v>42068</v>
      </c>
      <c r="C3736" t="s">
        <v>685</v>
      </c>
      <c r="D3736" t="s">
        <v>2963</v>
      </c>
      <c r="E3736" t="s">
        <v>434</v>
      </c>
      <c r="F3736" s="27" t="str">
        <f t="shared" si="58"/>
        <v>SM1: Uhlir, Thorsten</v>
      </c>
      <c r="G3736" s="27" t="str">
        <f>VLOOKUP(A3736,bangolf_kategorien!$A$2:$B$11,2,FALSE)</f>
        <v>SM1</v>
      </c>
    </row>
    <row r="3737" spans="1:7" ht="14.5" x14ac:dyDescent="0.35">
      <c r="A3737" t="s">
        <v>123</v>
      </c>
      <c r="B3737">
        <v>47176</v>
      </c>
      <c r="C3737" t="s">
        <v>328</v>
      </c>
      <c r="D3737" t="s">
        <v>2964</v>
      </c>
      <c r="E3737" t="s">
        <v>1433</v>
      </c>
      <c r="F3737" s="27" t="str">
        <f t="shared" si="58"/>
        <v>SM1: Uhr, Werner</v>
      </c>
      <c r="G3737" s="27" t="str">
        <f>VLOOKUP(A3737,bangolf_kategorien!$A$2:$B$11,2,FALSE)</f>
        <v>SM1</v>
      </c>
    </row>
    <row r="3738" spans="1:7" ht="14.5" x14ac:dyDescent="0.35">
      <c r="A3738" t="s">
        <v>127</v>
      </c>
      <c r="B3738">
        <v>37956</v>
      </c>
      <c r="C3738" t="s">
        <v>494</v>
      </c>
      <c r="D3738" t="s">
        <v>2965</v>
      </c>
      <c r="E3738" t="s">
        <v>327</v>
      </c>
      <c r="F3738" s="27" t="str">
        <f t="shared" si="58"/>
        <v>H: Ullrich, Dominik</v>
      </c>
      <c r="G3738" s="27" t="str">
        <f>VLOOKUP(A3738,bangolf_kategorien!$A$2:$B$11,2,FALSE)</f>
        <v>H</v>
      </c>
    </row>
    <row r="3739" spans="1:7" ht="14.5" x14ac:dyDescent="0.35">
      <c r="A3739" t="s">
        <v>138</v>
      </c>
      <c r="B3739">
        <v>66988</v>
      </c>
      <c r="C3739" t="s">
        <v>3459</v>
      </c>
      <c r="D3739" t="s">
        <v>592</v>
      </c>
      <c r="E3739" t="s">
        <v>446</v>
      </c>
      <c r="F3739" s="27" t="str">
        <f t="shared" si="58"/>
        <v>D: Ulrich, Miriam</v>
      </c>
      <c r="G3739" s="27" t="str">
        <f>VLOOKUP(A3739,bangolf_kategorien!$A$2:$B$11,2,FALSE)</f>
        <v>D</v>
      </c>
    </row>
    <row r="3740" spans="1:7" ht="14.5" x14ac:dyDescent="0.35">
      <c r="A3740" t="s">
        <v>127</v>
      </c>
      <c r="B3740">
        <v>33761</v>
      </c>
      <c r="C3740" t="s">
        <v>241</v>
      </c>
      <c r="D3740" t="s">
        <v>592</v>
      </c>
      <c r="E3740" t="s">
        <v>446</v>
      </c>
      <c r="F3740" s="27" t="str">
        <f t="shared" si="58"/>
        <v>H: Ulrich, Stefan</v>
      </c>
      <c r="G3740" s="27" t="str">
        <f>VLOOKUP(A3740,bangolf_kategorien!$A$2:$B$11,2,FALSE)</f>
        <v>H</v>
      </c>
    </row>
    <row r="3741" spans="1:7" ht="14.5" x14ac:dyDescent="0.35">
      <c r="A3741" t="s">
        <v>112</v>
      </c>
      <c r="B3741">
        <v>29919</v>
      </c>
      <c r="C3741" t="s">
        <v>190</v>
      </c>
      <c r="D3741" t="s">
        <v>592</v>
      </c>
      <c r="E3741" t="s">
        <v>456</v>
      </c>
      <c r="F3741" s="27" t="str">
        <f t="shared" si="58"/>
        <v>SM2: Ulrich, Uwe</v>
      </c>
      <c r="G3741" s="27" t="str">
        <f>VLOOKUP(A3741,bangolf_kategorien!$A$2:$B$11,2,FALSE)</f>
        <v>SM2</v>
      </c>
    </row>
    <row r="3742" spans="1:7" ht="14.5" x14ac:dyDescent="0.35">
      <c r="A3742" t="s">
        <v>123</v>
      </c>
      <c r="B3742">
        <v>45991</v>
      </c>
      <c r="C3742" t="s">
        <v>315</v>
      </c>
      <c r="D3742" t="s">
        <v>2966</v>
      </c>
      <c r="E3742" t="s">
        <v>354</v>
      </c>
      <c r="F3742" s="27" t="str">
        <f t="shared" si="58"/>
        <v>SM1: Umbach, Andreas</v>
      </c>
      <c r="G3742" s="27" t="str">
        <f>VLOOKUP(A3742,bangolf_kategorien!$A$2:$B$11,2,FALSE)</f>
        <v>SM1</v>
      </c>
    </row>
    <row r="3743" spans="1:7" ht="14.5" x14ac:dyDescent="0.35">
      <c r="A3743" t="s">
        <v>112</v>
      </c>
      <c r="B3743">
        <v>2411</v>
      </c>
      <c r="C3743" t="s">
        <v>335</v>
      </c>
      <c r="D3743" t="s">
        <v>2967</v>
      </c>
      <c r="E3743" t="s">
        <v>327</v>
      </c>
      <c r="F3743" s="27" t="str">
        <f t="shared" si="58"/>
        <v>SM2: Umhauer, Jens</v>
      </c>
      <c r="G3743" s="27" t="str">
        <f>VLOOKUP(A3743,bangolf_kategorien!$A$2:$B$11,2,FALSE)</f>
        <v>SM2</v>
      </c>
    </row>
    <row r="3744" spans="1:7" ht="14.5" x14ac:dyDescent="0.35">
      <c r="A3744" t="s">
        <v>127</v>
      </c>
      <c r="B3744">
        <v>38310</v>
      </c>
      <c r="C3744" t="s">
        <v>1106</v>
      </c>
      <c r="D3744" t="s">
        <v>2967</v>
      </c>
      <c r="E3744" t="s">
        <v>327</v>
      </c>
      <c r="F3744" s="27" t="str">
        <f t="shared" si="58"/>
        <v>H: Umhauer, Lukas</v>
      </c>
      <c r="G3744" s="27" t="str">
        <f>VLOOKUP(A3744,bangolf_kategorien!$A$2:$B$11,2,FALSE)</f>
        <v>H</v>
      </c>
    </row>
    <row r="3745" spans="1:7" ht="14.5" x14ac:dyDescent="0.35">
      <c r="A3745" t="s">
        <v>127</v>
      </c>
      <c r="B3745">
        <v>34732</v>
      </c>
      <c r="C3745" t="s">
        <v>190</v>
      </c>
      <c r="D3745" t="s">
        <v>2968</v>
      </c>
      <c r="E3745" t="s">
        <v>214</v>
      </c>
      <c r="F3745" s="27" t="str">
        <f t="shared" si="58"/>
        <v>H: Ungermann, Uwe</v>
      </c>
      <c r="G3745" s="27" t="str">
        <f>VLOOKUP(A3745,bangolf_kategorien!$A$2:$B$11,2,FALSE)</f>
        <v>H</v>
      </c>
    </row>
    <row r="3746" spans="1:7" ht="14.5" x14ac:dyDescent="0.35">
      <c r="A3746" t="s">
        <v>127</v>
      </c>
      <c r="B3746">
        <v>38216</v>
      </c>
      <c r="C3746" t="s">
        <v>124</v>
      </c>
      <c r="D3746" t="s">
        <v>2969</v>
      </c>
      <c r="E3746" t="s">
        <v>228</v>
      </c>
      <c r="F3746" s="27" t="str">
        <f t="shared" si="58"/>
        <v>H: Unglaube, Thomas</v>
      </c>
      <c r="G3746" s="27" t="str">
        <f>VLOOKUP(A3746,bangolf_kategorien!$A$2:$B$11,2,FALSE)</f>
        <v>H</v>
      </c>
    </row>
    <row r="3747" spans="1:7" ht="14.5" x14ac:dyDescent="0.35">
      <c r="A3747" t="s">
        <v>123</v>
      </c>
      <c r="B3747">
        <v>67170</v>
      </c>
      <c r="C3747" t="s">
        <v>3625</v>
      </c>
      <c r="D3747" t="s">
        <v>3626</v>
      </c>
      <c r="E3747" t="s">
        <v>501</v>
      </c>
      <c r="F3747" s="27" t="str">
        <f t="shared" si="58"/>
        <v>SM1: Unruh, Joerg</v>
      </c>
      <c r="G3747" s="27" t="str">
        <f>VLOOKUP(A3747,bangolf_kategorien!$A$2:$B$11,2,FALSE)</f>
        <v>SM1</v>
      </c>
    </row>
    <row r="3748" spans="1:7" ht="14.5" x14ac:dyDescent="0.35">
      <c r="A3748" t="s">
        <v>112</v>
      </c>
      <c r="B3748">
        <v>26698</v>
      </c>
      <c r="C3748" t="s">
        <v>498</v>
      </c>
      <c r="D3748" t="s">
        <v>2970</v>
      </c>
      <c r="E3748" t="s">
        <v>261</v>
      </c>
      <c r="F3748" s="27" t="str">
        <f t="shared" si="58"/>
        <v>SM2: Unterleitner, Horst</v>
      </c>
      <c r="G3748" s="27" t="str">
        <f>VLOOKUP(A3748,bangolf_kategorien!$A$2:$B$11,2,FALSE)</f>
        <v>SM2</v>
      </c>
    </row>
    <row r="3749" spans="1:7" ht="14.5" x14ac:dyDescent="0.35">
      <c r="A3749" t="s">
        <v>134</v>
      </c>
      <c r="B3749">
        <v>35605</v>
      </c>
      <c r="C3749" t="s">
        <v>1150</v>
      </c>
      <c r="D3749" t="s">
        <v>2971</v>
      </c>
      <c r="E3749" t="s">
        <v>375</v>
      </c>
      <c r="F3749" s="27" t="str">
        <f t="shared" si="58"/>
        <v>SW1: Urban, Angela</v>
      </c>
      <c r="G3749" s="27" t="str">
        <f>VLOOKUP(A3749,bangolf_kategorien!$A$2:$B$11,2,FALSE)</f>
        <v>SW1</v>
      </c>
    </row>
    <row r="3750" spans="1:7" ht="14.5" x14ac:dyDescent="0.35">
      <c r="A3750" t="s">
        <v>197</v>
      </c>
      <c r="B3750">
        <v>66186</v>
      </c>
      <c r="C3750" t="s">
        <v>2972</v>
      </c>
      <c r="D3750" t="s">
        <v>2971</v>
      </c>
      <c r="E3750" t="s">
        <v>375</v>
      </c>
      <c r="F3750" s="27" t="str">
        <f t="shared" si="58"/>
        <v>JM: Urban, Dominic</v>
      </c>
      <c r="G3750" s="27" t="str">
        <f>VLOOKUP(A3750,bangolf_kategorien!$A$2:$B$11,2,FALSE)</f>
        <v>JM</v>
      </c>
    </row>
    <row r="3751" spans="1:7" ht="14.5" x14ac:dyDescent="0.35">
      <c r="A3751" t="s">
        <v>127</v>
      </c>
      <c r="B3751">
        <v>27425</v>
      </c>
      <c r="C3751" t="s">
        <v>541</v>
      </c>
      <c r="D3751" t="s">
        <v>2971</v>
      </c>
      <c r="E3751" t="s">
        <v>434</v>
      </c>
      <c r="F3751" s="27" t="str">
        <f t="shared" si="58"/>
        <v>H: Urban, Maik</v>
      </c>
      <c r="G3751" s="27" t="str">
        <f>VLOOKUP(A3751,bangolf_kategorien!$A$2:$B$11,2,FALSE)</f>
        <v>H</v>
      </c>
    </row>
    <row r="3752" spans="1:7" ht="14.5" x14ac:dyDescent="0.35">
      <c r="A3752" t="s">
        <v>123</v>
      </c>
      <c r="B3752">
        <v>35604</v>
      </c>
      <c r="C3752" t="s">
        <v>355</v>
      </c>
      <c r="D3752" t="s">
        <v>2971</v>
      </c>
      <c r="E3752" t="s">
        <v>375</v>
      </c>
      <c r="F3752" s="27" t="str">
        <f t="shared" si="58"/>
        <v>SM1: Urban, Volker</v>
      </c>
      <c r="G3752" s="27" t="str">
        <f>VLOOKUP(A3752,bangolf_kategorien!$A$2:$B$11,2,FALSE)</f>
        <v>SM1</v>
      </c>
    </row>
    <row r="3753" spans="1:7" ht="14.5" x14ac:dyDescent="0.35">
      <c r="A3753" t="s">
        <v>127</v>
      </c>
      <c r="B3753">
        <v>30422</v>
      </c>
      <c r="C3753" t="s">
        <v>352</v>
      </c>
      <c r="D3753" t="s">
        <v>3984</v>
      </c>
      <c r="E3753" t="s">
        <v>428</v>
      </c>
      <c r="F3753" s="27" t="str">
        <f t="shared" si="58"/>
        <v>H: Urbanke, Patrick</v>
      </c>
      <c r="G3753" s="27" t="str">
        <f>VLOOKUP(A3753,bangolf_kategorien!$A$2:$B$11,2,FALSE)</f>
        <v>H</v>
      </c>
    </row>
    <row r="3754" spans="1:7" ht="14.5" x14ac:dyDescent="0.35">
      <c r="A3754" t="s">
        <v>123</v>
      </c>
      <c r="B3754">
        <v>41095</v>
      </c>
      <c r="C3754" t="s">
        <v>1430</v>
      </c>
      <c r="D3754" t="s">
        <v>2973</v>
      </c>
      <c r="E3754" t="s">
        <v>340</v>
      </c>
      <c r="F3754" s="27" t="str">
        <f t="shared" si="58"/>
        <v>SM1: Urbanski, Karsten</v>
      </c>
      <c r="G3754" s="27" t="str">
        <f>VLOOKUP(A3754,bangolf_kategorien!$A$2:$B$11,2,FALSE)</f>
        <v>SM1</v>
      </c>
    </row>
    <row r="3755" spans="1:7" ht="14.5" x14ac:dyDescent="0.35">
      <c r="A3755" t="s">
        <v>138</v>
      </c>
      <c r="B3755">
        <v>32844</v>
      </c>
      <c r="C3755" t="s">
        <v>2974</v>
      </c>
      <c r="D3755" t="s">
        <v>2973</v>
      </c>
      <c r="E3755" t="s">
        <v>340</v>
      </c>
      <c r="F3755" s="27" t="str">
        <f t="shared" si="58"/>
        <v>D: Urbanski, Ricarda</v>
      </c>
      <c r="G3755" s="27" t="str">
        <f>VLOOKUP(A3755,bangolf_kategorien!$A$2:$B$11,2,FALSE)</f>
        <v>D</v>
      </c>
    </row>
    <row r="3756" spans="1:7" ht="14.5" x14ac:dyDescent="0.35">
      <c r="A3756" t="s">
        <v>134</v>
      </c>
      <c r="B3756">
        <v>23</v>
      </c>
      <c r="C3756" t="s">
        <v>277</v>
      </c>
      <c r="D3756" t="s">
        <v>2975</v>
      </c>
      <c r="E3756" t="s">
        <v>401</v>
      </c>
      <c r="F3756" s="27" t="str">
        <f t="shared" si="58"/>
        <v>SW1: Vahle, Monika</v>
      </c>
      <c r="G3756" s="27" t="str">
        <f>VLOOKUP(A3756,bangolf_kategorien!$A$2:$B$11,2,FALSE)</f>
        <v>SW1</v>
      </c>
    </row>
    <row r="3757" spans="1:7" ht="14.5" x14ac:dyDescent="0.35">
      <c r="A3757" t="s">
        <v>134</v>
      </c>
      <c r="B3757">
        <v>67224</v>
      </c>
      <c r="C3757" t="s">
        <v>1080</v>
      </c>
      <c r="D3757" t="s">
        <v>3985</v>
      </c>
      <c r="E3757" t="s">
        <v>1147</v>
      </c>
      <c r="F3757" s="27" t="str">
        <f t="shared" si="58"/>
        <v>SW1: Vallot, Kerstin</v>
      </c>
      <c r="G3757" s="27" t="str">
        <f>VLOOKUP(A3757,bangolf_kategorien!$A$2:$B$11,2,FALSE)</f>
        <v>SW1</v>
      </c>
    </row>
    <row r="3758" spans="1:7" ht="14.5" x14ac:dyDescent="0.35">
      <c r="A3758" t="s">
        <v>127</v>
      </c>
      <c r="B3758">
        <v>33059</v>
      </c>
      <c r="C3758" t="s">
        <v>399</v>
      </c>
      <c r="D3758" t="s">
        <v>2976</v>
      </c>
      <c r="E3758" t="s">
        <v>178</v>
      </c>
      <c r="F3758" s="27" t="str">
        <f t="shared" si="58"/>
        <v>H: van der Wals, Dirk</v>
      </c>
      <c r="G3758" s="27" t="str">
        <f>VLOOKUP(A3758,bangolf_kategorien!$A$2:$B$11,2,FALSE)</f>
        <v>H</v>
      </c>
    </row>
    <row r="3759" spans="1:7" ht="14.5" x14ac:dyDescent="0.35">
      <c r="A3759" t="s">
        <v>127</v>
      </c>
      <c r="B3759">
        <v>29061</v>
      </c>
      <c r="C3759" t="s">
        <v>235</v>
      </c>
      <c r="D3759" t="s">
        <v>2976</v>
      </c>
      <c r="E3759" t="s">
        <v>178</v>
      </c>
      <c r="F3759" s="27" t="str">
        <f t="shared" si="58"/>
        <v>H: van der Wals, Mark</v>
      </c>
      <c r="G3759" s="27" t="str">
        <f>VLOOKUP(A3759,bangolf_kategorien!$A$2:$B$11,2,FALSE)</f>
        <v>H</v>
      </c>
    </row>
    <row r="3760" spans="1:7" ht="14.5" x14ac:dyDescent="0.35">
      <c r="A3760" t="s">
        <v>112</v>
      </c>
      <c r="B3760">
        <v>26404</v>
      </c>
      <c r="C3760" t="s">
        <v>472</v>
      </c>
      <c r="D3760" t="s">
        <v>2976</v>
      </c>
      <c r="E3760" t="s">
        <v>178</v>
      </c>
      <c r="F3760" s="27" t="str">
        <f t="shared" si="58"/>
        <v>SM2: van der Wals, Wilfried</v>
      </c>
      <c r="G3760" s="27" t="str">
        <f>VLOOKUP(A3760,bangolf_kategorien!$A$2:$B$11,2,FALSE)</f>
        <v>SM2</v>
      </c>
    </row>
    <row r="3761" spans="1:7" ht="14.5" x14ac:dyDescent="0.35">
      <c r="A3761" t="s">
        <v>197</v>
      </c>
      <c r="B3761">
        <v>38505</v>
      </c>
      <c r="C3761" t="s">
        <v>1368</v>
      </c>
      <c r="D3761" t="s">
        <v>2977</v>
      </c>
      <c r="E3761" t="s">
        <v>512</v>
      </c>
      <c r="F3761" s="27" t="str">
        <f t="shared" si="58"/>
        <v>JM: van Diejen, Tom</v>
      </c>
      <c r="G3761" s="27" t="str">
        <f>VLOOKUP(A3761,bangolf_kategorien!$A$2:$B$11,2,FALSE)</f>
        <v>JM</v>
      </c>
    </row>
    <row r="3762" spans="1:7" ht="14.5" x14ac:dyDescent="0.35">
      <c r="A3762" t="s">
        <v>197</v>
      </c>
      <c r="B3762">
        <v>38415</v>
      </c>
      <c r="C3762" t="s">
        <v>429</v>
      </c>
      <c r="D3762" t="s">
        <v>2978</v>
      </c>
      <c r="E3762" t="s">
        <v>776</v>
      </c>
      <c r="F3762" s="27" t="str">
        <f t="shared" si="58"/>
        <v>JM: van Eickelen, Jan</v>
      </c>
      <c r="G3762" s="27" t="str">
        <f>VLOOKUP(A3762,bangolf_kategorien!$A$2:$B$11,2,FALSE)</f>
        <v>JM</v>
      </c>
    </row>
    <row r="3763" spans="1:7" ht="14.5" x14ac:dyDescent="0.35">
      <c r="A3763" t="s">
        <v>112</v>
      </c>
      <c r="B3763">
        <v>65919</v>
      </c>
      <c r="C3763" t="s">
        <v>359</v>
      </c>
      <c r="D3763" t="s">
        <v>2978</v>
      </c>
      <c r="E3763" t="s">
        <v>776</v>
      </c>
      <c r="F3763" s="27" t="str">
        <f t="shared" si="58"/>
        <v>SM2: van Eickelen, Ralf</v>
      </c>
      <c r="G3763" s="27" t="str">
        <f>VLOOKUP(A3763,bangolf_kategorien!$A$2:$B$11,2,FALSE)</f>
        <v>SM2</v>
      </c>
    </row>
    <row r="3764" spans="1:7" ht="14.5" x14ac:dyDescent="0.35">
      <c r="A3764" t="s">
        <v>127</v>
      </c>
      <c r="B3764">
        <v>36532</v>
      </c>
      <c r="C3764" t="s">
        <v>429</v>
      </c>
      <c r="D3764" t="s">
        <v>2979</v>
      </c>
      <c r="E3764" t="s">
        <v>390</v>
      </c>
      <c r="F3764" s="27" t="str">
        <f t="shared" si="58"/>
        <v>H: van Vught, Jan</v>
      </c>
      <c r="G3764" s="27" t="str">
        <f>VLOOKUP(A3764,bangolf_kategorien!$A$2:$B$11,2,FALSE)</f>
        <v>H</v>
      </c>
    </row>
    <row r="3765" spans="1:7" ht="14.5" x14ac:dyDescent="0.35">
      <c r="A3765" t="s">
        <v>123</v>
      </c>
      <c r="B3765">
        <v>40558</v>
      </c>
      <c r="C3765" t="s">
        <v>180</v>
      </c>
      <c r="D3765" t="s">
        <v>2980</v>
      </c>
      <c r="E3765" t="s">
        <v>504</v>
      </c>
      <c r="F3765" s="27" t="str">
        <f t="shared" si="58"/>
        <v>SM1: Vanselow, Peter</v>
      </c>
      <c r="G3765" s="27" t="str">
        <f>VLOOKUP(A3765,bangolf_kategorien!$A$2:$B$11,2,FALSE)</f>
        <v>SM1</v>
      </c>
    </row>
    <row r="3766" spans="1:7" ht="14.5" x14ac:dyDescent="0.35">
      <c r="A3766" t="s">
        <v>215</v>
      </c>
      <c r="B3766">
        <v>66881</v>
      </c>
      <c r="C3766" t="s">
        <v>3460</v>
      </c>
      <c r="D3766" t="s">
        <v>3461</v>
      </c>
      <c r="E3766" t="s">
        <v>446</v>
      </c>
      <c r="F3766" s="27" t="str">
        <f t="shared" si="58"/>
        <v>SCHW: Vatter, Svenja</v>
      </c>
      <c r="G3766" s="27" t="str">
        <f>VLOOKUP(A3766,bangolf_kategorien!$A$2:$B$11,2,FALSE)</f>
        <v>SCHW</v>
      </c>
    </row>
    <row r="3767" spans="1:7" ht="14.5" x14ac:dyDescent="0.35">
      <c r="A3767" t="s">
        <v>134</v>
      </c>
      <c r="B3767">
        <v>67128</v>
      </c>
      <c r="C3767" t="s">
        <v>290</v>
      </c>
      <c r="D3767" t="s">
        <v>3627</v>
      </c>
      <c r="E3767" t="s">
        <v>591</v>
      </c>
      <c r="F3767" s="27" t="str">
        <f t="shared" si="58"/>
        <v>SW1: Vätter, Andrea</v>
      </c>
      <c r="G3767" s="27" t="str">
        <f>VLOOKUP(A3767,bangolf_kategorien!$A$2:$B$11,2,FALSE)</f>
        <v>SW1</v>
      </c>
    </row>
    <row r="3768" spans="1:7" ht="14.5" x14ac:dyDescent="0.35">
      <c r="A3768" t="s">
        <v>112</v>
      </c>
      <c r="B3768">
        <v>67066</v>
      </c>
      <c r="C3768" t="s">
        <v>1159</v>
      </c>
      <c r="D3768" t="s">
        <v>3628</v>
      </c>
      <c r="E3768" t="s">
        <v>459</v>
      </c>
      <c r="F3768" s="27" t="str">
        <f t="shared" si="58"/>
        <v>SM2: Vazquez Santos, Rafael</v>
      </c>
      <c r="G3768" s="27" t="str">
        <f>VLOOKUP(A3768,bangolf_kategorien!$A$2:$B$11,2,FALSE)</f>
        <v>SM2</v>
      </c>
    </row>
    <row r="3769" spans="1:7" ht="14.5" x14ac:dyDescent="0.35">
      <c r="A3769" t="s">
        <v>123</v>
      </c>
      <c r="B3769">
        <v>31256</v>
      </c>
      <c r="C3769" t="s">
        <v>143</v>
      </c>
      <c r="D3769" t="s">
        <v>3986</v>
      </c>
      <c r="E3769" t="s">
        <v>295</v>
      </c>
      <c r="F3769" s="27" t="str">
        <f t="shared" si="58"/>
        <v>SM1: Veit, Bernd</v>
      </c>
      <c r="G3769" s="27" t="str">
        <f>VLOOKUP(A3769,bangolf_kategorien!$A$2:$B$11,2,FALSE)</f>
        <v>SM1</v>
      </c>
    </row>
    <row r="3770" spans="1:7" ht="14.5" x14ac:dyDescent="0.35">
      <c r="A3770" t="s">
        <v>127</v>
      </c>
      <c r="B3770">
        <v>67124</v>
      </c>
      <c r="C3770" t="s">
        <v>186</v>
      </c>
      <c r="D3770" t="s">
        <v>2982</v>
      </c>
      <c r="E3770" t="s">
        <v>276</v>
      </c>
      <c r="F3770" s="27" t="str">
        <f t="shared" si="58"/>
        <v>H: Vellone, Alexander</v>
      </c>
      <c r="G3770" s="27" t="str">
        <f>VLOOKUP(A3770,bangolf_kategorien!$A$2:$B$11,2,FALSE)</f>
        <v>H</v>
      </c>
    </row>
    <row r="3771" spans="1:7" ht="14.5" x14ac:dyDescent="0.35">
      <c r="A3771" t="s">
        <v>123</v>
      </c>
      <c r="B3771">
        <v>27127</v>
      </c>
      <c r="C3771" t="s">
        <v>2981</v>
      </c>
      <c r="D3771" t="s">
        <v>2982</v>
      </c>
      <c r="E3771" t="s">
        <v>276</v>
      </c>
      <c r="F3771" s="27" t="str">
        <f t="shared" si="58"/>
        <v>SM1: Vellone, Nicolo</v>
      </c>
      <c r="G3771" s="27" t="str">
        <f>VLOOKUP(A3771,bangolf_kategorien!$A$2:$B$11,2,FALSE)</f>
        <v>SM1</v>
      </c>
    </row>
    <row r="3772" spans="1:7" ht="14.5" x14ac:dyDescent="0.35">
      <c r="A3772" t="s">
        <v>123</v>
      </c>
      <c r="B3772">
        <v>48946</v>
      </c>
      <c r="C3772" t="s">
        <v>399</v>
      </c>
      <c r="D3772" t="s">
        <v>2983</v>
      </c>
      <c r="E3772" t="s">
        <v>655</v>
      </c>
      <c r="F3772" s="27" t="str">
        <f t="shared" si="58"/>
        <v>SM1: Vennemann, Dirk</v>
      </c>
      <c r="G3772" s="27" t="str">
        <f>VLOOKUP(A3772,bangolf_kategorien!$A$2:$B$11,2,FALSE)</f>
        <v>SM1</v>
      </c>
    </row>
    <row r="3773" spans="1:7" ht="14.5" x14ac:dyDescent="0.35">
      <c r="A3773" t="s">
        <v>123</v>
      </c>
      <c r="B3773">
        <v>65961</v>
      </c>
      <c r="C3773" t="s">
        <v>359</v>
      </c>
      <c r="D3773" t="s">
        <v>2983</v>
      </c>
      <c r="E3773" t="s">
        <v>3311</v>
      </c>
      <c r="F3773" s="27" t="str">
        <f t="shared" si="58"/>
        <v>SM1: Vennemann, Ralf</v>
      </c>
      <c r="G3773" s="27" t="str">
        <f>VLOOKUP(A3773,bangolf_kategorien!$A$2:$B$11,2,FALSE)</f>
        <v>SM1</v>
      </c>
    </row>
    <row r="3774" spans="1:7" ht="14.5" x14ac:dyDescent="0.35">
      <c r="A3774" t="s">
        <v>123</v>
      </c>
      <c r="B3774">
        <v>67382</v>
      </c>
      <c r="C3774" t="s">
        <v>224</v>
      </c>
      <c r="D3774" t="s">
        <v>3987</v>
      </c>
      <c r="E3774" t="s">
        <v>998</v>
      </c>
      <c r="F3774" s="27" t="str">
        <f t="shared" si="58"/>
        <v>SM1: Verges, Gerhard</v>
      </c>
      <c r="G3774" s="27" t="str">
        <f>VLOOKUP(A3774,bangolf_kategorien!$A$2:$B$11,2,FALSE)</f>
        <v>SM1</v>
      </c>
    </row>
    <row r="3775" spans="1:7" ht="14.5" x14ac:dyDescent="0.35">
      <c r="A3775" t="s">
        <v>123</v>
      </c>
      <c r="B3775">
        <v>29907</v>
      </c>
      <c r="C3775" t="s">
        <v>967</v>
      </c>
      <c r="D3775" t="s">
        <v>2984</v>
      </c>
      <c r="E3775" t="s">
        <v>228</v>
      </c>
      <c r="F3775" s="27" t="str">
        <f t="shared" si="58"/>
        <v>SM1: Verhoeven, Alfred</v>
      </c>
      <c r="G3775" s="27" t="str">
        <f>VLOOKUP(A3775,bangolf_kategorien!$A$2:$B$11,2,FALSE)</f>
        <v>SM1</v>
      </c>
    </row>
    <row r="3776" spans="1:7" ht="14.5" x14ac:dyDescent="0.35">
      <c r="A3776" t="s">
        <v>127</v>
      </c>
      <c r="B3776">
        <v>37766</v>
      </c>
      <c r="C3776" t="s">
        <v>691</v>
      </c>
      <c r="D3776" t="s">
        <v>2985</v>
      </c>
      <c r="E3776" t="s">
        <v>403</v>
      </c>
      <c r="F3776" s="27" t="str">
        <f t="shared" si="58"/>
        <v>H: Vernaleken, Julian</v>
      </c>
      <c r="G3776" s="27" t="str">
        <f>VLOOKUP(A3776,bangolf_kategorien!$A$2:$B$11,2,FALSE)</f>
        <v>H</v>
      </c>
    </row>
    <row r="3777" spans="1:7" ht="14.5" x14ac:dyDescent="0.35">
      <c r="A3777" t="s">
        <v>112</v>
      </c>
      <c r="B3777">
        <v>37481</v>
      </c>
      <c r="C3777" t="s">
        <v>140</v>
      </c>
      <c r="D3777" t="s">
        <v>3988</v>
      </c>
      <c r="E3777" t="s">
        <v>252</v>
      </c>
      <c r="F3777" s="27" t="str">
        <f t="shared" si="58"/>
        <v>SM2: Verstegen, Michael</v>
      </c>
      <c r="G3777" s="27" t="str">
        <f>VLOOKUP(A3777,bangolf_kategorien!$A$2:$B$11,2,FALSE)</f>
        <v>SM2</v>
      </c>
    </row>
    <row r="3778" spans="1:7" ht="14.5" x14ac:dyDescent="0.35">
      <c r="A3778" t="s">
        <v>123</v>
      </c>
      <c r="B3778">
        <v>41143</v>
      </c>
      <c r="C3778" t="s">
        <v>315</v>
      </c>
      <c r="D3778" t="s">
        <v>2986</v>
      </c>
      <c r="E3778" t="s">
        <v>137</v>
      </c>
      <c r="F3778" s="27" t="str">
        <f t="shared" si="58"/>
        <v>SM1: Vesper, Andreas</v>
      </c>
      <c r="G3778" s="27" t="str">
        <f>VLOOKUP(A3778,bangolf_kategorien!$A$2:$B$11,2,FALSE)</f>
        <v>SM1</v>
      </c>
    </row>
    <row r="3779" spans="1:7" ht="14.5" x14ac:dyDescent="0.35">
      <c r="A3779" t="s">
        <v>138</v>
      </c>
      <c r="B3779">
        <v>33945</v>
      </c>
      <c r="C3779" t="s">
        <v>439</v>
      </c>
      <c r="D3779" t="s">
        <v>2987</v>
      </c>
      <c r="E3779" t="s">
        <v>512</v>
      </c>
      <c r="F3779" s="27" t="str">
        <f t="shared" ref="F3779:F3842" si="59">CONCATENATE(G3779,": ",D3779,", ",C3779)</f>
        <v>D: Vetter, Renate</v>
      </c>
      <c r="G3779" s="27" t="str">
        <f>VLOOKUP(A3779,bangolf_kategorien!$A$2:$B$11,2,FALSE)</f>
        <v>D</v>
      </c>
    </row>
    <row r="3780" spans="1:7" ht="14.5" x14ac:dyDescent="0.35">
      <c r="A3780" t="s">
        <v>116</v>
      </c>
      <c r="B3780">
        <v>36658</v>
      </c>
      <c r="C3780" t="s">
        <v>2989</v>
      </c>
      <c r="D3780" t="s">
        <v>2988</v>
      </c>
      <c r="E3780" t="s">
        <v>178</v>
      </c>
      <c r="F3780" s="27" t="str">
        <f t="shared" si="59"/>
        <v>SW2: Vielhauer, Marieluise</v>
      </c>
      <c r="G3780" s="27" t="str">
        <f>VLOOKUP(A3780,bangolf_kategorien!$A$2:$B$11,2,FALSE)</f>
        <v>SW2</v>
      </c>
    </row>
    <row r="3781" spans="1:7" ht="14.5" x14ac:dyDescent="0.35">
      <c r="A3781" t="s">
        <v>112</v>
      </c>
      <c r="B3781">
        <v>36659</v>
      </c>
      <c r="C3781" t="s">
        <v>180</v>
      </c>
      <c r="D3781" t="s">
        <v>2988</v>
      </c>
      <c r="E3781" t="s">
        <v>178</v>
      </c>
      <c r="F3781" s="27" t="str">
        <f t="shared" si="59"/>
        <v>SM2: Vielhauer, Peter</v>
      </c>
      <c r="G3781" s="27" t="str">
        <f>VLOOKUP(A3781,bangolf_kategorien!$A$2:$B$11,2,FALSE)</f>
        <v>SM2</v>
      </c>
    </row>
    <row r="3782" spans="1:7" ht="14.5" x14ac:dyDescent="0.35">
      <c r="A3782" t="s">
        <v>112</v>
      </c>
      <c r="B3782">
        <v>3221421</v>
      </c>
      <c r="C3782" t="s">
        <v>742</v>
      </c>
      <c r="D3782" t="s">
        <v>3629</v>
      </c>
      <c r="E3782" t="s">
        <v>4</v>
      </c>
      <c r="F3782" s="27" t="str">
        <f t="shared" si="59"/>
        <v>SM2: Vignold, Otto</v>
      </c>
      <c r="G3782" s="27" t="str">
        <f>VLOOKUP(A3782,bangolf_kategorien!$A$2:$B$11,2,FALSE)</f>
        <v>SM2</v>
      </c>
    </row>
    <row r="3783" spans="1:7" ht="14.5" x14ac:dyDescent="0.35">
      <c r="A3783" t="s">
        <v>112</v>
      </c>
      <c r="B3783">
        <v>15936</v>
      </c>
      <c r="C3783" t="s">
        <v>451</v>
      </c>
      <c r="D3783" t="s">
        <v>3989</v>
      </c>
      <c r="E3783" t="s">
        <v>4</v>
      </c>
      <c r="F3783" s="27" t="str">
        <f t="shared" si="59"/>
        <v>SM2: Viohl, Joachim</v>
      </c>
      <c r="G3783" s="27" t="str">
        <f>VLOOKUP(A3783,bangolf_kategorien!$A$2:$B$11,2,FALSE)</f>
        <v>SM2</v>
      </c>
    </row>
    <row r="3784" spans="1:7" ht="14.5" x14ac:dyDescent="0.35">
      <c r="A3784" t="s">
        <v>123</v>
      </c>
      <c r="B3784">
        <v>34501</v>
      </c>
      <c r="C3784" t="s">
        <v>359</v>
      </c>
      <c r="D3784" t="s">
        <v>2990</v>
      </c>
      <c r="E3784" t="s">
        <v>998</v>
      </c>
      <c r="F3784" s="27" t="str">
        <f t="shared" si="59"/>
        <v>SM1: Vittinghoff, Ralf</v>
      </c>
      <c r="G3784" s="27" t="str">
        <f>VLOOKUP(A3784,bangolf_kategorien!$A$2:$B$11,2,FALSE)</f>
        <v>SM1</v>
      </c>
    </row>
    <row r="3785" spans="1:7" ht="14.5" x14ac:dyDescent="0.35">
      <c r="A3785" t="s">
        <v>112</v>
      </c>
      <c r="B3785">
        <v>5272</v>
      </c>
      <c r="C3785" t="s">
        <v>2991</v>
      </c>
      <c r="D3785" t="s">
        <v>2992</v>
      </c>
      <c r="E3785" t="s">
        <v>1011</v>
      </c>
      <c r="F3785" s="27" t="str">
        <f t="shared" si="59"/>
        <v>SM2: Vocht, Leonhard</v>
      </c>
      <c r="G3785" s="27" t="str">
        <f>VLOOKUP(A3785,bangolf_kategorien!$A$2:$B$11,2,FALSE)</f>
        <v>SM2</v>
      </c>
    </row>
    <row r="3786" spans="1:7" ht="14.5" x14ac:dyDescent="0.35">
      <c r="A3786" t="s">
        <v>152</v>
      </c>
      <c r="B3786">
        <v>3202289</v>
      </c>
      <c r="C3786" t="s">
        <v>3990</v>
      </c>
      <c r="D3786" t="s">
        <v>3991</v>
      </c>
      <c r="E3786" t="s">
        <v>4</v>
      </c>
      <c r="F3786" s="27" t="str">
        <f t="shared" si="59"/>
        <v>SCHM: Voehringer, Tamino</v>
      </c>
      <c r="G3786" s="27" t="str">
        <f>VLOOKUP(A3786,bangolf_kategorien!$A$2:$B$11,2,FALSE)</f>
        <v>SCHM</v>
      </c>
    </row>
    <row r="3787" spans="1:7" ht="14.5" x14ac:dyDescent="0.35">
      <c r="A3787" t="s">
        <v>127</v>
      </c>
      <c r="B3787">
        <v>38513</v>
      </c>
      <c r="C3787" t="s">
        <v>869</v>
      </c>
      <c r="D3787" t="s">
        <v>2993</v>
      </c>
      <c r="E3787" t="s">
        <v>329</v>
      </c>
      <c r="F3787" s="27" t="str">
        <f t="shared" si="59"/>
        <v>H: Vogel, Maximilian</v>
      </c>
      <c r="G3787" s="27" t="str">
        <f>VLOOKUP(A3787,bangolf_kategorien!$A$2:$B$11,2,FALSE)</f>
        <v>H</v>
      </c>
    </row>
    <row r="3788" spans="1:7" ht="14.5" x14ac:dyDescent="0.35">
      <c r="A3788" t="s">
        <v>123</v>
      </c>
      <c r="B3788">
        <v>38512</v>
      </c>
      <c r="C3788" t="s">
        <v>124</v>
      </c>
      <c r="D3788" t="s">
        <v>2993</v>
      </c>
      <c r="E3788" t="s">
        <v>329</v>
      </c>
      <c r="F3788" s="27" t="str">
        <f t="shared" si="59"/>
        <v>SM1: Vogel, Thomas</v>
      </c>
      <c r="G3788" s="27" t="str">
        <f>VLOOKUP(A3788,bangolf_kategorien!$A$2:$B$11,2,FALSE)</f>
        <v>SM1</v>
      </c>
    </row>
    <row r="3789" spans="1:7" ht="14.5" x14ac:dyDescent="0.35">
      <c r="A3789" t="s">
        <v>123</v>
      </c>
      <c r="B3789">
        <v>3106612</v>
      </c>
      <c r="C3789" t="s">
        <v>513</v>
      </c>
      <c r="D3789" t="s">
        <v>2994</v>
      </c>
      <c r="E3789" t="s">
        <v>4</v>
      </c>
      <c r="F3789" s="27" t="str">
        <f t="shared" si="59"/>
        <v>SM1: Vogelpohl, Frank</v>
      </c>
      <c r="G3789" s="27" t="str">
        <f>VLOOKUP(A3789,bangolf_kategorien!$A$2:$B$11,2,FALSE)</f>
        <v>SM1</v>
      </c>
    </row>
    <row r="3790" spans="1:7" ht="14.5" x14ac:dyDescent="0.35">
      <c r="A3790" t="s">
        <v>112</v>
      </c>
      <c r="B3790">
        <v>282</v>
      </c>
      <c r="C3790" t="s">
        <v>232</v>
      </c>
      <c r="D3790" t="s">
        <v>2995</v>
      </c>
      <c r="E3790" t="s">
        <v>308</v>
      </c>
      <c r="F3790" s="27" t="str">
        <f t="shared" si="59"/>
        <v>SM2: Vogentanz, Klaus</v>
      </c>
      <c r="G3790" s="27" t="str">
        <f>VLOOKUP(A3790,bangolf_kategorien!$A$2:$B$11,2,FALSE)</f>
        <v>SM2</v>
      </c>
    </row>
    <row r="3791" spans="1:7" ht="14.5" x14ac:dyDescent="0.35">
      <c r="A3791" t="s">
        <v>112</v>
      </c>
      <c r="B3791">
        <v>17977</v>
      </c>
      <c r="C3791" t="s">
        <v>180</v>
      </c>
      <c r="D3791" t="s">
        <v>2996</v>
      </c>
      <c r="E3791" t="s">
        <v>1531</v>
      </c>
      <c r="F3791" s="27" t="str">
        <f t="shared" si="59"/>
        <v>SM2: Vogl, Peter</v>
      </c>
      <c r="G3791" s="27" t="str">
        <f>VLOOKUP(A3791,bangolf_kategorien!$A$2:$B$11,2,FALSE)</f>
        <v>SM2</v>
      </c>
    </row>
    <row r="3792" spans="1:7" ht="14.5" x14ac:dyDescent="0.35">
      <c r="A3792" t="s">
        <v>112</v>
      </c>
      <c r="B3792">
        <v>60895</v>
      </c>
      <c r="C3792" t="s">
        <v>296</v>
      </c>
      <c r="D3792" t="s">
        <v>2997</v>
      </c>
      <c r="E3792" t="s">
        <v>1531</v>
      </c>
      <c r="F3792" s="27" t="str">
        <f t="shared" si="59"/>
        <v>SM2: Vogt, Karl-Heinz</v>
      </c>
      <c r="G3792" s="27" t="str">
        <f>VLOOKUP(A3792,bangolf_kategorien!$A$2:$B$11,2,FALSE)</f>
        <v>SM2</v>
      </c>
    </row>
    <row r="3793" spans="1:7" ht="14.5" x14ac:dyDescent="0.35">
      <c r="A3793" t="s">
        <v>123</v>
      </c>
      <c r="B3793">
        <v>44676</v>
      </c>
      <c r="C3793" t="s">
        <v>149</v>
      </c>
      <c r="D3793" t="s">
        <v>2997</v>
      </c>
      <c r="E3793" t="s">
        <v>820</v>
      </c>
      <c r="F3793" s="27" t="str">
        <f t="shared" si="59"/>
        <v>SM1: Vogt, Markus</v>
      </c>
      <c r="G3793" s="27" t="str">
        <f>VLOOKUP(A3793,bangolf_kategorien!$A$2:$B$11,2,FALSE)</f>
        <v>SM1</v>
      </c>
    </row>
    <row r="3794" spans="1:7" ht="14.5" x14ac:dyDescent="0.35">
      <c r="A3794" t="s">
        <v>123</v>
      </c>
      <c r="B3794">
        <v>47299</v>
      </c>
      <c r="C3794" t="s">
        <v>140</v>
      </c>
      <c r="D3794" t="s">
        <v>2997</v>
      </c>
      <c r="E3794" t="s">
        <v>471</v>
      </c>
      <c r="F3794" s="27" t="str">
        <f t="shared" si="59"/>
        <v>SM1: Vogt, Michael</v>
      </c>
      <c r="G3794" s="27" t="str">
        <f>VLOOKUP(A3794,bangolf_kategorien!$A$2:$B$11,2,FALSE)</f>
        <v>SM1</v>
      </c>
    </row>
    <row r="3795" spans="1:7" ht="14.5" x14ac:dyDescent="0.35">
      <c r="A3795" t="s">
        <v>112</v>
      </c>
      <c r="B3795">
        <v>5959</v>
      </c>
      <c r="C3795" t="s">
        <v>901</v>
      </c>
      <c r="D3795" t="s">
        <v>2998</v>
      </c>
      <c r="E3795" t="s">
        <v>234</v>
      </c>
      <c r="F3795" s="27" t="str">
        <f t="shared" si="59"/>
        <v>SM2: Völk, Johannes</v>
      </c>
      <c r="G3795" s="27" t="str">
        <f>VLOOKUP(A3795,bangolf_kategorien!$A$2:$B$11,2,FALSE)</f>
        <v>SM2</v>
      </c>
    </row>
    <row r="3796" spans="1:7" ht="14.5" x14ac:dyDescent="0.35">
      <c r="A3796" t="s">
        <v>112</v>
      </c>
      <c r="B3796">
        <v>24417</v>
      </c>
      <c r="C3796" t="s">
        <v>1046</v>
      </c>
      <c r="D3796" t="s">
        <v>2999</v>
      </c>
      <c r="E3796" t="s">
        <v>520</v>
      </c>
      <c r="F3796" s="27" t="str">
        <f t="shared" si="59"/>
        <v>SM2: Völkel, Erhard</v>
      </c>
      <c r="G3796" s="27" t="str">
        <f>VLOOKUP(A3796,bangolf_kategorien!$A$2:$B$11,2,FALSE)</f>
        <v>SM2</v>
      </c>
    </row>
    <row r="3797" spans="1:7" ht="14.5" x14ac:dyDescent="0.35">
      <c r="A3797" t="s">
        <v>123</v>
      </c>
      <c r="B3797">
        <v>27141</v>
      </c>
      <c r="C3797" t="s">
        <v>274</v>
      </c>
      <c r="D3797" t="s">
        <v>2999</v>
      </c>
      <c r="E3797" t="s">
        <v>1531</v>
      </c>
      <c r="F3797" s="27" t="str">
        <f t="shared" si="59"/>
        <v>SM1: Völkel, Robert</v>
      </c>
      <c r="G3797" s="27" t="str">
        <f>VLOOKUP(A3797,bangolf_kategorien!$A$2:$B$11,2,FALSE)</f>
        <v>SM1</v>
      </c>
    </row>
    <row r="3798" spans="1:7" ht="14.5" x14ac:dyDescent="0.35">
      <c r="A3798" t="s">
        <v>123</v>
      </c>
      <c r="B3798">
        <v>47134</v>
      </c>
      <c r="C3798" t="s">
        <v>140</v>
      </c>
      <c r="D3798" t="s">
        <v>3630</v>
      </c>
      <c r="E3798" t="s">
        <v>3307</v>
      </c>
      <c r="F3798" s="27" t="str">
        <f t="shared" si="59"/>
        <v>SM1: Volkmer, Michael</v>
      </c>
      <c r="G3798" s="27" t="str">
        <f>VLOOKUP(A3798,bangolf_kategorien!$A$2:$B$11,2,FALSE)</f>
        <v>SM1</v>
      </c>
    </row>
    <row r="3799" spans="1:7" ht="14.5" x14ac:dyDescent="0.35">
      <c r="A3799" t="s">
        <v>134</v>
      </c>
      <c r="B3799">
        <v>47133</v>
      </c>
      <c r="C3799" t="s">
        <v>320</v>
      </c>
      <c r="D3799" t="s">
        <v>3631</v>
      </c>
      <c r="E3799" t="s">
        <v>3307</v>
      </c>
      <c r="F3799" s="27" t="str">
        <f t="shared" si="59"/>
        <v>SW1: Volkmer-Ruben, Iris</v>
      </c>
      <c r="G3799" s="27" t="str">
        <f>VLOOKUP(A3799,bangolf_kategorien!$A$2:$B$11,2,FALSE)</f>
        <v>SW1</v>
      </c>
    </row>
    <row r="3800" spans="1:7" ht="14.5" x14ac:dyDescent="0.35">
      <c r="A3800" t="s">
        <v>112</v>
      </c>
      <c r="B3800">
        <v>43224</v>
      </c>
      <c r="C3800" t="s">
        <v>146</v>
      </c>
      <c r="D3800" t="s">
        <v>3000</v>
      </c>
      <c r="E3800" t="s">
        <v>619</v>
      </c>
      <c r="F3800" s="27" t="str">
        <f t="shared" si="59"/>
        <v>SM2: Vollmer, Jürgen</v>
      </c>
      <c r="G3800" s="27" t="str">
        <f>VLOOKUP(A3800,bangolf_kategorien!$A$2:$B$11,2,FALSE)</f>
        <v>SM2</v>
      </c>
    </row>
    <row r="3801" spans="1:7" ht="14.5" x14ac:dyDescent="0.35">
      <c r="A3801" t="s">
        <v>138</v>
      </c>
      <c r="B3801">
        <v>66544</v>
      </c>
      <c r="C3801" t="s">
        <v>1128</v>
      </c>
      <c r="D3801" t="s">
        <v>3001</v>
      </c>
      <c r="E3801" t="s">
        <v>137</v>
      </c>
      <c r="F3801" s="27" t="str">
        <f t="shared" si="59"/>
        <v>D: Vollrath, Anja</v>
      </c>
      <c r="G3801" s="27" t="str">
        <f>VLOOKUP(A3801,bangolf_kategorien!$A$2:$B$11,2,FALSE)</f>
        <v>D</v>
      </c>
    </row>
    <row r="3802" spans="1:7" ht="14.5" x14ac:dyDescent="0.35">
      <c r="A3802" t="s">
        <v>123</v>
      </c>
      <c r="B3802">
        <v>37329</v>
      </c>
      <c r="C3802" t="s">
        <v>513</v>
      </c>
      <c r="D3802" t="s">
        <v>3002</v>
      </c>
      <c r="E3802" t="s">
        <v>163</v>
      </c>
      <c r="F3802" s="27" t="str">
        <f t="shared" si="59"/>
        <v>SM1: Völzke, Frank</v>
      </c>
      <c r="G3802" s="27" t="str">
        <f>VLOOKUP(A3802,bangolf_kategorien!$A$2:$B$11,2,FALSE)</f>
        <v>SM1</v>
      </c>
    </row>
    <row r="3803" spans="1:7" ht="14.5" x14ac:dyDescent="0.35">
      <c r="A3803" t="s">
        <v>123</v>
      </c>
      <c r="B3803">
        <v>37670</v>
      </c>
      <c r="C3803" t="s">
        <v>180</v>
      </c>
      <c r="D3803" t="s">
        <v>3003</v>
      </c>
      <c r="E3803" t="s">
        <v>820</v>
      </c>
      <c r="F3803" s="27" t="str">
        <f t="shared" si="59"/>
        <v>SM1: vom Berg, Peter</v>
      </c>
      <c r="G3803" s="27" t="str">
        <f>VLOOKUP(A3803,bangolf_kategorien!$A$2:$B$11,2,FALSE)</f>
        <v>SM1</v>
      </c>
    </row>
    <row r="3804" spans="1:7" ht="14.5" x14ac:dyDescent="0.35">
      <c r="A3804" t="s">
        <v>127</v>
      </c>
      <c r="B3804">
        <v>34494</v>
      </c>
      <c r="C3804" t="s">
        <v>672</v>
      </c>
      <c r="D3804" t="s">
        <v>3004</v>
      </c>
      <c r="E3804" t="s">
        <v>401</v>
      </c>
      <c r="F3804" s="27" t="str">
        <f t="shared" si="59"/>
        <v>H: vom Bruch, Felix</v>
      </c>
      <c r="G3804" s="27" t="str">
        <f>VLOOKUP(A3804,bangolf_kategorien!$A$2:$B$11,2,FALSE)</f>
        <v>H</v>
      </c>
    </row>
    <row r="3805" spans="1:7" ht="14.5" x14ac:dyDescent="0.35">
      <c r="A3805" t="s">
        <v>123</v>
      </c>
      <c r="B3805">
        <v>261</v>
      </c>
      <c r="C3805" t="s">
        <v>431</v>
      </c>
      <c r="D3805" t="s">
        <v>3992</v>
      </c>
      <c r="E3805" t="s">
        <v>401</v>
      </c>
      <c r="F3805" s="27" t="str">
        <f t="shared" si="59"/>
        <v>SM1: Vomhof, Lars</v>
      </c>
      <c r="G3805" s="27" t="str">
        <f>VLOOKUP(A3805,bangolf_kategorien!$A$2:$B$11,2,FALSE)</f>
        <v>SM1</v>
      </c>
    </row>
    <row r="3806" spans="1:7" ht="14.5" x14ac:dyDescent="0.35">
      <c r="A3806" t="s">
        <v>127</v>
      </c>
      <c r="B3806">
        <v>49943</v>
      </c>
      <c r="C3806" t="s">
        <v>2554</v>
      </c>
      <c r="D3806" t="s">
        <v>3005</v>
      </c>
      <c r="E3806" t="s">
        <v>226</v>
      </c>
      <c r="F3806" s="27" t="str">
        <f t="shared" si="59"/>
        <v>H: von Beuningen, Kay</v>
      </c>
      <c r="G3806" s="27" t="str">
        <f>VLOOKUP(A3806,bangolf_kategorien!$A$2:$B$11,2,FALSE)</f>
        <v>H</v>
      </c>
    </row>
    <row r="3807" spans="1:7" ht="14.5" x14ac:dyDescent="0.35">
      <c r="A3807" t="s">
        <v>127</v>
      </c>
      <c r="B3807">
        <v>32379</v>
      </c>
      <c r="C3807" t="s">
        <v>791</v>
      </c>
      <c r="D3807" t="s">
        <v>3006</v>
      </c>
      <c r="E3807" t="s">
        <v>219</v>
      </c>
      <c r="F3807" s="27" t="str">
        <f t="shared" si="59"/>
        <v>H: von Block, Sebastian</v>
      </c>
      <c r="G3807" s="27" t="str">
        <f>VLOOKUP(A3807,bangolf_kategorien!$A$2:$B$11,2,FALSE)</f>
        <v>H</v>
      </c>
    </row>
    <row r="3808" spans="1:7" ht="14.5" x14ac:dyDescent="0.35">
      <c r="A3808" t="s">
        <v>134</v>
      </c>
      <c r="B3808">
        <v>36691</v>
      </c>
      <c r="C3808" t="s">
        <v>1102</v>
      </c>
      <c r="D3808" t="s">
        <v>3007</v>
      </c>
      <c r="E3808" t="s">
        <v>172</v>
      </c>
      <c r="F3808" s="27" t="str">
        <f t="shared" si="59"/>
        <v>SW1: von dem Knesebeck, Alexandra</v>
      </c>
      <c r="G3808" s="27" t="str">
        <f>VLOOKUP(A3808,bangolf_kategorien!$A$2:$B$11,2,FALSE)</f>
        <v>SW1</v>
      </c>
    </row>
    <row r="3809" spans="1:7" ht="14.5" x14ac:dyDescent="0.35">
      <c r="A3809" t="s">
        <v>123</v>
      </c>
      <c r="B3809">
        <v>25562</v>
      </c>
      <c r="C3809" t="s">
        <v>315</v>
      </c>
      <c r="D3809" t="s">
        <v>3007</v>
      </c>
      <c r="E3809" t="s">
        <v>172</v>
      </c>
      <c r="F3809" s="27" t="str">
        <f t="shared" si="59"/>
        <v>SM1: von dem Knesebeck, Andreas</v>
      </c>
      <c r="G3809" s="27" t="str">
        <f>VLOOKUP(A3809,bangolf_kategorien!$A$2:$B$11,2,FALSE)</f>
        <v>SM1</v>
      </c>
    </row>
    <row r="3810" spans="1:7" ht="14.5" x14ac:dyDescent="0.35">
      <c r="A3810" t="s">
        <v>112</v>
      </c>
      <c r="B3810">
        <v>5288</v>
      </c>
      <c r="C3810" t="s">
        <v>212</v>
      </c>
      <c r="D3810" t="s">
        <v>3007</v>
      </c>
      <c r="E3810" t="s">
        <v>172</v>
      </c>
      <c r="F3810" s="27" t="str">
        <f t="shared" si="59"/>
        <v>SM2: von dem Knesebeck, Ingo</v>
      </c>
      <c r="G3810" s="27" t="str">
        <f>VLOOKUP(A3810,bangolf_kategorien!$A$2:$B$11,2,FALSE)</f>
        <v>SM2</v>
      </c>
    </row>
    <row r="3811" spans="1:7" ht="14.5" x14ac:dyDescent="0.35">
      <c r="A3811" t="s">
        <v>123</v>
      </c>
      <c r="B3811">
        <v>40235</v>
      </c>
      <c r="C3811" t="s">
        <v>387</v>
      </c>
      <c r="D3811" t="s">
        <v>3008</v>
      </c>
      <c r="E3811" t="s">
        <v>786</v>
      </c>
      <c r="F3811" s="27" t="str">
        <f t="shared" si="59"/>
        <v>SM1: von der Pütten, Stephan</v>
      </c>
      <c r="G3811" s="27" t="str">
        <f>VLOOKUP(A3811,bangolf_kategorien!$A$2:$B$11,2,FALSE)</f>
        <v>SM1</v>
      </c>
    </row>
    <row r="3812" spans="1:7" ht="14.5" x14ac:dyDescent="0.35">
      <c r="A3812" t="s">
        <v>123</v>
      </c>
      <c r="B3812">
        <v>14562</v>
      </c>
      <c r="C3812" t="s">
        <v>1958</v>
      </c>
      <c r="D3812" t="s">
        <v>3009</v>
      </c>
      <c r="E3812" t="s">
        <v>459</v>
      </c>
      <c r="F3812" s="27" t="str">
        <f t="shared" si="59"/>
        <v>SM1: von Holten, Axel</v>
      </c>
      <c r="G3812" s="27" t="str">
        <f>VLOOKUP(A3812,bangolf_kategorien!$A$2:$B$11,2,FALSE)</f>
        <v>SM1</v>
      </c>
    </row>
    <row r="3813" spans="1:7" ht="14.5" x14ac:dyDescent="0.35">
      <c r="A3813" t="s">
        <v>123</v>
      </c>
      <c r="B3813">
        <v>66751</v>
      </c>
      <c r="C3813" t="s">
        <v>335</v>
      </c>
      <c r="D3813" t="s">
        <v>3010</v>
      </c>
      <c r="E3813" t="s">
        <v>488</v>
      </c>
      <c r="F3813" s="27" t="str">
        <f t="shared" si="59"/>
        <v>SM1: von Trümbach, Jens</v>
      </c>
      <c r="G3813" s="27" t="str">
        <f>VLOOKUP(A3813,bangolf_kategorien!$A$2:$B$11,2,FALSE)</f>
        <v>SM1</v>
      </c>
    </row>
    <row r="3814" spans="1:7" ht="14.5" x14ac:dyDescent="0.35">
      <c r="A3814" t="s">
        <v>134</v>
      </c>
      <c r="B3814">
        <v>66750</v>
      </c>
      <c r="C3814" t="s">
        <v>3011</v>
      </c>
      <c r="D3814" t="s">
        <v>3010</v>
      </c>
      <c r="E3814" t="s">
        <v>488</v>
      </c>
      <c r="F3814" s="27" t="str">
        <f t="shared" si="59"/>
        <v>SW1: von Trümbach, Katarzyna</v>
      </c>
      <c r="G3814" s="27" t="str">
        <f>VLOOKUP(A3814,bangolf_kategorien!$A$2:$B$11,2,FALSE)</f>
        <v>SW1</v>
      </c>
    </row>
    <row r="3815" spans="1:7" ht="14.5" x14ac:dyDescent="0.35">
      <c r="A3815" t="s">
        <v>127</v>
      </c>
      <c r="B3815">
        <v>34068</v>
      </c>
      <c r="C3815" t="s">
        <v>1926</v>
      </c>
      <c r="D3815" t="s">
        <v>3993</v>
      </c>
      <c r="E3815" t="s">
        <v>434</v>
      </c>
      <c r="F3815" s="27" t="str">
        <f t="shared" si="59"/>
        <v>H: Voos, Waldemar</v>
      </c>
      <c r="G3815" s="27" t="str">
        <f>VLOOKUP(A3815,bangolf_kategorien!$A$2:$B$11,2,FALSE)</f>
        <v>H</v>
      </c>
    </row>
    <row r="3816" spans="1:7" ht="14.5" x14ac:dyDescent="0.35">
      <c r="A3816" t="s">
        <v>134</v>
      </c>
      <c r="B3816">
        <v>3106836</v>
      </c>
      <c r="C3816" t="s">
        <v>573</v>
      </c>
      <c r="D3816" t="s">
        <v>3632</v>
      </c>
      <c r="E3816" t="s">
        <v>4</v>
      </c>
      <c r="F3816" s="27" t="str">
        <f t="shared" si="59"/>
        <v>SW1: Vorderwisch, Angelika</v>
      </c>
      <c r="G3816" s="27" t="str">
        <f>VLOOKUP(A3816,bangolf_kategorien!$A$2:$B$11,2,FALSE)</f>
        <v>SW1</v>
      </c>
    </row>
    <row r="3817" spans="1:7" ht="14.5" x14ac:dyDescent="0.35">
      <c r="A3817" t="s">
        <v>112</v>
      </c>
      <c r="B3817">
        <v>3720</v>
      </c>
      <c r="C3817" t="s">
        <v>1142</v>
      </c>
      <c r="D3817" t="s">
        <v>3012</v>
      </c>
      <c r="E3817" t="s">
        <v>688</v>
      </c>
      <c r="F3817" s="27" t="str">
        <f t="shared" si="59"/>
        <v>SM2: Vosberg, Hans-Peter</v>
      </c>
      <c r="G3817" s="27" t="str">
        <f>VLOOKUP(A3817,bangolf_kategorien!$A$2:$B$11,2,FALSE)</f>
        <v>SM2</v>
      </c>
    </row>
    <row r="3818" spans="1:7" ht="14.5" x14ac:dyDescent="0.35">
      <c r="A3818" t="s">
        <v>127</v>
      </c>
      <c r="B3818">
        <v>49854</v>
      </c>
      <c r="C3818" t="s">
        <v>615</v>
      </c>
      <c r="D3818" t="s">
        <v>3013</v>
      </c>
      <c r="E3818" t="s">
        <v>263</v>
      </c>
      <c r="F3818" s="27" t="str">
        <f t="shared" si="59"/>
        <v>H: Voß, Björn</v>
      </c>
      <c r="G3818" s="27" t="str">
        <f>VLOOKUP(A3818,bangolf_kategorien!$A$2:$B$11,2,FALSE)</f>
        <v>H</v>
      </c>
    </row>
    <row r="3819" spans="1:7" ht="14.5" x14ac:dyDescent="0.35">
      <c r="A3819" t="s">
        <v>127</v>
      </c>
      <c r="B3819">
        <v>66768</v>
      </c>
      <c r="C3819" t="s">
        <v>269</v>
      </c>
      <c r="D3819" t="s">
        <v>3013</v>
      </c>
      <c r="E3819" t="s">
        <v>823</v>
      </c>
      <c r="F3819" s="27" t="str">
        <f t="shared" si="59"/>
        <v>H: Voß, Christian</v>
      </c>
      <c r="G3819" s="27" t="str">
        <f>VLOOKUP(A3819,bangolf_kategorien!$A$2:$B$11,2,FALSE)</f>
        <v>H</v>
      </c>
    </row>
    <row r="3820" spans="1:7" ht="14.5" x14ac:dyDescent="0.35">
      <c r="A3820" t="s">
        <v>112</v>
      </c>
      <c r="B3820">
        <v>18217</v>
      </c>
      <c r="C3820" t="s">
        <v>1144</v>
      </c>
      <c r="D3820" t="s">
        <v>3014</v>
      </c>
      <c r="E3820" t="s">
        <v>580</v>
      </c>
      <c r="F3820" s="27" t="str">
        <f t="shared" si="59"/>
        <v>SM2: Voss, Fritz</v>
      </c>
      <c r="G3820" s="27" t="str">
        <f>VLOOKUP(A3820,bangolf_kategorien!$A$2:$B$11,2,FALSE)</f>
        <v>SM2</v>
      </c>
    </row>
    <row r="3821" spans="1:7" ht="14.5" x14ac:dyDescent="0.35">
      <c r="A3821" t="s">
        <v>112</v>
      </c>
      <c r="B3821">
        <v>5675</v>
      </c>
      <c r="C3821" t="s">
        <v>436</v>
      </c>
      <c r="D3821" t="s">
        <v>3013</v>
      </c>
      <c r="E3821" t="s">
        <v>417</v>
      </c>
      <c r="F3821" s="27" t="str">
        <f t="shared" si="59"/>
        <v>SM2: Voß, Norbert</v>
      </c>
      <c r="G3821" s="27" t="str">
        <f>VLOOKUP(A3821,bangolf_kategorien!$A$2:$B$11,2,FALSE)</f>
        <v>SM2</v>
      </c>
    </row>
    <row r="3822" spans="1:7" ht="14.5" x14ac:dyDescent="0.35">
      <c r="A3822" t="s">
        <v>123</v>
      </c>
      <c r="B3822">
        <v>3212054</v>
      </c>
      <c r="C3822" t="s">
        <v>569</v>
      </c>
      <c r="D3822" t="s">
        <v>3013</v>
      </c>
      <c r="E3822" t="s">
        <v>4</v>
      </c>
      <c r="F3822" s="27" t="str">
        <f t="shared" si="59"/>
        <v>SM1: Voß, Rüdiger</v>
      </c>
      <c r="G3822" s="27" t="str">
        <f>VLOOKUP(A3822,bangolf_kategorien!$A$2:$B$11,2,FALSE)</f>
        <v>SM1</v>
      </c>
    </row>
    <row r="3823" spans="1:7" ht="14.5" x14ac:dyDescent="0.35">
      <c r="A3823" t="s">
        <v>123</v>
      </c>
      <c r="B3823">
        <v>30196</v>
      </c>
      <c r="C3823" t="s">
        <v>901</v>
      </c>
      <c r="D3823" t="s">
        <v>3015</v>
      </c>
      <c r="E3823" t="s">
        <v>580</v>
      </c>
      <c r="F3823" s="27" t="str">
        <f t="shared" si="59"/>
        <v>SM1: Vosschulte, Johannes</v>
      </c>
      <c r="G3823" s="27" t="str">
        <f>VLOOKUP(A3823,bangolf_kategorien!$A$2:$B$11,2,FALSE)</f>
        <v>SM1</v>
      </c>
    </row>
    <row r="3824" spans="1:7" ht="14.5" x14ac:dyDescent="0.35">
      <c r="A3824" t="s">
        <v>127</v>
      </c>
      <c r="B3824">
        <v>3216760</v>
      </c>
      <c r="C3824" t="s">
        <v>3994</v>
      </c>
      <c r="D3824" t="s">
        <v>3995</v>
      </c>
      <c r="E3824" t="s">
        <v>4</v>
      </c>
      <c r="F3824" s="27" t="str">
        <f t="shared" si="59"/>
        <v>H: Voßmerbäumer, Klaus-Mario</v>
      </c>
      <c r="G3824" s="27" t="str">
        <f>VLOOKUP(A3824,bangolf_kategorien!$A$2:$B$11,2,FALSE)</f>
        <v>H</v>
      </c>
    </row>
    <row r="3825" spans="1:7" ht="14.5" x14ac:dyDescent="0.35">
      <c r="A3825" t="s">
        <v>127</v>
      </c>
      <c r="B3825">
        <v>65283</v>
      </c>
      <c r="C3825" t="s">
        <v>3016</v>
      </c>
      <c r="D3825" t="s">
        <v>3017</v>
      </c>
      <c r="E3825" t="s">
        <v>401</v>
      </c>
      <c r="F3825" s="27" t="str">
        <f t="shared" si="59"/>
        <v>H: Wächter, Manuel Andre</v>
      </c>
      <c r="G3825" s="27" t="str">
        <f>VLOOKUP(A3825,bangolf_kategorien!$A$2:$B$11,2,FALSE)</f>
        <v>H</v>
      </c>
    </row>
    <row r="3826" spans="1:7" ht="14.5" x14ac:dyDescent="0.35">
      <c r="A3826" t="s">
        <v>112</v>
      </c>
      <c r="B3826">
        <v>4261</v>
      </c>
      <c r="C3826" t="s">
        <v>1141</v>
      </c>
      <c r="D3826" t="s">
        <v>3018</v>
      </c>
      <c r="E3826" t="s">
        <v>137</v>
      </c>
      <c r="F3826" s="27" t="str">
        <f t="shared" si="59"/>
        <v>SM2: Wachtl, Reinhard</v>
      </c>
      <c r="G3826" s="27" t="str">
        <f>VLOOKUP(A3826,bangolf_kategorien!$A$2:$B$11,2,FALSE)</f>
        <v>SM2</v>
      </c>
    </row>
    <row r="3827" spans="1:7" ht="14.5" x14ac:dyDescent="0.35">
      <c r="A3827" t="s">
        <v>116</v>
      </c>
      <c r="B3827">
        <v>4260</v>
      </c>
      <c r="C3827" t="s">
        <v>439</v>
      </c>
      <c r="D3827" t="s">
        <v>3018</v>
      </c>
      <c r="E3827" t="s">
        <v>137</v>
      </c>
      <c r="F3827" s="27" t="str">
        <f t="shared" si="59"/>
        <v>SW2: Wachtl, Renate</v>
      </c>
      <c r="G3827" s="27" t="str">
        <f>VLOOKUP(A3827,bangolf_kategorien!$A$2:$B$11,2,FALSE)</f>
        <v>SW2</v>
      </c>
    </row>
    <row r="3828" spans="1:7" ht="14.5" x14ac:dyDescent="0.35">
      <c r="A3828" t="s">
        <v>123</v>
      </c>
      <c r="B3828">
        <v>35127</v>
      </c>
      <c r="C3828" t="s">
        <v>236</v>
      </c>
      <c r="D3828" t="s">
        <v>3018</v>
      </c>
      <c r="E3828" t="s">
        <v>137</v>
      </c>
      <c r="F3828" s="27" t="str">
        <f t="shared" si="59"/>
        <v>SM1: Wachtl, Sven</v>
      </c>
      <c r="G3828" s="27" t="str">
        <f>VLOOKUP(A3828,bangolf_kategorien!$A$2:$B$11,2,FALSE)</f>
        <v>SM1</v>
      </c>
    </row>
    <row r="3829" spans="1:7" ht="14.5" x14ac:dyDescent="0.35">
      <c r="A3829" t="s">
        <v>116</v>
      </c>
      <c r="B3829">
        <v>5997</v>
      </c>
      <c r="C3829" t="s">
        <v>1846</v>
      </c>
      <c r="D3829" t="s">
        <v>3019</v>
      </c>
      <c r="E3829" t="s">
        <v>990</v>
      </c>
      <c r="F3829" s="27" t="str">
        <f t="shared" si="59"/>
        <v>SW2: Wäcke, Gertrud</v>
      </c>
      <c r="G3829" s="27" t="str">
        <f>VLOOKUP(A3829,bangolf_kategorien!$A$2:$B$11,2,FALSE)</f>
        <v>SW2</v>
      </c>
    </row>
    <row r="3830" spans="1:7" ht="14.5" x14ac:dyDescent="0.35">
      <c r="A3830" t="s">
        <v>123</v>
      </c>
      <c r="B3830">
        <v>26331</v>
      </c>
      <c r="C3830" t="s">
        <v>3020</v>
      </c>
      <c r="D3830" t="s">
        <v>3021</v>
      </c>
      <c r="E3830" t="s">
        <v>446</v>
      </c>
      <c r="F3830" s="27" t="str">
        <f t="shared" si="59"/>
        <v>SM1: Wageck, Hans Rolf</v>
      </c>
      <c r="G3830" s="27" t="str">
        <f>VLOOKUP(A3830,bangolf_kategorien!$A$2:$B$11,2,FALSE)</f>
        <v>SM1</v>
      </c>
    </row>
    <row r="3831" spans="1:7" ht="14.5" x14ac:dyDescent="0.35">
      <c r="A3831" t="s">
        <v>112</v>
      </c>
      <c r="B3831">
        <v>61938</v>
      </c>
      <c r="C3831" t="s">
        <v>842</v>
      </c>
      <c r="D3831" t="s">
        <v>3021</v>
      </c>
      <c r="E3831" t="s">
        <v>612</v>
      </c>
      <c r="F3831" s="27" t="str">
        <f t="shared" si="59"/>
        <v>SM2: Wageck, Reinhold</v>
      </c>
      <c r="G3831" s="27" t="str">
        <f>VLOOKUP(A3831,bangolf_kategorien!$A$2:$B$11,2,FALSE)</f>
        <v>SM2</v>
      </c>
    </row>
    <row r="3832" spans="1:7" ht="14.5" x14ac:dyDescent="0.35">
      <c r="A3832" t="s">
        <v>123</v>
      </c>
      <c r="B3832">
        <v>37142</v>
      </c>
      <c r="C3832" t="s">
        <v>190</v>
      </c>
      <c r="D3832" t="s">
        <v>3021</v>
      </c>
      <c r="E3832" t="s">
        <v>612</v>
      </c>
      <c r="F3832" s="27" t="str">
        <f t="shared" si="59"/>
        <v>SM1: Wageck, Uwe</v>
      </c>
      <c r="G3832" s="27" t="str">
        <f>VLOOKUP(A3832,bangolf_kategorien!$A$2:$B$11,2,FALSE)</f>
        <v>SM1</v>
      </c>
    </row>
    <row r="3833" spans="1:7" ht="14.5" x14ac:dyDescent="0.35">
      <c r="A3833" t="s">
        <v>127</v>
      </c>
      <c r="B3833">
        <v>66813</v>
      </c>
      <c r="C3833" t="s">
        <v>217</v>
      </c>
      <c r="D3833" t="s">
        <v>3022</v>
      </c>
      <c r="E3833" t="s">
        <v>234</v>
      </c>
      <c r="F3833" s="27" t="str">
        <f t="shared" si="59"/>
        <v>H: Wagener, Christoph</v>
      </c>
      <c r="G3833" s="27" t="str">
        <f>VLOOKUP(A3833,bangolf_kategorien!$A$2:$B$11,2,FALSE)</f>
        <v>H</v>
      </c>
    </row>
    <row r="3834" spans="1:7" ht="14.5" x14ac:dyDescent="0.35">
      <c r="A3834" t="s">
        <v>152</v>
      </c>
      <c r="B3834">
        <v>67083</v>
      </c>
      <c r="C3834" t="s">
        <v>330</v>
      </c>
      <c r="D3834" t="s">
        <v>3022</v>
      </c>
      <c r="E3834" t="s">
        <v>234</v>
      </c>
      <c r="F3834" s="27" t="str">
        <f t="shared" si="59"/>
        <v>SCHM: Wagener, Tobias</v>
      </c>
      <c r="G3834" s="27" t="str">
        <f>VLOOKUP(A3834,bangolf_kategorien!$A$2:$B$11,2,FALSE)</f>
        <v>SCHM</v>
      </c>
    </row>
    <row r="3835" spans="1:7" ht="14.5" x14ac:dyDescent="0.35">
      <c r="A3835" t="s">
        <v>123</v>
      </c>
      <c r="B3835">
        <v>66313</v>
      </c>
      <c r="C3835" t="s">
        <v>355</v>
      </c>
      <c r="D3835" t="s">
        <v>3022</v>
      </c>
      <c r="E3835" t="s">
        <v>234</v>
      </c>
      <c r="F3835" s="27" t="str">
        <f t="shared" si="59"/>
        <v>SM1: Wagener, Volker</v>
      </c>
      <c r="G3835" s="27" t="str">
        <f>VLOOKUP(A3835,bangolf_kategorien!$A$2:$B$11,2,FALSE)</f>
        <v>SM1</v>
      </c>
    </row>
    <row r="3836" spans="1:7" ht="14.5" x14ac:dyDescent="0.35">
      <c r="A3836" t="s">
        <v>116</v>
      </c>
      <c r="B3836">
        <v>4906</v>
      </c>
      <c r="C3836" t="s">
        <v>385</v>
      </c>
      <c r="D3836" t="s">
        <v>3023</v>
      </c>
      <c r="E3836" t="s">
        <v>383</v>
      </c>
      <c r="F3836" s="27" t="str">
        <f t="shared" si="59"/>
        <v>SW2: Wagner, Barbara</v>
      </c>
      <c r="G3836" s="27" t="str">
        <f>VLOOKUP(A3836,bangolf_kategorien!$A$2:$B$11,2,FALSE)</f>
        <v>SW2</v>
      </c>
    </row>
    <row r="3837" spans="1:7" ht="14.5" x14ac:dyDescent="0.35">
      <c r="A3837" t="s">
        <v>152</v>
      </c>
      <c r="B3837">
        <v>67393</v>
      </c>
      <c r="C3837" t="s">
        <v>2265</v>
      </c>
      <c r="D3837" t="s">
        <v>3023</v>
      </c>
      <c r="E3837" t="s">
        <v>211</v>
      </c>
      <c r="F3837" s="27" t="str">
        <f t="shared" si="59"/>
        <v>SCHM: Wagner, Ben</v>
      </c>
      <c r="G3837" s="27" t="str">
        <f>VLOOKUP(A3837,bangolf_kategorien!$A$2:$B$11,2,FALSE)</f>
        <v>SCHM</v>
      </c>
    </row>
    <row r="3838" spans="1:7" ht="14.5" x14ac:dyDescent="0.35">
      <c r="A3838" t="s">
        <v>127</v>
      </c>
      <c r="B3838">
        <v>50472</v>
      </c>
      <c r="C3838" t="s">
        <v>269</v>
      </c>
      <c r="D3838" t="s">
        <v>3023</v>
      </c>
      <c r="E3838" t="s">
        <v>3527</v>
      </c>
      <c r="F3838" s="27" t="str">
        <f t="shared" si="59"/>
        <v>H: Wagner, Christian</v>
      </c>
      <c r="G3838" s="27" t="str">
        <f>VLOOKUP(A3838,bangolf_kategorien!$A$2:$B$11,2,FALSE)</f>
        <v>H</v>
      </c>
    </row>
    <row r="3839" spans="1:7" ht="14.5" x14ac:dyDescent="0.35">
      <c r="A3839" t="s">
        <v>112</v>
      </c>
      <c r="B3839">
        <v>4908</v>
      </c>
      <c r="C3839" t="s">
        <v>376</v>
      </c>
      <c r="D3839" t="s">
        <v>3023</v>
      </c>
      <c r="E3839" t="s">
        <v>383</v>
      </c>
      <c r="F3839" s="27" t="str">
        <f t="shared" si="59"/>
        <v>SM2: Wagner, Franz</v>
      </c>
      <c r="G3839" s="27" t="str">
        <f>VLOOKUP(A3839,bangolf_kategorien!$A$2:$B$11,2,FALSE)</f>
        <v>SM2</v>
      </c>
    </row>
    <row r="3840" spans="1:7" ht="14.5" x14ac:dyDescent="0.35">
      <c r="A3840" t="s">
        <v>112</v>
      </c>
      <c r="B3840">
        <v>61252</v>
      </c>
      <c r="C3840" t="s">
        <v>1025</v>
      </c>
      <c r="D3840" t="s">
        <v>3023</v>
      </c>
      <c r="E3840" t="s">
        <v>334</v>
      </c>
      <c r="F3840" s="27" t="str">
        <f t="shared" si="59"/>
        <v>SM2: Wagner, Gerald</v>
      </c>
      <c r="G3840" s="27" t="str">
        <f>VLOOKUP(A3840,bangolf_kategorien!$A$2:$B$11,2,FALSE)</f>
        <v>SM2</v>
      </c>
    </row>
    <row r="3841" spans="1:7" ht="14.5" x14ac:dyDescent="0.35">
      <c r="A3841" t="s">
        <v>112</v>
      </c>
      <c r="B3841">
        <v>5805</v>
      </c>
      <c r="C3841" t="s">
        <v>227</v>
      </c>
      <c r="D3841" t="s">
        <v>3023</v>
      </c>
      <c r="E3841" t="s">
        <v>151</v>
      </c>
      <c r="F3841" s="27" t="str">
        <f t="shared" si="59"/>
        <v>SM2: Wagner, Günter</v>
      </c>
      <c r="G3841" s="27" t="str">
        <f>VLOOKUP(A3841,bangolf_kategorien!$A$2:$B$11,2,FALSE)</f>
        <v>SM2</v>
      </c>
    </row>
    <row r="3842" spans="1:7" ht="14.5" x14ac:dyDescent="0.35">
      <c r="A3842" t="s">
        <v>123</v>
      </c>
      <c r="B3842">
        <v>26716</v>
      </c>
      <c r="C3842" t="s">
        <v>973</v>
      </c>
      <c r="D3842" t="s">
        <v>3023</v>
      </c>
      <c r="E3842" t="s">
        <v>327</v>
      </c>
      <c r="F3842" s="27" t="str">
        <f t="shared" si="59"/>
        <v>SM1: Wagner, Hans-Joachim</v>
      </c>
      <c r="G3842" s="27" t="str">
        <f>VLOOKUP(A3842,bangolf_kategorien!$A$2:$B$11,2,FALSE)</f>
        <v>SM1</v>
      </c>
    </row>
    <row r="3843" spans="1:7" ht="14.5" x14ac:dyDescent="0.35">
      <c r="A3843" t="s">
        <v>138</v>
      </c>
      <c r="B3843">
        <v>28224</v>
      </c>
      <c r="C3843" t="s">
        <v>2412</v>
      </c>
      <c r="D3843" t="s">
        <v>3023</v>
      </c>
      <c r="E3843" t="s">
        <v>175</v>
      </c>
      <c r="F3843" s="27" t="str">
        <f t="shared" ref="F3843:F3906" si="60">CONCATENATE(G3843,": ",D3843,", ",C3843)</f>
        <v>D: Wagner, Imke</v>
      </c>
      <c r="G3843" s="27" t="str">
        <f>VLOOKUP(A3843,bangolf_kategorien!$A$2:$B$11,2,FALSE)</f>
        <v>D</v>
      </c>
    </row>
    <row r="3844" spans="1:7" ht="14.5" x14ac:dyDescent="0.35">
      <c r="A3844" t="s">
        <v>127</v>
      </c>
      <c r="B3844">
        <v>45065</v>
      </c>
      <c r="C3844" t="s">
        <v>146</v>
      </c>
      <c r="D3844" t="s">
        <v>3023</v>
      </c>
      <c r="E3844" t="s">
        <v>175</v>
      </c>
      <c r="F3844" s="27" t="str">
        <f t="shared" si="60"/>
        <v>H: Wagner, Jürgen</v>
      </c>
      <c r="G3844" s="27" t="str">
        <f>VLOOKUP(A3844,bangolf_kategorien!$A$2:$B$11,2,FALSE)</f>
        <v>H</v>
      </c>
    </row>
    <row r="3845" spans="1:7" ht="14.5" x14ac:dyDescent="0.35">
      <c r="A3845" t="s">
        <v>116</v>
      </c>
      <c r="B3845">
        <v>36583</v>
      </c>
      <c r="C3845" t="s">
        <v>1406</v>
      </c>
      <c r="D3845" t="s">
        <v>3023</v>
      </c>
      <c r="E3845" t="s">
        <v>151</v>
      </c>
      <c r="F3845" s="27" t="str">
        <f t="shared" si="60"/>
        <v>SW2: Wagner, Marita</v>
      </c>
      <c r="G3845" s="27" t="str">
        <f>VLOOKUP(A3845,bangolf_kategorien!$A$2:$B$11,2,FALSE)</f>
        <v>SW2</v>
      </c>
    </row>
    <row r="3846" spans="1:7" ht="14.5" x14ac:dyDescent="0.35">
      <c r="A3846" t="s">
        <v>123</v>
      </c>
      <c r="B3846">
        <v>66800</v>
      </c>
      <c r="C3846" t="s">
        <v>274</v>
      </c>
      <c r="D3846" t="s">
        <v>3023</v>
      </c>
      <c r="E3846" t="s">
        <v>214</v>
      </c>
      <c r="F3846" s="27" t="str">
        <f t="shared" si="60"/>
        <v>SM1: Wagner, Robert</v>
      </c>
      <c r="G3846" s="27" t="str">
        <f>VLOOKUP(A3846,bangolf_kategorien!$A$2:$B$11,2,FALSE)</f>
        <v>SM1</v>
      </c>
    </row>
    <row r="3847" spans="1:7" ht="14.5" x14ac:dyDescent="0.35">
      <c r="A3847" t="s">
        <v>138</v>
      </c>
      <c r="B3847">
        <v>30067</v>
      </c>
      <c r="C3847" t="s">
        <v>972</v>
      </c>
      <c r="D3847" t="s">
        <v>3024</v>
      </c>
      <c r="E3847" t="s">
        <v>237</v>
      </c>
      <c r="F3847" s="27" t="str">
        <f t="shared" si="60"/>
        <v>D: Waldherr, Sandra</v>
      </c>
      <c r="G3847" s="27" t="str">
        <f>VLOOKUP(A3847,bangolf_kategorien!$A$2:$B$11,2,FALSE)</f>
        <v>D</v>
      </c>
    </row>
    <row r="3848" spans="1:7" ht="14.5" x14ac:dyDescent="0.35">
      <c r="A3848" t="s">
        <v>123</v>
      </c>
      <c r="B3848">
        <v>43576</v>
      </c>
      <c r="C3848" t="s">
        <v>678</v>
      </c>
      <c r="D3848" t="s">
        <v>3462</v>
      </c>
      <c r="E3848" t="s">
        <v>408</v>
      </c>
      <c r="F3848" s="27" t="str">
        <f t="shared" si="60"/>
        <v>SM1: Waldmann, Udo</v>
      </c>
      <c r="G3848" s="27" t="str">
        <f>VLOOKUP(A3848,bangolf_kategorien!$A$2:$B$11,2,FALSE)</f>
        <v>SM1</v>
      </c>
    </row>
    <row r="3849" spans="1:7" ht="14.5" x14ac:dyDescent="0.35">
      <c r="A3849" t="s">
        <v>127</v>
      </c>
      <c r="B3849">
        <v>36560</v>
      </c>
      <c r="C3849" t="s">
        <v>642</v>
      </c>
      <c r="D3849" t="s">
        <v>3025</v>
      </c>
      <c r="E3849" t="s">
        <v>172</v>
      </c>
      <c r="F3849" s="27" t="str">
        <f t="shared" si="60"/>
        <v>H: Waleska, Marcel</v>
      </c>
      <c r="G3849" s="27" t="str">
        <f>VLOOKUP(A3849,bangolf_kategorien!$A$2:$B$11,2,FALSE)</f>
        <v>H</v>
      </c>
    </row>
    <row r="3850" spans="1:7" ht="14.5" x14ac:dyDescent="0.35">
      <c r="A3850" t="s">
        <v>116</v>
      </c>
      <c r="B3850">
        <v>1185</v>
      </c>
      <c r="C3850" t="s">
        <v>3026</v>
      </c>
      <c r="D3850" t="s">
        <v>3027</v>
      </c>
      <c r="E3850" t="s">
        <v>393</v>
      </c>
      <c r="F3850" s="27" t="str">
        <f t="shared" si="60"/>
        <v>SW2: Walkowiak, Ingrit</v>
      </c>
      <c r="G3850" s="27" t="str">
        <f>VLOOKUP(A3850,bangolf_kategorien!$A$2:$B$11,2,FALSE)</f>
        <v>SW2</v>
      </c>
    </row>
    <row r="3851" spans="1:7" ht="14.5" x14ac:dyDescent="0.35">
      <c r="A3851" t="s">
        <v>123</v>
      </c>
      <c r="B3851">
        <v>38081</v>
      </c>
      <c r="C3851" t="s">
        <v>355</v>
      </c>
      <c r="D3851" t="s">
        <v>3028</v>
      </c>
      <c r="E3851" t="s">
        <v>1558</v>
      </c>
      <c r="F3851" s="27" t="str">
        <f t="shared" si="60"/>
        <v>SM1: Wallenski, Volker</v>
      </c>
      <c r="G3851" s="27" t="str">
        <f>VLOOKUP(A3851,bangolf_kategorien!$A$2:$B$11,2,FALSE)</f>
        <v>SM1</v>
      </c>
    </row>
    <row r="3852" spans="1:7" ht="14.5" x14ac:dyDescent="0.35">
      <c r="A3852" t="s">
        <v>138</v>
      </c>
      <c r="B3852">
        <v>3216567</v>
      </c>
      <c r="C3852" t="s">
        <v>423</v>
      </c>
      <c r="D3852" t="s">
        <v>3996</v>
      </c>
      <c r="E3852" t="s">
        <v>4</v>
      </c>
      <c r="F3852" s="27" t="str">
        <f t="shared" si="60"/>
        <v>D: Wallerand, Daniela</v>
      </c>
      <c r="G3852" s="27" t="str">
        <f>VLOOKUP(A3852,bangolf_kategorien!$A$2:$B$11,2,FALSE)</f>
        <v>D</v>
      </c>
    </row>
    <row r="3853" spans="1:7" ht="14.5" x14ac:dyDescent="0.35">
      <c r="A3853" t="s">
        <v>127</v>
      </c>
      <c r="B3853">
        <v>38499</v>
      </c>
      <c r="C3853" t="s">
        <v>301</v>
      </c>
      <c r="D3853" t="s">
        <v>3029</v>
      </c>
      <c r="E3853" t="s">
        <v>364</v>
      </c>
      <c r="F3853" s="27" t="str">
        <f t="shared" si="60"/>
        <v>H: Wallich, Daniel</v>
      </c>
      <c r="G3853" s="27" t="str">
        <f>VLOOKUP(A3853,bangolf_kategorien!$A$2:$B$11,2,FALSE)</f>
        <v>H</v>
      </c>
    </row>
    <row r="3854" spans="1:7" ht="14.5" x14ac:dyDescent="0.35">
      <c r="A3854" t="s">
        <v>116</v>
      </c>
      <c r="B3854">
        <v>65880</v>
      </c>
      <c r="C3854" t="s">
        <v>680</v>
      </c>
      <c r="D3854" t="s">
        <v>3030</v>
      </c>
      <c r="E3854" t="s">
        <v>223</v>
      </c>
      <c r="F3854" s="27" t="str">
        <f t="shared" si="60"/>
        <v>SW2: Wallis, Brigitte</v>
      </c>
      <c r="G3854" s="27" t="str">
        <f>VLOOKUP(A3854,bangolf_kategorien!$A$2:$B$11,2,FALSE)</f>
        <v>SW2</v>
      </c>
    </row>
    <row r="3855" spans="1:7" ht="14.5" x14ac:dyDescent="0.35">
      <c r="A3855" t="s">
        <v>112</v>
      </c>
      <c r="B3855">
        <v>65879</v>
      </c>
      <c r="C3855" t="s">
        <v>678</v>
      </c>
      <c r="D3855" t="s">
        <v>3030</v>
      </c>
      <c r="E3855" t="s">
        <v>223</v>
      </c>
      <c r="F3855" s="27" t="str">
        <f t="shared" si="60"/>
        <v>SM2: Wallis, Udo</v>
      </c>
      <c r="G3855" s="27" t="str">
        <f>VLOOKUP(A3855,bangolf_kategorien!$A$2:$B$11,2,FALSE)</f>
        <v>SM2</v>
      </c>
    </row>
    <row r="3856" spans="1:7" ht="14.5" x14ac:dyDescent="0.35">
      <c r="A3856" t="s">
        <v>127</v>
      </c>
      <c r="B3856">
        <v>3216771</v>
      </c>
      <c r="C3856" t="s">
        <v>141</v>
      </c>
      <c r="D3856" t="s">
        <v>3997</v>
      </c>
      <c r="E3856" t="s">
        <v>4</v>
      </c>
      <c r="F3856" s="27" t="str">
        <f t="shared" si="60"/>
        <v>H: Waltenberger, Tim</v>
      </c>
      <c r="G3856" s="27" t="str">
        <f>VLOOKUP(A3856,bangolf_kategorien!$A$2:$B$11,2,FALSE)</f>
        <v>H</v>
      </c>
    </row>
    <row r="3857" spans="1:7" ht="14.5" x14ac:dyDescent="0.35">
      <c r="A3857" t="s">
        <v>112</v>
      </c>
      <c r="B3857">
        <v>24779</v>
      </c>
      <c r="C3857" t="s">
        <v>678</v>
      </c>
      <c r="D3857" t="s">
        <v>445</v>
      </c>
      <c r="E3857" t="s">
        <v>211</v>
      </c>
      <c r="F3857" s="27" t="str">
        <f t="shared" si="60"/>
        <v>SM2: Walter, Udo</v>
      </c>
      <c r="G3857" s="27" t="str">
        <f>VLOOKUP(A3857,bangolf_kategorien!$A$2:$B$11,2,FALSE)</f>
        <v>SM2</v>
      </c>
    </row>
    <row r="3858" spans="1:7" ht="14.5" x14ac:dyDescent="0.35">
      <c r="A3858" t="s">
        <v>112</v>
      </c>
      <c r="B3858">
        <v>66885</v>
      </c>
      <c r="C3858" t="s">
        <v>472</v>
      </c>
      <c r="D3858" t="s">
        <v>445</v>
      </c>
      <c r="E3858" t="s">
        <v>1047</v>
      </c>
      <c r="F3858" s="27" t="str">
        <f t="shared" si="60"/>
        <v>SM2: Walter, Wilfried</v>
      </c>
      <c r="G3858" s="27" t="str">
        <f>VLOOKUP(A3858,bangolf_kategorien!$A$2:$B$11,2,FALSE)</f>
        <v>SM2</v>
      </c>
    </row>
    <row r="3859" spans="1:7" ht="14.5" x14ac:dyDescent="0.35">
      <c r="A3859" t="s">
        <v>127</v>
      </c>
      <c r="B3859">
        <v>38457</v>
      </c>
      <c r="C3859" t="s">
        <v>1907</v>
      </c>
      <c r="D3859" t="s">
        <v>2392</v>
      </c>
      <c r="E3859" t="s">
        <v>488</v>
      </c>
      <c r="F3859" s="27" t="str">
        <f t="shared" si="60"/>
        <v>H: Walther, Denis</v>
      </c>
      <c r="G3859" s="27" t="str">
        <f>VLOOKUP(A3859,bangolf_kategorien!$A$2:$B$11,2,FALSE)</f>
        <v>H</v>
      </c>
    </row>
    <row r="3860" spans="1:7" ht="14.5" x14ac:dyDescent="0.35">
      <c r="A3860" t="s">
        <v>112</v>
      </c>
      <c r="B3860">
        <v>36712</v>
      </c>
      <c r="C3860" t="s">
        <v>465</v>
      </c>
      <c r="D3860" t="s">
        <v>2392</v>
      </c>
      <c r="E3860" t="s">
        <v>2644</v>
      </c>
      <c r="F3860" s="27" t="str">
        <f t="shared" si="60"/>
        <v>SM2: Walther, Hans-Jürgen</v>
      </c>
      <c r="G3860" s="27" t="str">
        <f>VLOOKUP(A3860,bangolf_kategorien!$A$2:$B$11,2,FALSE)</f>
        <v>SM2</v>
      </c>
    </row>
    <row r="3861" spans="1:7" ht="14.5" x14ac:dyDescent="0.35">
      <c r="A3861" t="s">
        <v>123</v>
      </c>
      <c r="B3861">
        <v>28026</v>
      </c>
      <c r="C3861" t="s">
        <v>232</v>
      </c>
      <c r="D3861" t="s">
        <v>2392</v>
      </c>
      <c r="E3861" t="s">
        <v>1047</v>
      </c>
      <c r="F3861" s="27" t="str">
        <f t="shared" si="60"/>
        <v>SM1: Walther, Klaus</v>
      </c>
      <c r="G3861" s="27" t="str">
        <f>VLOOKUP(A3861,bangolf_kategorien!$A$2:$B$11,2,FALSE)</f>
        <v>SM1</v>
      </c>
    </row>
    <row r="3862" spans="1:7" ht="14.5" x14ac:dyDescent="0.35">
      <c r="A3862" t="s">
        <v>127</v>
      </c>
      <c r="B3862">
        <v>66125</v>
      </c>
      <c r="C3862" t="s">
        <v>149</v>
      </c>
      <c r="D3862" t="s">
        <v>2392</v>
      </c>
      <c r="E3862" t="s">
        <v>488</v>
      </c>
      <c r="F3862" s="27" t="str">
        <f t="shared" si="60"/>
        <v>H: Walther, Markus</v>
      </c>
      <c r="G3862" s="27" t="str">
        <f>VLOOKUP(A3862,bangolf_kategorien!$A$2:$B$11,2,FALSE)</f>
        <v>H</v>
      </c>
    </row>
    <row r="3863" spans="1:7" ht="14.5" x14ac:dyDescent="0.35">
      <c r="A3863" t="s">
        <v>123</v>
      </c>
      <c r="B3863">
        <v>40893</v>
      </c>
      <c r="C3863" t="s">
        <v>190</v>
      </c>
      <c r="D3863" t="s">
        <v>2392</v>
      </c>
      <c r="E3863" t="s">
        <v>1104</v>
      </c>
      <c r="F3863" s="27" t="str">
        <f t="shared" si="60"/>
        <v>SM1: Walther, Uwe</v>
      </c>
      <c r="G3863" s="27" t="str">
        <f>VLOOKUP(A3863,bangolf_kategorien!$A$2:$B$11,2,FALSE)</f>
        <v>SM1</v>
      </c>
    </row>
    <row r="3864" spans="1:7" ht="14.5" x14ac:dyDescent="0.35">
      <c r="A3864" t="s">
        <v>127</v>
      </c>
      <c r="B3864">
        <v>64930</v>
      </c>
      <c r="C3864" t="s">
        <v>3998</v>
      </c>
      <c r="D3864" t="s">
        <v>3999</v>
      </c>
      <c r="E3864" t="s">
        <v>408</v>
      </c>
      <c r="F3864" s="27" t="str">
        <f t="shared" si="60"/>
        <v>H: Walz, Fabio</v>
      </c>
      <c r="G3864" s="27" t="str">
        <f>VLOOKUP(A3864,bangolf_kategorien!$A$2:$B$11,2,FALSE)</f>
        <v>H</v>
      </c>
    </row>
    <row r="3865" spans="1:7" ht="14.5" x14ac:dyDescent="0.35">
      <c r="A3865" t="s">
        <v>123</v>
      </c>
      <c r="B3865">
        <v>40495</v>
      </c>
      <c r="C3865" t="s">
        <v>269</v>
      </c>
      <c r="D3865" t="s">
        <v>3031</v>
      </c>
      <c r="E3865" t="s">
        <v>417</v>
      </c>
      <c r="F3865" s="27" t="str">
        <f t="shared" si="60"/>
        <v>SM1: Wamboldt, Christian</v>
      </c>
      <c r="G3865" s="27" t="str">
        <f>VLOOKUP(A3865,bangolf_kategorien!$A$2:$B$11,2,FALSE)</f>
        <v>SM1</v>
      </c>
    </row>
    <row r="3866" spans="1:7" ht="14.5" x14ac:dyDescent="0.35">
      <c r="A3866" t="s">
        <v>134</v>
      </c>
      <c r="B3866">
        <v>29768</v>
      </c>
      <c r="C3866" t="s">
        <v>454</v>
      </c>
      <c r="D3866" t="s">
        <v>3031</v>
      </c>
      <c r="E3866" t="s">
        <v>417</v>
      </c>
      <c r="F3866" s="27" t="str">
        <f t="shared" si="60"/>
        <v>SW1: Wamboldt, Christiane</v>
      </c>
      <c r="G3866" s="27" t="str">
        <f>VLOOKUP(A3866,bangolf_kategorien!$A$2:$B$11,2,FALSE)</f>
        <v>SW1</v>
      </c>
    </row>
    <row r="3867" spans="1:7" ht="14.5" x14ac:dyDescent="0.35">
      <c r="A3867" t="s">
        <v>197</v>
      </c>
      <c r="B3867">
        <v>66192</v>
      </c>
      <c r="C3867" t="s">
        <v>1573</v>
      </c>
      <c r="D3867" t="s">
        <v>3032</v>
      </c>
      <c r="E3867" t="s">
        <v>531</v>
      </c>
      <c r="F3867" s="27" t="str">
        <f t="shared" si="60"/>
        <v>JM: Wanjek, Eric</v>
      </c>
      <c r="G3867" s="27" t="str">
        <f>VLOOKUP(A3867,bangolf_kategorien!$A$2:$B$11,2,FALSE)</f>
        <v>JM</v>
      </c>
    </row>
    <row r="3868" spans="1:7" ht="14.5" x14ac:dyDescent="0.35">
      <c r="A3868" t="s">
        <v>123</v>
      </c>
      <c r="B3868">
        <v>37030</v>
      </c>
      <c r="C3868" t="s">
        <v>3033</v>
      </c>
      <c r="D3868" t="s">
        <v>3032</v>
      </c>
      <c r="E3868" t="s">
        <v>531</v>
      </c>
      <c r="F3868" s="27" t="str">
        <f t="shared" si="60"/>
        <v>SM1: Wanjek, Guido</v>
      </c>
      <c r="G3868" s="27" t="str">
        <f>VLOOKUP(A3868,bangolf_kategorien!$A$2:$B$11,2,FALSE)</f>
        <v>SM1</v>
      </c>
    </row>
    <row r="3869" spans="1:7" ht="14.5" x14ac:dyDescent="0.35">
      <c r="A3869" t="s">
        <v>134</v>
      </c>
      <c r="B3869">
        <v>37029</v>
      </c>
      <c r="C3869" t="s">
        <v>3034</v>
      </c>
      <c r="D3869" t="s">
        <v>3032</v>
      </c>
      <c r="E3869" t="s">
        <v>531</v>
      </c>
      <c r="F3869" s="27" t="str">
        <f t="shared" si="60"/>
        <v>SW1: Wanjek, Mandy</v>
      </c>
      <c r="G3869" s="27" t="str">
        <f>VLOOKUP(A3869,bangolf_kategorien!$A$2:$B$11,2,FALSE)</f>
        <v>SW1</v>
      </c>
    </row>
    <row r="3870" spans="1:7" ht="14.5" x14ac:dyDescent="0.35">
      <c r="A3870" t="s">
        <v>127</v>
      </c>
      <c r="B3870">
        <v>36782</v>
      </c>
      <c r="C3870" t="s">
        <v>186</v>
      </c>
      <c r="D3870" t="s">
        <v>3035</v>
      </c>
      <c r="E3870" t="s">
        <v>1852</v>
      </c>
      <c r="F3870" s="27" t="str">
        <f t="shared" si="60"/>
        <v>H: Wanner, Alexander</v>
      </c>
      <c r="G3870" s="27" t="str">
        <f>VLOOKUP(A3870,bangolf_kategorien!$A$2:$B$11,2,FALSE)</f>
        <v>H</v>
      </c>
    </row>
    <row r="3871" spans="1:7" ht="14.5" x14ac:dyDescent="0.35">
      <c r="A3871" t="s">
        <v>127</v>
      </c>
      <c r="B3871">
        <v>33543</v>
      </c>
      <c r="C3871" t="s">
        <v>198</v>
      </c>
      <c r="D3871" t="s">
        <v>3035</v>
      </c>
      <c r="E3871" t="s">
        <v>1852</v>
      </c>
      <c r="F3871" s="27" t="str">
        <f t="shared" si="60"/>
        <v>H: Wanner, Florian</v>
      </c>
      <c r="G3871" s="27" t="str">
        <f>VLOOKUP(A3871,bangolf_kategorien!$A$2:$B$11,2,FALSE)</f>
        <v>H</v>
      </c>
    </row>
    <row r="3872" spans="1:7" ht="14.5" x14ac:dyDescent="0.35">
      <c r="A3872" t="s">
        <v>123</v>
      </c>
      <c r="B3872">
        <v>25071</v>
      </c>
      <c r="C3872" t="s">
        <v>1429</v>
      </c>
      <c r="D3872" t="s">
        <v>3035</v>
      </c>
      <c r="E3872" t="s">
        <v>1852</v>
      </c>
      <c r="F3872" s="27" t="str">
        <f t="shared" si="60"/>
        <v>SM1: Wanner, Hans-Jörg</v>
      </c>
      <c r="G3872" s="27" t="str">
        <f>VLOOKUP(A3872,bangolf_kategorien!$A$2:$B$11,2,FALSE)</f>
        <v>SM1</v>
      </c>
    </row>
    <row r="3873" spans="1:7" ht="14.5" x14ac:dyDescent="0.35">
      <c r="A3873" t="s">
        <v>123</v>
      </c>
      <c r="B3873">
        <v>33946</v>
      </c>
      <c r="C3873" t="s">
        <v>938</v>
      </c>
      <c r="D3873" t="s">
        <v>3036</v>
      </c>
      <c r="E3873" t="s">
        <v>249</v>
      </c>
      <c r="F3873" s="27" t="str">
        <f t="shared" si="60"/>
        <v>SM1: Waptis, Burkhard</v>
      </c>
      <c r="G3873" s="27" t="str">
        <f>VLOOKUP(A3873,bangolf_kategorien!$A$2:$B$11,2,FALSE)</f>
        <v>SM1</v>
      </c>
    </row>
    <row r="3874" spans="1:7" ht="14.5" x14ac:dyDescent="0.35">
      <c r="A3874" t="s">
        <v>152</v>
      </c>
      <c r="B3874">
        <v>66830</v>
      </c>
      <c r="C3874" t="s">
        <v>2093</v>
      </c>
      <c r="D3874" t="s">
        <v>3037</v>
      </c>
      <c r="E3874" t="s">
        <v>153</v>
      </c>
      <c r="F3874" s="27" t="str">
        <f t="shared" si="60"/>
        <v>SCHM: Warkentin, Silas</v>
      </c>
      <c r="G3874" s="27" t="str">
        <f>VLOOKUP(A3874,bangolf_kategorien!$A$2:$B$11,2,FALSE)</f>
        <v>SCHM</v>
      </c>
    </row>
    <row r="3875" spans="1:7" ht="14.5" x14ac:dyDescent="0.35">
      <c r="A3875" t="s">
        <v>134</v>
      </c>
      <c r="B3875">
        <v>1612</v>
      </c>
      <c r="C3875" t="s">
        <v>2741</v>
      </c>
      <c r="D3875" t="s">
        <v>3038</v>
      </c>
      <c r="E3875" t="s">
        <v>119</v>
      </c>
      <c r="F3875" s="27" t="str">
        <f t="shared" si="60"/>
        <v>SW1: Warnecke, Jenifer</v>
      </c>
      <c r="G3875" s="27" t="str">
        <f>VLOOKUP(A3875,bangolf_kategorien!$A$2:$B$11,2,FALSE)</f>
        <v>SW1</v>
      </c>
    </row>
    <row r="3876" spans="1:7" ht="14.5" x14ac:dyDescent="0.35">
      <c r="A3876" t="s">
        <v>134</v>
      </c>
      <c r="B3876">
        <v>46911</v>
      </c>
      <c r="C3876" t="s">
        <v>310</v>
      </c>
      <c r="D3876" t="s">
        <v>3038</v>
      </c>
      <c r="E3876" t="s">
        <v>438</v>
      </c>
      <c r="F3876" s="27" t="str">
        <f t="shared" si="60"/>
        <v>SW1: Warnecke, Nicole</v>
      </c>
      <c r="G3876" s="27" t="str">
        <f>VLOOKUP(A3876,bangolf_kategorien!$A$2:$B$11,2,FALSE)</f>
        <v>SW1</v>
      </c>
    </row>
    <row r="3877" spans="1:7" ht="14.5" x14ac:dyDescent="0.35">
      <c r="A3877" t="s">
        <v>127</v>
      </c>
      <c r="B3877">
        <v>35215</v>
      </c>
      <c r="C3877" t="s">
        <v>887</v>
      </c>
      <c r="D3877" t="s">
        <v>3039</v>
      </c>
      <c r="E3877" t="s">
        <v>621</v>
      </c>
      <c r="F3877" s="27" t="str">
        <f t="shared" si="60"/>
        <v>H: Warnkens, Manuel</v>
      </c>
      <c r="G3877" s="27" t="str">
        <f>VLOOKUP(A3877,bangolf_kategorien!$A$2:$B$11,2,FALSE)</f>
        <v>H</v>
      </c>
    </row>
    <row r="3878" spans="1:7" ht="14.5" x14ac:dyDescent="0.35">
      <c r="A3878" t="s">
        <v>112</v>
      </c>
      <c r="B3878">
        <v>35214</v>
      </c>
      <c r="C3878" t="s">
        <v>124</v>
      </c>
      <c r="D3878" t="s">
        <v>3039</v>
      </c>
      <c r="E3878" t="s">
        <v>621</v>
      </c>
      <c r="F3878" s="27" t="str">
        <f t="shared" si="60"/>
        <v>SM2: Warnkens, Thomas</v>
      </c>
      <c r="G3878" s="27" t="str">
        <f>VLOOKUP(A3878,bangolf_kategorien!$A$2:$B$11,2,FALSE)</f>
        <v>SM2</v>
      </c>
    </row>
    <row r="3879" spans="1:7" ht="14.5" x14ac:dyDescent="0.35">
      <c r="A3879" t="s">
        <v>127</v>
      </c>
      <c r="B3879">
        <v>65415</v>
      </c>
      <c r="C3879" t="s">
        <v>330</v>
      </c>
      <c r="D3879" t="s">
        <v>3040</v>
      </c>
      <c r="E3879" t="s">
        <v>2167</v>
      </c>
      <c r="F3879" s="27" t="str">
        <f t="shared" si="60"/>
        <v>H: Warschkau, Tobias</v>
      </c>
      <c r="G3879" s="27" t="str">
        <f>VLOOKUP(A3879,bangolf_kategorien!$A$2:$B$11,2,FALSE)</f>
        <v>H</v>
      </c>
    </row>
    <row r="3880" spans="1:7" ht="14.5" x14ac:dyDescent="0.35">
      <c r="A3880" t="s">
        <v>112</v>
      </c>
      <c r="B3880">
        <v>24559</v>
      </c>
      <c r="C3880" t="s">
        <v>1434</v>
      </c>
      <c r="D3880" t="s">
        <v>3041</v>
      </c>
      <c r="E3880" t="s">
        <v>243</v>
      </c>
      <c r="F3880" s="27" t="str">
        <f t="shared" si="60"/>
        <v>SM2: Waschbusch, Hans-Werner</v>
      </c>
      <c r="G3880" s="27" t="str">
        <f>VLOOKUP(A3880,bangolf_kategorien!$A$2:$B$11,2,FALSE)</f>
        <v>SM2</v>
      </c>
    </row>
    <row r="3881" spans="1:7" ht="14.5" x14ac:dyDescent="0.35">
      <c r="A3881" t="s">
        <v>116</v>
      </c>
      <c r="B3881">
        <v>43441</v>
      </c>
      <c r="C3881" t="s">
        <v>443</v>
      </c>
      <c r="D3881" t="s">
        <v>3041</v>
      </c>
      <c r="E3881" t="s">
        <v>243</v>
      </c>
      <c r="F3881" s="27" t="str">
        <f t="shared" si="60"/>
        <v>SW2: Waschbusch, Ursula</v>
      </c>
      <c r="G3881" s="27" t="str">
        <f>VLOOKUP(A3881,bangolf_kategorien!$A$2:$B$11,2,FALSE)</f>
        <v>SW2</v>
      </c>
    </row>
    <row r="3882" spans="1:7" ht="14.5" x14ac:dyDescent="0.35">
      <c r="A3882" t="s">
        <v>123</v>
      </c>
      <c r="B3882">
        <v>67176</v>
      </c>
      <c r="C3882" t="s">
        <v>186</v>
      </c>
      <c r="D3882" t="s">
        <v>3633</v>
      </c>
      <c r="E3882" t="s">
        <v>148</v>
      </c>
      <c r="F3882" s="27" t="str">
        <f t="shared" si="60"/>
        <v>SM1: Waskow, Alexander</v>
      </c>
      <c r="G3882" s="27" t="str">
        <f>VLOOKUP(A3882,bangolf_kategorien!$A$2:$B$11,2,FALSE)</f>
        <v>SM1</v>
      </c>
    </row>
    <row r="3883" spans="1:7" ht="14.5" x14ac:dyDescent="0.35">
      <c r="A3883" t="s">
        <v>127</v>
      </c>
      <c r="B3883">
        <v>34515</v>
      </c>
      <c r="C3883" t="s">
        <v>236</v>
      </c>
      <c r="D3883" t="s">
        <v>3042</v>
      </c>
      <c r="E3883" t="s">
        <v>354</v>
      </c>
      <c r="F3883" s="27" t="str">
        <f t="shared" si="60"/>
        <v>H: Wassermann, Sven</v>
      </c>
      <c r="G3883" s="27" t="str">
        <f>VLOOKUP(A3883,bangolf_kategorien!$A$2:$B$11,2,FALSE)</f>
        <v>H</v>
      </c>
    </row>
    <row r="3884" spans="1:7" ht="14.5" x14ac:dyDescent="0.35">
      <c r="A3884" t="s">
        <v>116</v>
      </c>
      <c r="B3884">
        <v>65513</v>
      </c>
      <c r="C3884" t="s">
        <v>680</v>
      </c>
      <c r="D3884" t="s">
        <v>3043</v>
      </c>
      <c r="E3884" t="s">
        <v>447</v>
      </c>
      <c r="F3884" s="27" t="str">
        <f t="shared" si="60"/>
        <v>SW2: Waßmer, Brigitte</v>
      </c>
      <c r="G3884" s="27" t="str">
        <f>VLOOKUP(A3884,bangolf_kategorien!$A$2:$B$11,2,FALSE)</f>
        <v>SW2</v>
      </c>
    </row>
    <row r="3885" spans="1:7" ht="14.5" x14ac:dyDescent="0.35">
      <c r="A3885" t="s">
        <v>112</v>
      </c>
      <c r="B3885">
        <v>37371</v>
      </c>
      <c r="C3885" t="s">
        <v>180</v>
      </c>
      <c r="D3885" t="s">
        <v>3043</v>
      </c>
      <c r="E3885" t="s">
        <v>447</v>
      </c>
      <c r="F3885" s="27" t="str">
        <f t="shared" si="60"/>
        <v>SM2: Waßmer, Peter</v>
      </c>
      <c r="G3885" s="27" t="str">
        <f>VLOOKUP(A3885,bangolf_kategorien!$A$2:$B$11,2,FALSE)</f>
        <v>SM2</v>
      </c>
    </row>
    <row r="3886" spans="1:7" ht="14.5" x14ac:dyDescent="0.35">
      <c r="A3886" t="s">
        <v>127</v>
      </c>
      <c r="B3886">
        <v>65862</v>
      </c>
      <c r="C3886" t="s">
        <v>399</v>
      </c>
      <c r="D3886" t="s">
        <v>3044</v>
      </c>
      <c r="E3886" t="s">
        <v>786</v>
      </c>
      <c r="F3886" s="27" t="str">
        <f t="shared" si="60"/>
        <v>H: Waxmann, Dirk</v>
      </c>
      <c r="G3886" s="27" t="str">
        <f>VLOOKUP(A3886,bangolf_kategorien!$A$2:$B$11,2,FALSE)</f>
        <v>H</v>
      </c>
    </row>
    <row r="3887" spans="1:7" ht="14.5" x14ac:dyDescent="0.35">
      <c r="A3887" t="s">
        <v>127</v>
      </c>
      <c r="B3887">
        <v>65861</v>
      </c>
      <c r="C3887" t="s">
        <v>236</v>
      </c>
      <c r="D3887" t="s">
        <v>3044</v>
      </c>
      <c r="E3887" t="s">
        <v>786</v>
      </c>
      <c r="F3887" s="27" t="str">
        <f t="shared" si="60"/>
        <v>H: Waxmann, Sven</v>
      </c>
      <c r="G3887" s="27" t="str">
        <f>VLOOKUP(A3887,bangolf_kategorien!$A$2:$B$11,2,FALSE)</f>
        <v>H</v>
      </c>
    </row>
    <row r="3888" spans="1:7" ht="14.5" x14ac:dyDescent="0.35">
      <c r="A3888" t="s">
        <v>123</v>
      </c>
      <c r="B3888">
        <v>35116</v>
      </c>
      <c r="C3888" t="s">
        <v>143</v>
      </c>
      <c r="D3888" t="s">
        <v>3045</v>
      </c>
      <c r="E3888" t="s">
        <v>211</v>
      </c>
      <c r="F3888" s="27" t="str">
        <f t="shared" si="60"/>
        <v>SM1: Weber, Bernd</v>
      </c>
      <c r="G3888" s="27" t="str">
        <f>VLOOKUP(A3888,bangolf_kategorien!$A$2:$B$11,2,FALSE)</f>
        <v>SM1</v>
      </c>
    </row>
    <row r="3889" spans="1:7" ht="14.5" x14ac:dyDescent="0.35">
      <c r="A3889" t="s">
        <v>127</v>
      </c>
      <c r="B3889">
        <v>23179</v>
      </c>
      <c r="C3889" t="s">
        <v>324</v>
      </c>
      <c r="D3889" t="s">
        <v>3045</v>
      </c>
      <c r="E3889" t="s">
        <v>426</v>
      </c>
      <c r="F3889" s="27" t="str">
        <f t="shared" si="60"/>
        <v>H: Weber, Dennis</v>
      </c>
      <c r="G3889" s="27" t="str">
        <f>VLOOKUP(A3889,bangolf_kategorien!$A$2:$B$11,2,FALSE)</f>
        <v>H</v>
      </c>
    </row>
    <row r="3890" spans="1:7" ht="14.5" x14ac:dyDescent="0.35">
      <c r="A3890" t="s">
        <v>127</v>
      </c>
      <c r="B3890">
        <v>27911</v>
      </c>
      <c r="C3890" t="s">
        <v>494</v>
      </c>
      <c r="D3890" t="s">
        <v>3045</v>
      </c>
      <c r="E3890" t="s">
        <v>580</v>
      </c>
      <c r="F3890" s="27" t="str">
        <f t="shared" si="60"/>
        <v>H: Weber, Dominik</v>
      </c>
      <c r="G3890" s="27" t="str">
        <f>VLOOKUP(A3890,bangolf_kategorien!$A$2:$B$11,2,FALSE)</f>
        <v>H</v>
      </c>
    </row>
    <row r="3891" spans="1:7" ht="14.5" x14ac:dyDescent="0.35">
      <c r="A3891" t="s">
        <v>215</v>
      </c>
      <c r="B3891">
        <v>66765</v>
      </c>
      <c r="C3891" t="s">
        <v>2002</v>
      </c>
      <c r="D3891" t="s">
        <v>3045</v>
      </c>
      <c r="E3891" t="s">
        <v>408</v>
      </c>
      <c r="F3891" s="27" t="str">
        <f t="shared" si="60"/>
        <v>SCHW: Weber, Elena</v>
      </c>
      <c r="G3891" s="27" t="str">
        <f>VLOOKUP(A3891,bangolf_kategorien!$A$2:$B$11,2,FALSE)</f>
        <v>SCHW</v>
      </c>
    </row>
    <row r="3892" spans="1:7" ht="14.5" x14ac:dyDescent="0.35">
      <c r="A3892" t="s">
        <v>123</v>
      </c>
      <c r="B3892">
        <v>29622</v>
      </c>
      <c r="C3892" t="s">
        <v>360</v>
      </c>
      <c r="D3892" t="s">
        <v>3045</v>
      </c>
      <c r="E3892" t="s">
        <v>219</v>
      </c>
      <c r="F3892" s="27" t="str">
        <f t="shared" si="60"/>
        <v>SM1: Weber, Hans-Dieter</v>
      </c>
      <c r="G3892" s="27" t="str">
        <f>VLOOKUP(A3892,bangolf_kategorien!$A$2:$B$11,2,FALSE)</f>
        <v>SM1</v>
      </c>
    </row>
    <row r="3893" spans="1:7" ht="14.5" x14ac:dyDescent="0.35">
      <c r="A3893" t="s">
        <v>112</v>
      </c>
      <c r="B3893">
        <v>3114564</v>
      </c>
      <c r="C3893" t="s">
        <v>133</v>
      </c>
      <c r="D3893" t="s">
        <v>3045</v>
      </c>
      <c r="E3893" t="s">
        <v>4</v>
      </c>
      <c r="F3893" s="27" t="str">
        <f t="shared" si="60"/>
        <v>SM2: Weber, Herbert</v>
      </c>
      <c r="G3893" s="27" t="str">
        <f>VLOOKUP(A3893,bangolf_kategorien!$A$2:$B$11,2,FALSE)</f>
        <v>SM2</v>
      </c>
    </row>
    <row r="3894" spans="1:7" ht="14.5" x14ac:dyDescent="0.35">
      <c r="A3894" t="s">
        <v>215</v>
      </c>
      <c r="B3894">
        <v>66887</v>
      </c>
      <c r="C3894" t="s">
        <v>1929</v>
      </c>
      <c r="D3894" t="s">
        <v>3045</v>
      </c>
      <c r="E3894" t="s">
        <v>219</v>
      </c>
      <c r="F3894" s="27" t="str">
        <f t="shared" si="60"/>
        <v>SCHW: Weber, Janina</v>
      </c>
      <c r="G3894" s="27" t="str">
        <f>VLOOKUP(A3894,bangolf_kategorien!$A$2:$B$11,2,FALSE)</f>
        <v>SCHW</v>
      </c>
    </row>
    <row r="3895" spans="1:7" ht="14.5" x14ac:dyDescent="0.35">
      <c r="A3895" t="s">
        <v>123</v>
      </c>
      <c r="B3895">
        <v>47235</v>
      </c>
      <c r="C3895" t="s">
        <v>3046</v>
      </c>
      <c r="D3895" t="s">
        <v>3045</v>
      </c>
      <c r="E3895" t="s">
        <v>231</v>
      </c>
      <c r="F3895" s="27" t="str">
        <f t="shared" si="60"/>
        <v>SM1: Weber, Jörg Markus</v>
      </c>
      <c r="G3895" s="27" t="str">
        <f>VLOOKUP(A3895,bangolf_kategorien!$A$2:$B$11,2,FALSE)</f>
        <v>SM1</v>
      </c>
    </row>
    <row r="3896" spans="1:7" ht="14.5" x14ac:dyDescent="0.35">
      <c r="A3896" t="s">
        <v>134</v>
      </c>
      <c r="B3896">
        <v>66866</v>
      </c>
      <c r="C3896" t="s">
        <v>2126</v>
      </c>
      <c r="D3896" t="s">
        <v>3045</v>
      </c>
      <c r="E3896" t="s">
        <v>408</v>
      </c>
      <c r="F3896" s="27" t="str">
        <f t="shared" si="60"/>
        <v>SW1: Weber, Jutta</v>
      </c>
      <c r="G3896" s="27" t="str">
        <f>VLOOKUP(A3896,bangolf_kategorien!$A$2:$B$11,2,FALSE)</f>
        <v>SW1</v>
      </c>
    </row>
    <row r="3897" spans="1:7" ht="14.5" x14ac:dyDescent="0.35">
      <c r="A3897" t="s">
        <v>138</v>
      </c>
      <c r="B3897">
        <v>3216792</v>
      </c>
      <c r="C3897" t="s">
        <v>430</v>
      </c>
      <c r="D3897" t="s">
        <v>3045</v>
      </c>
      <c r="E3897" t="s">
        <v>4</v>
      </c>
      <c r="F3897" s="27" t="str">
        <f t="shared" si="60"/>
        <v>D: Weber, Karin</v>
      </c>
      <c r="G3897" s="27" t="str">
        <f>VLOOKUP(A3897,bangolf_kategorien!$A$2:$B$11,2,FALSE)</f>
        <v>D</v>
      </c>
    </row>
    <row r="3898" spans="1:7" ht="14.5" x14ac:dyDescent="0.35">
      <c r="A3898" t="s">
        <v>112</v>
      </c>
      <c r="B3898">
        <v>6298</v>
      </c>
      <c r="C3898" t="s">
        <v>3047</v>
      </c>
      <c r="D3898" t="s">
        <v>3045</v>
      </c>
      <c r="E3898" t="s">
        <v>288</v>
      </c>
      <c r="F3898" s="27" t="str">
        <f t="shared" si="60"/>
        <v>SM2: Weber, Karl-Otto</v>
      </c>
      <c r="G3898" s="27" t="str">
        <f>VLOOKUP(A3898,bangolf_kategorien!$A$2:$B$11,2,FALSE)</f>
        <v>SM2</v>
      </c>
    </row>
    <row r="3899" spans="1:7" ht="14.5" x14ac:dyDescent="0.35">
      <c r="A3899" t="s">
        <v>127</v>
      </c>
      <c r="B3899">
        <v>66802</v>
      </c>
      <c r="C3899" t="s">
        <v>238</v>
      </c>
      <c r="D3899" t="s">
        <v>3045</v>
      </c>
      <c r="E3899" t="s">
        <v>175</v>
      </c>
      <c r="F3899" s="27" t="str">
        <f t="shared" si="60"/>
        <v>H: Weber, Marco</v>
      </c>
      <c r="G3899" s="27" t="str">
        <f>VLOOKUP(A3899,bangolf_kategorien!$A$2:$B$11,2,FALSE)</f>
        <v>H</v>
      </c>
    </row>
    <row r="3900" spans="1:7" ht="14.5" x14ac:dyDescent="0.35">
      <c r="A3900" t="s">
        <v>134</v>
      </c>
      <c r="B3900">
        <v>38167</v>
      </c>
      <c r="C3900" t="s">
        <v>365</v>
      </c>
      <c r="D3900" t="s">
        <v>3045</v>
      </c>
      <c r="E3900" t="s">
        <v>288</v>
      </c>
      <c r="F3900" s="27" t="str">
        <f t="shared" si="60"/>
        <v>SW1: Weber, Marianne</v>
      </c>
      <c r="G3900" s="27" t="str">
        <f>VLOOKUP(A3900,bangolf_kategorien!$A$2:$B$11,2,FALSE)</f>
        <v>SW1</v>
      </c>
    </row>
    <row r="3901" spans="1:7" ht="14.5" x14ac:dyDescent="0.35">
      <c r="A3901" t="s">
        <v>123</v>
      </c>
      <c r="B3901">
        <v>3117838</v>
      </c>
      <c r="C3901" t="s">
        <v>359</v>
      </c>
      <c r="D3901" t="s">
        <v>3634</v>
      </c>
      <c r="E3901" t="s">
        <v>4</v>
      </c>
      <c r="F3901" s="27" t="str">
        <f t="shared" si="60"/>
        <v>SM1: Wedekind, Ralf</v>
      </c>
      <c r="G3901" s="27" t="str">
        <f>VLOOKUP(A3901,bangolf_kategorien!$A$2:$B$11,2,FALSE)</f>
        <v>SM1</v>
      </c>
    </row>
    <row r="3902" spans="1:7" ht="14.5" x14ac:dyDescent="0.35">
      <c r="A3902" t="s">
        <v>123</v>
      </c>
      <c r="B3902">
        <v>46606</v>
      </c>
      <c r="C3902" t="s">
        <v>236</v>
      </c>
      <c r="D3902" t="s">
        <v>3048</v>
      </c>
      <c r="E3902" t="s">
        <v>276</v>
      </c>
      <c r="F3902" s="27" t="str">
        <f t="shared" si="60"/>
        <v>SM1: Wedmann, Sven</v>
      </c>
      <c r="G3902" s="27" t="str">
        <f>VLOOKUP(A3902,bangolf_kategorien!$A$2:$B$11,2,FALSE)</f>
        <v>SM1</v>
      </c>
    </row>
    <row r="3903" spans="1:7" ht="14.5" x14ac:dyDescent="0.35">
      <c r="A3903" t="s">
        <v>123</v>
      </c>
      <c r="B3903">
        <v>35491</v>
      </c>
      <c r="C3903" t="s">
        <v>513</v>
      </c>
      <c r="D3903" t="s">
        <v>3049</v>
      </c>
      <c r="E3903" t="s">
        <v>540</v>
      </c>
      <c r="F3903" s="27" t="str">
        <f t="shared" si="60"/>
        <v>SM1: Wege, Frank</v>
      </c>
      <c r="G3903" s="27" t="str">
        <f>VLOOKUP(A3903,bangolf_kategorien!$A$2:$B$11,2,FALSE)</f>
        <v>SM1</v>
      </c>
    </row>
    <row r="3904" spans="1:7" ht="14.5" x14ac:dyDescent="0.35">
      <c r="A3904" t="s">
        <v>112</v>
      </c>
      <c r="B3904">
        <v>33976</v>
      </c>
      <c r="C3904" t="s">
        <v>2035</v>
      </c>
      <c r="D3904" t="s">
        <v>3050</v>
      </c>
      <c r="E3904" t="s">
        <v>504</v>
      </c>
      <c r="F3904" s="27" t="str">
        <f t="shared" si="60"/>
        <v>SM2: Wehlmann, Hugo</v>
      </c>
      <c r="G3904" s="27" t="str">
        <f>VLOOKUP(A3904,bangolf_kategorien!$A$2:$B$11,2,FALSE)</f>
        <v>SM2</v>
      </c>
    </row>
    <row r="3905" spans="1:7" ht="14.5" x14ac:dyDescent="0.35">
      <c r="A3905" t="s">
        <v>123</v>
      </c>
      <c r="B3905">
        <v>50935</v>
      </c>
      <c r="C3905" t="s">
        <v>149</v>
      </c>
      <c r="D3905" t="s">
        <v>3051</v>
      </c>
      <c r="E3905" t="s">
        <v>178</v>
      </c>
      <c r="F3905" s="27" t="str">
        <f t="shared" si="60"/>
        <v>SM1: Wehmeyer, Markus</v>
      </c>
      <c r="G3905" s="27" t="str">
        <f>VLOOKUP(A3905,bangolf_kategorien!$A$2:$B$11,2,FALSE)</f>
        <v>SM1</v>
      </c>
    </row>
    <row r="3906" spans="1:7" ht="14.5" x14ac:dyDescent="0.35">
      <c r="A3906" t="s">
        <v>112</v>
      </c>
      <c r="B3906">
        <v>37139</v>
      </c>
      <c r="C3906" t="s">
        <v>207</v>
      </c>
      <c r="D3906" t="s">
        <v>3052</v>
      </c>
      <c r="E3906" t="s">
        <v>990</v>
      </c>
      <c r="F3906" s="27" t="str">
        <f t="shared" si="60"/>
        <v>SM2: Wehn, Dieter</v>
      </c>
      <c r="G3906" s="27" t="str">
        <f>VLOOKUP(A3906,bangolf_kategorien!$A$2:$B$11,2,FALSE)</f>
        <v>SM2</v>
      </c>
    </row>
    <row r="3907" spans="1:7" ht="14.5" x14ac:dyDescent="0.35">
      <c r="A3907" t="s">
        <v>134</v>
      </c>
      <c r="B3907">
        <v>37252</v>
      </c>
      <c r="C3907" t="s">
        <v>467</v>
      </c>
      <c r="D3907" t="s">
        <v>3053</v>
      </c>
      <c r="E3907" t="s">
        <v>163</v>
      </c>
      <c r="F3907" s="27" t="str">
        <f t="shared" ref="F3907:F3970" si="61">CONCATENATE(G3907,": ",D3907,", ",C3907)</f>
        <v>SW1: Wehner, Martina</v>
      </c>
      <c r="G3907" s="27" t="str">
        <f>VLOOKUP(A3907,bangolf_kategorien!$A$2:$B$11,2,FALSE)</f>
        <v>SW1</v>
      </c>
    </row>
    <row r="3908" spans="1:7" ht="14.5" x14ac:dyDescent="0.35">
      <c r="A3908" t="s">
        <v>134</v>
      </c>
      <c r="B3908">
        <v>66720</v>
      </c>
      <c r="C3908" t="s">
        <v>841</v>
      </c>
      <c r="D3908" t="s">
        <v>3053</v>
      </c>
      <c r="E3908" t="s">
        <v>126</v>
      </c>
      <c r="F3908" s="27" t="str">
        <f t="shared" si="61"/>
        <v>SW1: Wehner, Petra</v>
      </c>
      <c r="G3908" s="27" t="str">
        <f>VLOOKUP(A3908,bangolf_kategorien!$A$2:$B$11,2,FALSE)</f>
        <v>SW1</v>
      </c>
    </row>
    <row r="3909" spans="1:7" ht="14.5" x14ac:dyDescent="0.35">
      <c r="A3909" t="s">
        <v>138</v>
      </c>
      <c r="B3909">
        <v>37133</v>
      </c>
      <c r="C3909" t="s">
        <v>3460</v>
      </c>
      <c r="D3909" t="s">
        <v>3053</v>
      </c>
      <c r="E3909" t="s">
        <v>163</v>
      </c>
      <c r="F3909" s="27" t="str">
        <f t="shared" si="61"/>
        <v>D: Wehner, Svenja</v>
      </c>
      <c r="G3909" s="27" t="str">
        <f>VLOOKUP(A3909,bangolf_kategorien!$A$2:$B$11,2,FALSE)</f>
        <v>D</v>
      </c>
    </row>
    <row r="3910" spans="1:7" ht="14.5" x14ac:dyDescent="0.35">
      <c r="A3910" t="s">
        <v>123</v>
      </c>
      <c r="B3910">
        <v>27861</v>
      </c>
      <c r="C3910" t="s">
        <v>124</v>
      </c>
      <c r="D3910" t="s">
        <v>3053</v>
      </c>
      <c r="E3910" t="s">
        <v>163</v>
      </c>
      <c r="F3910" s="27" t="str">
        <f t="shared" si="61"/>
        <v>SM1: Wehner, Thomas</v>
      </c>
      <c r="G3910" s="27" t="str">
        <f>VLOOKUP(A3910,bangolf_kategorien!$A$2:$B$11,2,FALSE)</f>
        <v>SM1</v>
      </c>
    </row>
    <row r="3911" spans="1:7" ht="14.5" x14ac:dyDescent="0.35">
      <c r="A3911" t="s">
        <v>123</v>
      </c>
      <c r="B3911">
        <v>31003</v>
      </c>
      <c r="C3911" t="s">
        <v>190</v>
      </c>
      <c r="D3911" t="s">
        <v>3053</v>
      </c>
      <c r="E3911" t="s">
        <v>126</v>
      </c>
      <c r="F3911" s="27" t="str">
        <f t="shared" si="61"/>
        <v>SM1: Wehner, Uwe</v>
      </c>
      <c r="G3911" s="27" t="str">
        <f>VLOOKUP(A3911,bangolf_kategorien!$A$2:$B$11,2,FALSE)</f>
        <v>SM1</v>
      </c>
    </row>
    <row r="3912" spans="1:7" ht="14.5" x14ac:dyDescent="0.35">
      <c r="A3912" t="s">
        <v>123</v>
      </c>
      <c r="B3912">
        <v>67384</v>
      </c>
      <c r="C3912" t="s">
        <v>4000</v>
      </c>
      <c r="D3912" t="s">
        <v>4001</v>
      </c>
      <c r="E3912" t="s">
        <v>137</v>
      </c>
      <c r="F3912" s="27" t="str">
        <f t="shared" si="61"/>
        <v>SM1: Wehrheim, Christofer</v>
      </c>
      <c r="G3912" s="27" t="str">
        <f>VLOOKUP(A3912,bangolf_kategorien!$A$2:$B$11,2,FALSE)</f>
        <v>SM1</v>
      </c>
    </row>
    <row r="3913" spans="1:7" ht="14.5" x14ac:dyDescent="0.35">
      <c r="A3913" t="s">
        <v>127</v>
      </c>
      <c r="B3913">
        <v>35645</v>
      </c>
      <c r="C3913" t="s">
        <v>685</v>
      </c>
      <c r="D3913" t="s">
        <v>4002</v>
      </c>
      <c r="E3913" t="s">
        <v>403</v>
      </c>
      <c r="F3913" s="27" t="str">
        <f t="shared" si="61"/>
        <v>H: Wehrmann, Thorsten</v>
      </c>
      <c r="G3913" s="27" t="str">
        <f>VLOOKUP(A3913,bangolf_kategorien!$A$2:$B$11,2,FALSE)</f>
        <v>H</v>
      </c>
    </row>
    <row r="3914" spans="1:7" ht="14.5" x14ac:dyDescent="0.35">
      <c r="A3914" t="s">
        <v>134</v>
      </c>
      <c r="B3914">
        <v>44007</v>
      </c>
      <c r="C3914" t="s">
        <v>841</v>
      </c>
      <c r="D3914" t="s">
        <v>3054</v>
      </c>
      <c r="E3914" t="s">
        <v>1031</v>
      </c>
      <c r="F3914" s="27" t="str">
        <f t="shared" si="61"/>
        <v>SW1: Weibbrecht, Petra</v>
      </c>
      <c r="G3914" s="27" t="str">
        <f>VLOOKUP(A3914,bangolf_kategorien!$A$2:$B$11,2,FALSE)</f>
        <v>SW1</v>
      </c>
    </row>
    <row r="3915" spans="1:7" ht="14.5" x14ac:dyDescent="0.35">
      <c r="A3915" t="s">
        <v>112</v>
      </c>
      <c r="B3915">
        <v>17335</v>
      </c>
      <c r="C3915" t="s">
        <v>227</v>
      </c>
      <c r="D3915" t="s">
        <v>3055</v>
      </c>
      <c r="E3915" t="s">
        <v>354</v>
      </c>
      <c r="F3915" s="27" t="str">
        <f t="shared" si="61"/>
        <v>SM2: Weide, Günter</v>
      </c>
      <c r="G3915" s="27" t="str">
        <f>VLOOKUP(A3915,bangolf_kategorien!$A$2:$B$11,2,FALSE)</f>
        <v>SM2</v>
      </c>
    </row>
    <row r="3916" spans="1:7" ht="14.5" x14ac:dyDescent="0.35">
      <c r="A3916" t="s">
        <v>116</v>
      </c>
      <c r="B3916">
        <v>5591</v>
      </c>
      <c r="C3916" t="s">
        <v>3056</v>
      </c>
      <c r="D3916" t="s">
        <v>3055</v>
      </c>
      <c r="E3916" t="s">
        <v>354</v>
      </c>
      <c r="F3916" s="27" t="str">
        <f t="shared" si="61"/>
        <v>SW2: Weide, Thusnelda</v>
      </c>
      <c r="G3916" s="27" t="str">
        <f>VLOOKUP(A3916,bangolf_kategorien!$A$2:$B$11,2,FALSE)</f>
        <v>SW2</v>
      </c>
    </row>
    <row r="3917" spans="1:7" ht="14.5" x14ac:dyDescent="0.35">
      <c r="A3917" t="s">
        <v>127</v>
      </c>
      <c r="B3917">
        <v>51729</v>
      </c>
      <c r="C3917" t="s">
        <v>315</v>
      </c>
      <c r="D3917" t="s">
        <v>3057</v>
      </c>
      <c r="E3917" t="s">
        <v>160</v>
      </c>
      <c r="F3917" s="27" t="str">
        <f t="shared" si="61"/>
        <v>H: Weidel, Andreas</v>
      </c>
      <c r="G3917" s="27" t="str">
        <f>VLOOKUP(A3917,bangolf_kategorien!$A$2:$B$11,2,FALSE)</f>
        <v>H</v>
      </c>
    </row>
    <row r="3918" spans="1:7" ht="14.5" x14ac:dyDescent="0.35">
      <c r="A3918" t="s">
        <v>112</v>
      </c>
      <c r="B3918">
        <v>34555</v>
      </c>
      <c r="C3918" t="s">
        <v>418</v>
      </c>
      <c r="D3918" t="s">
        <v>3058</v>
      </c>
      <c r="E3918" t="s">
        <v>1558</v>
      </c>
      <c r="F3918" s="27" t="str">
        <f t="shared" si="61"/>
        <v>SM2: Weidemann, Bernhard</v>
      </c>
      <c r="G3918" s="27" t="str">
        <f>VLOOKUP(A3918,bangolf_kategorien!$A$2:$B$11,2,FALSE)</f>
        <v>SM2</v>
      </c>
    </row>
    <row r="3919" spans="1:7" ht="14.5" x14ac:dyDescent="0.35">
      <c r="A3919" t="s">
        <v>127</v>
      </c>
      <c r="B3919">
        <v>32995</v>
      </c>
      <c r="C3919" t="s">
        <v>241</v>
      </c>
      <c r="D3919" t="s">
        <v>3059</v>
      </c>
      <c r="E3919" t="s">
        <v>534</v>
      </c>
      <c r="F3919" s="27" t="str">
        <f t="shared" si="61"/>
        <v>H: Weidl, Stefan</v>
      </c>
      <c r="G3919" s="27" t="str">
        <f>VLOOKUP(A3919,bangolf_kategorien!$A$2:$B$11,2,FALSE)</f>
        <v>H</v>
      </c>
    </row>
    <row r="3920" spans="1:7" ht="14.5" x14ac:dyDescent="0.35">
      <c r="A3920" t="s">
        <v>123</v>
      </c>
      <c r="B3920">
        <v>44689</v>
      </c>
      <c r="C3920" t="s">
        <v>212</v>
      </c>
      <c r="D3920" t="s">
        <v>3060</v>
      </c>
      <c r="E3920" t="s">
        <v>122</v>
      </c>
      <c r="F3920" s="27" t="str">
        <f t="shared" si="61"/>
        <v>SM1: Weidner, Ingo</v>
      </c>
      <c r="G3920" s="27" t="str">
        <f>VLOOKUP(A3920,bangolf_kategorien!$A$2:$B$11,2,FALSE)</f>
        <v>SM1</v>
      </c>
    </row>
    <row r="3921" spans="1:7" ht="14.5" x14ac:dyDescent="0.35">
      <c r="A3921" t="s">
        <v>134</v>
      </c>
      <c r="B3921">
        <v>3106609</v>
      </c>
      <c r="C3921" t="s">
        <v>3061</v>
      </c>
      <c r="D3921" t="s">
        <v>3062</v>
      </c>
      <c r="E3921" t="s">
        <v>4</v>
      </c>
      <c r="F3921" s="27" t="str">
        <f t="shared" si="61"/>
        <v>SW1: Weiermüller, Wenke</v>
      </c>
      <c r="G3921" s="27" t="str">
        <f>VLOOKUP(A3921,bangolf_kategorien!$A$2:$B$11,2,FALSE)</f>
        <v>SW1</v>
      </c>
    </row>
    <row r="3922" spans="1:7" ht="14.5" x14ac:dyDescent="0.35">
      <c r="A3922" t="s">
        <v>116</v>
      </c>
      <c r="B3922">
        <v>46277</v>
      </c>
      <c r="C3922" t="s">
        <v>385</v>
      </c>
      <c r="D3922" t="s">
        <v>3063</v>
      </c>
      <c r="E3922" t="s">
        <v>122</v>
      </c>
      <c r="F3922" s="27" t="str">
        <f t="shared" si="61"/>
        <v>SW2: Weigang, Barbara</v>
      </c>
      <c r="G3922" s="27" t="str">
        <f>VLOOKUP(A3922,bangolf_kategorien!$A$2:$B$11,2,FALSE)</f>
        <v>SW2</v>
      </c>
    </row>
    <row r="3923" spans="1:7" ht="14.5" x14ac:dyDescent="0.35">
      <c r="A3923" t="s">
        <v>112</v>
      </c>
      <c r="B3923">
        <v>6605</v>
      </c>
      <c r="C3923" t="s">
        <v>935</v>
      </c>
      <c r="D3923" t="s">
        <v>3063</v>
      </c>
      <c r="E3923" t="s">
        <v>122</v>
      </c>
      <c r="F3923" s="27" t="str">
        <f t="shared" si="61"/>
        <v>SM2: Weigang, Klaus-Dieter</v>
      </c>
      <c r="G3923" s="27" t="str">
        <f>VLOOKUP(A3923,bangolf_kategorien!$A$2:$B$11,2,FALSE)</f>
        <v>SM2</v>
      </c>
    </row>
    <row r="3924" spans="1:7" ht="14.5" x14ac:dyDescent="0.35">
      <c r="A3924" t="s">
        <v>112</v>
      </c>
      <c r="B3924">
        <v>38019</v>
      </c>
      <c r="C3924" t="s">
        <v>1400</v>
      </c>
      <c r="D3924" t="s">
        <v>3064</v>
      </c>
      <c r="E3924" t="s">
        <v>204</v>
      </c>
      <c r="F3924" s="27" t="str">
        <f t="shared" si="61"/>
        <v>SM2: Weigenand, Karlheinz</v>
      </c>
      <c r="G3924" s="27" t="str">
        <f>VLOOKUP(A3924,bangolf_kategorien!$A$2:$B$11,2,FALSE)</f>
        <v>SM2</v>
      </c>
    </row>
    <row r="3925" spans="1:7" ht="14.5" x14ac:dyDescent="0.35">
      <c r="A3925" t="s">
        <v>127</v>
      </c>
      <c r="B3925">
        <v>41248</v>
      </c>
      <c r="C3925" t="s">
        <v>269</v>
      </c>
      <c r="D3925" t="s">
        <v>3065</v>
      </c>
      <c r="E3925" t="s">
        <v>447</v>
      </c>
      <c r="F3925" s="27" t="str">
        <f t="shared" si="61"/>
        <v>H: Weigl, Christian</v>
      </c>
      <c r="G3925" s="27" t="str">
        <f>VLOOKUP(A3925,bangolf_kategorien!$A$2:$B$11,2,FALSE)</f>
        <v>H</v>
      </c>
    </row>
    <row r="3926" spans="1:7" ht="14.5" x14ac:dyDescent="0.35">
      <c r="A3926" t="s">
        <v>152</v>
      </c>
      <c r="B3926">
        <v>67071</v>
      </c>
      <c r="C3926" t="s">
        <v>494</v>
      </c>
      <c r="D3926" t="s">
        <v>3635</v>
      </c>
      <c r="E3926" t="s">
        <v>432</v>
      </c>
      <c r="F3926" s="27" t="str">
        <f t="shared" si="61"/>
        <v>SCHM: Weihs, Dominik</v>
      </c>
      <c r="G3926" s="27" t="str">
        <f>VLOOKUP(A3926,bangolf_kategorien!$A$2:$B$11,2,FALSE)</f>
        <v>SCHM</v>
      </c>
    </row>
    <row r="3927" spans="1:7" ht="14.5" x14ac:dyDescent="0.35">
      <c r="A3927" t="s">
        <v>116</v>
      </c>
      <c r="B3927">
        <v>3488</v>
      </c>
      <c r="C3927" t="s">
        <v>1673</v>
      </c>
      <c r="D3927" t="s">
        <v>3066</v>
      </c>
      <c r="E3927" t="s">
        <v>160</v>
      </c>
      <c r="F3927" s="27" t="str">
        <f t="shared" si="61"/>
        <v>SW2: Weinberger, Inge</v>
      </c>
      <c r="G3927" s="27" t="str">
        <f>VLOOKUP(A3927,bangolf_kategorien!$A$2:$B$11,2,FALSE)</f>
        <v>SW2</v>
      </c>
    </row>
    <row r="3928" spans="1:7" ht="14.5" x14ac:dyDescent="0.35">
      <c r="A3928" t="s">
        <v>123</v>
      </c>
      <c r="B3928">
        <v>26955</v>
      </c>
      <c r="C3928" t="s">
        <v>258</v>
      </c>
      <c r="D3928" t="s">
        <v>3066</v>
      </c>
      <c r="E3928" t="s">
        <v>160</v>
      </c>
      <c r="F3928" s="27" t="str">
        <f t="shared" si="61"/>
        <v>SM1: Weinberger, Reiner</v>
      </c>
      <c r="G3928" s="27" t="str">
        <f>VLOOKUP(A3928,bangolf_kategorien!$A$2:$B$11,2,FALSE)</f>
        <v>SM1</v>
      </c>
    </row>
    <row r="3929" spans="1:7" ht="14.5" x14ac:dyDescent="0.35">
      <c r="A3929" t="s">
        <v>123</v>
      </c>
      <c r="B3929">
        <v>36154</v>
      </c>
      <c r="C3929" t="s">
        <v>842</v>
      </c>
      <c r="D3929" t="s">
        <v>3066</v>
      </c>
      <c r="E3929" t="s">
        <v>192</v>
      </c>
      <c r="F3929" s="27" t="str">
        <f t="shared" si="61"/>
        <v>SM1: Weinberger, Reinhold</v>
      </c>
      <c r="G3929" s="27" t="str">
        <f>VLOOKUP(A3929,bangolf_kategorien!$A$2:$B$11,2,FALSE)</f>
        <v>SM1</v>
      </c>
    </row>
    <row r="3930" spans="1:7" ht="14.5" x14ac:dyDescent="0.35">
      <c r="A3930" t="s">
        <v>116</v>
      </c>
      <c r="B3930">
        <v>36153</v>
      </c>
      <c r="C3930" t="s">
        <v>271</v>
      </c>
      <c r="D3930" t="s">
        <v>3066</v>
      </c>
      <c r="E3930" t="s">
        <v>192</v>
      </c>
      <c r="F3930" s="27" t="str">
        <f t="shared" si="61"/>
        <v>SW2: Weinberger, Sabine</v>
      </c>
      <c r="G3930" s="27" t="str">
        <f>VLOOKUP(A3930,bangolf_kategorien!$A$2:$B$11,2,FALSE)</f>
        <v>SW2</v>
      </c>
    </row>
    <row r="3931" spans="1:7" ht="14.5" x14ac:dyDescent="0.35">
      <c r="A3931" t="s">
        <v>127</v>
      </c>
      <c r="B3931">
        <v>67377</v>
      </c>
      <c r="C3931" t="s">
        <v>604</v>
      </c>
      <c r="D3931" t="s">
        <v>4003</v>
      </c>
      <c r="E3931" t="s">
        <v>3724</v>
      </c>
      <c r="F3931" s="27" t="str">
        <f t="shared" si="61"/>
        <v>H: Weingarten, Mike</v>
      </c>
      <c r="G3931" s="27" t="str">
        <f>VLOOKUP(A3931,bangolf_kategorien!$A$2:$B$11,2,FALSE)</f>
        <v>H</v>
      </c>
    </row>
    <row r="3932" spans="1:7" ht="14.5" x14ac:dyDescent="0.35">
      <c r="A3932" t="s">
        <v>112</v>
      </c>
      <c r="B3932">
        <v>40354</v>
      </c>
      <c r="C3932" t="s">
        <v>232</v>
      </c>
      <c r="D3932" t="s">
        <v>3067</v>
      </c>
      <c r="E3932" t="s">
        <v>348</v>
      </c>
      <c r="F3932" s="27" t="str">
        <f t="shared" si="61"/>
        <v>SM2: Weinhold, Klaus</v>
      </c>
      <c r="G3932" s="27" t="str">
        <f>VLOOKUP(A3932,bangolf_kategorien!$A$2:$B$11,2,FALSE)</f>
        <v>SM2</v>
      </c>
    </row>
    <row r="3933" spans="1:7" ht="14.5" x14ac:dyDescent="0.35">
      <c r="A3933" t="s">
        <v>116</v>
      </c>
      <c r="B3933">
        <v>40360</v>
      </c>
      <c r="C3933" t="s">
        <v>467</v>
      </c>
      <c r="D3933" t="s">
        <v>3067</v>
      </c>
      <c r="E3933" t="s">
        <v>348</v>
      </c>
      <c r="F3933" s="27" t="str">
        <f t="shared" si="61"/>
        <v>SW2: Weinhold, Martina</v>
      </c>
      <c r="G3933" s="27" t="str">
        <f>VLOOKUP(A3933,bangolf_kategorien!$A$2:$B$11,2,FALSE)</f>
        <v>SW2</v>
      </c>
    </row>
    <row r="3934" spans="1:7" ht="14.5" x14ac:dyDescent="0.35">
      <c r="A3934" t="s">
        <v>127</v>
      </c>
      <c r="B3934">
        <v>35538</v>
      </c>
      <c r="C3934" t="s">
        <v>241</v>
      </c>
      <c r="D3934" t="s">
        <v>3067</v>
      </c>
      <c r="E3934" t="s">
        <v>438</v>
      </c>
      <c r="F3934" s="27" t="str">
        <f t="shared" si="61"/>
        <v>H: Weinhold, Stefan</v>
      </c>
      <c r="G3934" s="27" t="str">
        <f>VLOOKUP(A3934,bangolf_kategorien!$A$2:$B$11,2,FALSE)</f>
        <v>H</v>
      </c>
    </row>
    <row r="3935" spans="1:7" ht="14.5" x14ac:dyDescent="0.35">
      <c r="A3935" t="s">
        <v>116</v>
      </c>
      <c r="B3935">
        <v>62043</v>
      </c>
      <c r="C3935" t="s">
        <v>649</v>
      </c>
      <c r="D3935" t="s">
        <v>3068</v>
      </c>
      <c r="E3935" t="s">
        <v>813</v>
      </c>
      <c r="F3935" s="27" t="str">
        <f t="shared" si="61"/>
        <v>SW2: Weinstein, Helga</v>
      </c>
      <c r="G3935" s="27" t="str">
        <f>VLOOKUP(A3935,bangolf_kategorien!$A$2:$B$11,2,FALSE)</f>
        <v>SW2</v>
      </c>
    </row>
    <row r="3936" spans="1:7" ht="14.5" x14ac:dyDescent="0.35">
      <c r="A3936" t="s">
        <v>138</v>
      </c>
      <c r="B3936">
        <v>36594</v>
      </c>
      <c r="C3936" t="s">
        <v>169</v>
      </c>
      <c r="D3936" t="s">
        <v>3069</v>
      </c>
      <c r="E3936" t="s">
        <v>408</v>
      </c>
      <c r="F3936" s="27" t="str">
        <f t="shared" si="61"/>
        <v>D: Weinzierl, Claudia</v>
      </c>
      <c r="G3936" s="27" t="str">
        <f>VLOOKUP(A3936,bangolf_kategorien!$A$2:$B$11,2,FALSE)</f>
        <v>D</v>
      </c>
    </row>
    <row r="3937" spans="1:7" ht="14.5" x14ac:dyDescent="0.35">
      <c r="A3937" t="s">
        <v>123</v>
      </c>
      <c r="B3937">
        <v>41137</v>
      </c>
      <c r="C3937" t="s">
        <v>244</v>
      </c>
      <c r="D3937" t="s">
        <v>3070</v>
      </c>
      <c r="E3937" t="s">
        <v>512</v>
      </c>
      <c r="F3937" s="27" t="str">
        <f t="shared" si="61"/>
        <v>SM1: Weirich, Jörg</v>
      </c>
      <c r="G3937" s="27" t="str">
        <f>VLOOKUP(A3937,bangolf_kategorien!$A$2:$B$11,2,FALSE)</f>
        <v>SM1</v>
      </c>
    </row>
    <row r="3938" spans="1:7" ht="14.5" x14ac:dyDescent="0.35">
      <c r="A3938" t="s">
        <v>112</v>
      </c>
      <c r="B3938">
        <v>17988</v>
      </c>
      <c r="C3938" t="s">
        <v>436</v>
      </c>
      <c r="D3938" t="s">
        <v>3071</v>
      </c>
      <c r="E3938" t="s">
        <v>547</v>
      </c>
      <c r="F3938" s="27" t="str">
        <f t="shared" si="61"/>
        <v>SM2: Weis, Norbert</v>
      </c>
      <c r="G3938" s="27" t="str">
        <f>VLOOKUP(A3938,bangolf_kategorien!$A$2:$B$11,2,FALSE)</f>
        <v>SM2</v>
      </c>
    </row>
    <row r="3939" spans="1:7" ht="14.5" x14ac:dyDescent="0.35">
      <c r="A3939" t="s">
        <v>123</v>
      </c>
      <c r="B3939">
        <v>35006</v>
      </c>
      <c r="C3939" t="s">
        <v>359</v>
      </c>
      <c r="D3939" t="s">
        <v>3071</v>
      </c>
      <c r="E3939" t="s">
        <v>371</v>
      </c>
      <c r="F3939" s="27" t="str">
        <f t="shared" si="61"/>
        <v>SM1: Weis, Ralf</v>
      </c>
      <c r="G3939" s="27" t="str">
        <f>VLOOKUP(A3939,bangolf_kategorien!$A$2:$B$11,2,FALSE)</f>
        <v>SM1</v>
      </c>
    </row>
    <row r="3940" spans="1:7" ht="14.5" x14ac:dyDescent="0.35">
      <c r="A3940" t="s">
        <v>123</v>
      </c>
      <c r="B3940">
        <v>48288</v>
      </c>
      <c r="C3940" t="s">
        <v>376</v>
      </c>
      <c r="D3940" t="s">
        <v>3072</v>
      </c>
      <c r="E3940" t="s">
        <v>329</v>
      </c>
      <c r="F3940" s="27" t="str">
        <f t="shared" si="61"/>
        <v>SM1: Weiser, Franz</v>
      </c>
      <c r="G3940" s="27" t="str">
        <f>VLOOKUP(A3940,bangolf_kategorien!$A$2:$B$11,2,FALSE)</f>
        <v>SM1</v>
      </c>
    </row>
    <row r="3941" spans="1:7" ht="14.5" x14ac:dyDescent="0.35">
      <c r="A3941" t="s">
        <v>134</v>
      </c>
      <c r="B3941">
        <v>48289</v>
      </c>
      <c r="C3941" t="s">
        <v>1493</v>
      </c>
      <c r="D3941" t="s">
        <v>3072</v>
      </c>
      <c r="E3941" t="s">
        <v>329</v>
      </c>
      <c r="F3941" s="27" t="str">
        <f t="shared" si="61"/>
        <v>SW1: Weiser, Silvia</v>
      </c>
      <c r="G3941" s="27" t="str">
        <f>VLOOKUP(A3941,bangolf_kategorien!$A$2:$B$11,2,FALSE)</f>
        <v>SW1</v>
      </c>
    </row>
    <row r="3942" spans="1:7" ht="14.5" x14ac:dyDescent="0.35">
      <c r="A3942" t="s">
        <v>112</v>
      </c>
      <c r="B3942">
        <v>9244</v>
      </c>
      <c r="C3942" t="s">
        <v>182</v>
      </c>
      <c r="D3942" t="s">
        <v>3072</v>
      </c>
      <c r="E3942" t="s">
        <v>153</v>
      </c>
      <c r="F3942" s="27" t="str">
        <f t="shared" si="61"/>
        <v>SM2: Weiser, Wolfgang</v>
      </c>
      <c r="G3942" s="27" t="str">
        <f>VLOOKUP(A3942,bangolf_kategorien!$A$2:$B$11,2,FALSE)</f>
        <v>SM2</v>
      </c>
    </row>
    <row r="3943" spans="1:7" ht="14.5" x14ac:dyDescent="0.35">
      <c r="A3943" t="s">
        <v>152</v>
      </c>
      <c r="B3943">
        <v>66719</v>
      </c>
      <c r="C3943" t="s">
        <v>269</v>
      </c>
      <c r="D3943" t="s">
        <v>3073</v>
      </c>
      <c r="E3943" t="s">
        <v>958</v>
      </c>
      <c r="F3943" s="27" t="str">
        <f t="shared" si="61"/>
        <v>SCHM: Weiß, Christian</v>
      </c>
      <c r="G3943" s="27" t="str">
        <f>VLOOKUP(A3943,bangolf_kategorien!$A$2:$B$11,2,FALSE)</f>
        <v>SCHM</v>
      </c>
    </row>
    <row r="3944" spans="1:7" ht="14.5" x14ac:dyDescent="0.35">
      <c r="A3944" t="s">
        <v>152</v>
      </c>
      <c r="B3944">
        <v>67276</v>
      </c>
      <c r="C3944" t="s">
        <v>4004</v>
      </c>
      <c r="D3944" t="s">
        <v>3073</v>
      </c>
      <c r="E3944" t="s">
        <v>444</v>
      </c>
      <c r="F3944" s="27" t="str">
        <f t="shared" si="61"/>
        <v>SCHM: Weiß, Damon</v>
      </c>
      <c r="G3944" s="27" t="str">
        <f>VLOOKUP(A3944,bangolf_kategorien!$A$2:$B$11,2,FALSE)</f>
        <v>SCHM</v>
      </c>
    </row>
    <row r="3945" spans="1:7" ht="14.5" x14ac:dyDescent="0.35">
      <c r="A3945" t="s">
        <v>134</v>
      </c>
      <c r="B3945">
        <v>38112</v>
      </c>
      <c r="C3945" t="s">
        <v>4005</v>
      </c>
      <c r="D3945" t="s">
        <v>3073</v>
      </c>
      <c r="E3945" t="s">
        <v>444</v>
      </c>
      <c r="F3945" s="27" t="str">
        <f t="shared" si="61"/>
        <v>SW1: Weiß, Jeannette</v>
      </c>
      <c r="G3945" s="27" t="str">
        <f>VLOOKUP(A3945,bangolf_kategorien!$A$2:$B$11,2,FALSE)</f>
        <v>SW1</v>
      </c>
    </row>
    <row r="3946" spans="1:7" ht="14.5" x14ac:dyDescent="0.35">
      <c r="A3946" t="s">
        <v>123</v>
      </c>
      <c r="B3946">
        <v>38113</v>
      </c>
      <c r="C3946" t="s">
        <v>140</v>
      </c>
      <c r="D3946" t="s">
        <v>3073</v>
      </c>
      <c r="E3946" t="s">
        <v>444</v>
      </c>
      <c r="F3946" s="27" t="str">
        <f t="shared" si="61"/>
        <v>SM1: Weiß, Michael</v>
      </c>
      <c r="G3946" s="27" t="str">
        <f>VLOOKUP(A3946,bangolf_kategorien!$A$2:$B$11,2,FALSE)</f>
        <v>SM1</v>
      </c>
    </row>
    <row r="3947" spans="1:7" ht="14.5" x14ac:dyDescent="0.35">
      <c r="A3947" t="s">
        <v>123</v>
      </c>
      <c r="B3947">
        <v>36070</v>
      </c>
      <c r="C3947" t="s">
        <v>440</v>
      </c>
      <c r="D3947" t="s">
        <v>3073</v>
      </c>
      <c r="E3947" t="s">
        <v>958</v>
      </c>
      <c r="F3947" s="27" t="str">
        <f t="shared" si="61"/>
        <v>SM1: Weiß, Rolf</v>
      </c>
      <c r="G3947" s="27" t="str">
        <f>VLOOKUP(A3947,bangolf_kategorien!$A$2:$B$11,2,FALSE)</f>
        <v>SM1</v>
      </c>
    </row>
    <row r="3948" spans="1:7" ht="14.5" x14ac:dyDescent="0.35">
      <c r="A3948" t="s">
        <v>197</v>
      </c>
      <c r="B3948">
        <v>38114</v>
      </c>
      <c r="C3948" t="s">
        <v>652</v>
      </c>
      <c r="D3948" t="s">
        <v>3073</v>
      </c>
      <c r="E3948" t="s">
        <v>327</v>
      </c>
      <c r="F3948" s="27" t="str">
        <f t="shared" si="61"/>
        <v>JM: Weiß, Steven</v>
      </c>
      <c r="G3948" s="27" t="str">
        <f>VLOOKUP(A3948,bangolf_kategorien!$A$2:$B$11,2,FALSE)</f>
        <v>JM</v>
      </c>
    </row>
    <row r="3949" spans="1:7" ht="14.5" x14ac:dyDescent="0.35">
      <c r="A3949" t="s">
        <v>127</v>
      </c>
      <c r="B3949">
        <v>44173</v>
      </c>
      <c r="C3949" t="s">
        <v>241</v>
      </c>
      <c r="D3949" t="s">
        <v>3074</v>
      </c>
      <c r="E3949" t="s">
        <v>728</v>
      </c>
      <c r="F3949" s="27" t="str">
        <f t="shared" si="61"/>
        <v>H: Weißenberger, Stefan</v>
      </c>
      <c r="G3949" s="27" t="str">
        <f>VLOOKUP(A3949,bangolf_kategorien!$A$2:$B$11,2,FALSE)</f>
        <v>H</v>
      </c>
    </row>
    <row r="3950" spans="1:7" ht="14.5" x14ac:dyDescent="0.35">
      <c r="A3950" t="s">
        <v>138</v>
      </c>
      <c r="B3950">
        <v>30307</v>
      </c>
      <c r="C3950" t="s">
        <v>1150</v>
      </c>
      <c r="D3950" t="s">
        <v>3075</v>
      </c>
      <c r="E3950" t="s">
        <v>390</v>
      </c>
      <c r="F3950" s="27" t="str">
        <f t="shared" si="61"/>
        <v>D: Weißer, Angela</v>
      </c>
      <c r="G3950" s="27" t="str">
        <f>VLOOKUP(A3950,bangolf_kategorien!$A$2:$B$11,2,FALSE)</f>
        <v>D</v>
      </c>
    </row>
    <row r="3951" spans="1:7" ht="14.5" x14ac:dyDescent="0.35">
      <c r="A3951" t="s">
        <v>123</v>
      </c>
      <c r="B3951">
        <v>35784</v>
      </c>
      <c r="C3951" t="s">
        <v>387</v>
      </c>
      <c r="D3951" t="s">
        <v>3075</v>
      </c>
      <c r="E3951" t="s">
        <v>390</v>
      </c>
      <c r="F3951" s="27" t="str">
        <f t="shared" si="61"/>
        <v>SM1: Weißer, Stephan</v>
      </c>
      <c r="G3951" s="27" t="str">
        <f>VLOOKUP(A3951,bangolf_kategorien!$A$2:$B$11,2,FALSE)</f>
        <v>SM1</v>
      </c>
    </row>
    <row r="3952" spans="1:7" ht="14.5" x14ac:dyDescent="0.35">
      <c r="A3952" t="s">
        <v>127</v>
      </c>
      <c r="B3952">
        <v>33604</v>
      </c>
      <c r="C3952" t="s">
        <v>802</v>
      </c>
      <c r="D3952" t="s">
        <v>3076</v>
      </c>
      <c r="E3952" t="s">
        <v>172</v>
      </c>
      <c r="F3952" s="27" t="str">
        <f t="shared" si="61"/>
        <v>H: Weißmann, Henning</v>
      </c>
      <c r="G3952" s="27" t="str">
        <f>VLOOKUP(A3952,bangolf_kategorien!$A$2:$B$11,2,FALSE)</f>
        <v>H</v>
      </c>
    </row>
    <row r="3953" spans="1:7" ht="14.5" x14ac:dyDescent="0.35">
      <c r="A3953" t="s">
        <v>123</v>
      </c>
      <c r="B3953">
        <v>3216847</v>
      </c>
      <c r="C3953" t="s">
        <v>335</v>
      </c>
      <c r="D3953" t="s">
        <v>4006</v>
      </c>
      <c r="E3953" t="s">
        <v>4</v>
      </c>
      <c r="F3953" s="27" t="str">
        <f t="shared" si="61"/>
        <v>SM1: Weitemeier, Jens</v>
      </c>
      <c r="G3953" s="27" t="str">
        <f>VLOOKUP(A3953,bangolf_kategorien!$A$2:$B$11,2,FALSE)</f>
        <v>SM1</v>
      </c>
    </row>
    <row r="3954" spans="1:7" ht="14.5" x14ac:dyDescent="0.35">
      <c r="A3954" t="s">
        <v>127</v>
      </c>
      <c r="B3954">
        <v>34150</v>
      </c>
      <c r="C3954" t="s">
        <v>324</v>
      </c>
      <c r="D3954" t="s">
        <v>3078</v>
      </c>
      <c r="E3954" t="s">
        <v>552</v>
      </c>
      <c r="F3954" s="27" t="str">
        <f t="shared" si="61"/>
        <v>H: Welpmann, Dennis</v>
      </c>
      <c r="G3954" s="27" t="str">
        <f>VLOOKUP(A3954,bangolf_kategorien!$A$2:$B$11,2,FALSE)</f>
        <v>H</v>
      </c>
    </row>
    <row r="3955" spans="1:7" ht="14.5" x14ac:dyDescent="0.35">
      <c r="A3955" t="s">
        <v>127</v>
      </c>
      <c r="B3955">
        <v>37781</v>
      </c>
      <c r="C3955" t="s">
        <v>352</v>
      </c>
      <c r="D3955" t="s">
        <v>3078</v>
      </c>
      <c r="E3955" t="s">
        <v>552</v>
      </c>
      <c r="F3955" s="27" t="str">
        <f t="shared" si="61"/>
        <v>H: Welpmann, Patrick</v>
      </c>
      <c r="G3955" s="27" t="str">
        <f>VLOOKUP(A3955,bangolf_kategorien!$A$2:$B$11,2,FALSE)</f>
        <v>H</v>
      </c>
    </row>
    <row r="3956" spans="1:7" ht="14.5" x14ac:dyDescent="0.35">
      <c r="A3956" t="s">
        <v>123</v>
      </c>
      <c r="B3956">
        <v>67014</v>
      </c>
      <c r="C3956" t="s">
        <v>359</v>
      </c>
      <c r="D3956" t="s">
        <v>3463</v>
      </c>
      <c r="E3956" t="s">
        <v>492</v>
      </c>
      <c r="F3956" s="27" t="str">
        <f t="shared" si="61"/>
        <v>SM1: Wendland, Ralf</v>
      </c>
      <c r="G3956" s="27" t="str">
        <f>VLOOKUP(A3956,bangolf_kategorien!$A$2:$B$11,2,FALSE)</f>
        <v>SM1</v>
      </c>
    </row>
    <row r="3957" spans="1:7" ht="14.5" x14ac:dyDescent="0.35">
      <c r="A3957" t="s">
        <v>123</v>
      </c>
      <c r="B3957">
        <v>49256</v>
      </c>
      <c r="C3957" t="s">
        <v>207</v>
      </c>
      <c r="D3957" t="s">
        <v>3079</v>
      </c>
      <c r="E3957" t="s">
        <v>459</v>
      </c>
      <c r="F3957" s="27" t="str">
        <f t="shared" si="61"/>
        <v>SM1: Wendlandt, Dieter</v>
      </c>
      <c r="G3957" s="27" t="str">
        <f>VLOOKUP(A3957,bangolf_kategorien!$A$2:$B$11,2,FALSE)</f>
        <v>SM1</v>
      </c>
    </row>
    <row r="3958" spans="1:7" ht="14.5" x14ac:dyDescent="0.35">
      <c r="A3958" t="s">
        <v>164</v>
      </c>
      <c r="B3958">
        <v>65834</v>
      </c>
      <c r="C3958" t="s">
        <v>3080</v>
      </c>
      <c r="D3958" t="s">
        <v>3081</v>
      </c>
      <c r="E3958" t="s">
        <v>534</v>
      </c>
      <c r="F3958" s="27" t="str">
        <f t="shared" si="61"/>
        <v>JW: Wendt, Amelie</v>
      </c>
      <c r="G3958" s="27" t="str">
        <f>VLOOKUP(A3958,bangolf_kategorien!$A$2:$B$11,2,FALSE)</f>
        <v>JW</v>
      </c>
    </row>
    <row r="3959" spans="1:7" ht="14.5" x14ac:dyDescent="0.35">
      <c r="A3959" t="s">
        <v>134</v>
      </c>
      <c r="B3959">
        <v>66014</v>
      </c>
      <c r="C3959" t="s">
        <v>1605</v>
      </c>
      <c r="D3959" t="s">
        <v>3081</v>
      </c>
      <c r="E3959" t="s">
        <v>397</v>
      </c>
      <c r="F3959" s="27" t="str">
        <f t="shared" si="61"/>
        <v>SW1: Wendt, Elfi</v>
      </c>
      <c r="G3959" s="27" t="str">
        <f>VLOOKUP(A3959,bangolf_kategorien!$A$2:$B$11,2,FALSE)</f>
        <v>SW1</v>
      </c>
    </row>
    <row r="3960" spans="1:7" ht="14.5" x14ac:dyDescent="0.35">
      <c r="A3960" t="s">
        <v>123</v>
      </c>
      <c r="B3960">
        <v>38605</v>
      </c>
      <c r="C3960" t="s">
        <v>232</v>
      </c>
      <c r="D3960" t="s">
        <v>3081</v>
      </c>
      <c r="E3960" t="s">
        <v>534</v>
      </c>
      <c r="F3960" s="27" t="str">
        <f t="shared" si="61"/>
        <v>SM1: Wendt, Klaus</v>
      </c>
      <c r="G3960" s="27" t="str">
        <f>VLOOKUP(A3960,bangolf_kategorien!$A$2:$B$11,2,FALSE)</f>
        <v>SM1</v>
      </c>
    </row>
    <row r="3961" spans="1:7" ht="14.5" x14ac:dyDescent="0.35">
      <c r="A3961" t="s">
        <v>134</v>
      </c>
      <c r="B3961">
        <v>35896</v>
      </c>
      <c r="C3961" t="s">
        <v>3082</v>
      </c>
      <c r="D3961" t="s">
        <v>3083</v>
      </c>
      <c r="E3961" t="s">
        <v>666</v>
      </c>
      <c r="F3961" s="27" t="str">
        <f t="shared" si="61"/>
        <v>SW1: Weniger, Gottholde</v>
      </c>
      <c r="G3961" s="27" t="str">
        <f>VLOOKUP(A3961,bangolf_kategorien!$A$2:$B$11,2,FALSE)</f>
        <v>SW1</v>
      </c>
    </row>
    <row r="3962" spans="1:7" ht="14.5" x14ac:dyDescent="0.35">
      <c r="A3962" t="s">
        <v>197</v>
      </c>
      <c r="B3962">
        <v>66225</v>
      </c>
      <c r="C3962" t="s">
        <v>441</v>
      </c>
      <c r="D3962" t="s">
        <v>3084</v>
      </c>
      <c r="E3962" t="s">
        <v>492</v>
      </c>
      <c r="F3962" s="27" t="str">
        <f t="shared" si="61"/>
        <v>JM: Wenner, Timo</v>
      </c>
      <c r="G3962" s="27" t="str">
        <f>VLOOKUP(A3962,bangolf_kategorien!$A$2:$B$11,2,FALSE)</f>
        <v>JM</v>
      </c>
    </row>
    <row r="3963" spans="1:7" ht="14.5" x14ac:dyDescent="0.35">
      <c r="A3963" t="s">
        <v>112</v>
      </c>
      <c r="B3963">
        <v>32952</v>
      </c>
      <c r="C3963" t="s">
        <v>2751</v>
      </c>
      <c r="D3963" t="s">
        <v>3085</v>
      </c>
      <c r="E3963" t="s">
        <v>945</v>
      </c>
      <c r="F3963" s="27" t="str">
        <f t="shared" si="61"/>
        <v>SM2: Wennrich, Henry</v>
      </c>
      <c r="G3963" s="27" t="str">
        <f>VLOOKUP(A3963,bangolf_kategorien!$A$2:$B$11,2,FALSE)</f>
        <v>SM2</v>
      </c>
    </row>
    <row r="3964" spans="1:7" ht="14.5" x14ac:dyDescent="0.35">
      <c r="A3964" t="s">
        <v>127</v>
      </c>
      <c r="B3964">
        <v>37949</v>
      </c>
      <c r="C3964" t="s">
        <v>494</v>
      </c>
      <c r="D3964" t="s">
        <v>3086</v>
      </c>
      <c r="E3964" t="s">
        <v>464</v>
      </c>
      <c r="F3964" s="27" t="str">
        <f t="shared" si="61"/>
        <v>H: Wentzel, Dominik</v>
      </c>
      <c r="G3964" s="27" t="str">
        <f>VLOOKUP(A3964,bangolf_kategorien!$A$2:$B$11,2,FALSE)</f>
        <v>H</v>
      </c>
    </row>
    <row r="3965" spans="1:7" ht="14.5" x14ac:dyDescent="0.35">
      <c r="A3965" t="s">
        <v>127</v>
      </c>
      <c r="B3965">
        <v>37916</v>
      </c>
      <c r="C3965" t="s">
        <v>642</v>
      </c>
      <c r="D3965" t="s">
        <v>3086</v>
      </c>
      <c r="E3965" t="s">
        <v>226</v>
      </c>
      <c r="F3965" s="27" t="str">
        <f t="shared" si="61"/>
        <v>H: Wentzel, Marcel</v>
      </c>
      <c r="G3965" s="27" t="str">
        <f>VLOOKUP(A3965,bangolf_kategorien!$A$2:$B$11,2,FALSE)</f>
        <v>H</v>
      </c>
    </row>
    <row r="3966" spans="1:7" ht="14.5" x14ac:dyDescent="0.35">
      <c r="A3966" t="s">
        <v>116</v>
      </c>
      <c r="B3966">
        <v>37917</v>
      </c>
      <c r="C3966" t="s">
        <v>890</v>
      </c>
      <c r="D3966" t="s">
        <v>3086</v>
      </c>
      <c r="E3966" t="s">
        <v>226</v>
      </c>
      <c r="F3966" s="27" t="str">
        <f t="shared" si="61"/>
        <v>SW2: Wentzel, Veronika</v>
      </c>
      <c r="G3966" s="27" t="str">
        <f>VLOOKUP(A3966,bangolf_kategorien!$A$2:$B$11,2,FALSE)</f>
        <v>SW2</v>
      </c>
    </row>
    <row r="3967" spans="1:7" ht="14.5" x14ac:dyDescent="0.35">
      <c r="A3967" t="s">
        <v>127</v>
      </c>
      <c r="B3967">
        <v>31459</v>
      </c>
      <c r="C3967" t="s">
        <v>672</v>
      </c>
      <c r="D3967" t="s">
        <v>3087</v>
      </c>
      <c r="E3967" t="s">
        <v>256</v>
      </c>
      <c r="F3967" s="27" t="str">
        <f t="shared" si="61"/>
        <v>H: Wenz, Felix</v>
      </c>
      <c r="G3967" s="27" t="str">
        <f>VLOOKUP(A3967,bangolf_kategorien!$A$2:$B$11,2,FALSE)</f>
        <v>H</v>
      </c>
    </row>
    <row r="3968" spans="1:7" ht="14.5" x14ac:dyDescent="0.35">
      <c r="A3968" t="s">
        <v>127</v>
      </c>
      <c r="B3968">
        <v>32089</v>
      </c>
      <c r="C3968" t="s">
        <v>330</v>
      </c>
      <c r="D3968" t="s">
        <v>3087</v>
      </c>
      <c r="E3968" t="s">
        <v>256</v>
      </c>
      <c r="F3968" s="27" t="str">
        <f t="shared" si="61"/>
        <v>H: Wenz, Tobias</v>
      </c>
      <c r="G3968" s="27" t="str">
        <f>VLOOKUP(A3968,bangolf_kategorien!$A$2:$B$11,2,FALSE)</f>
        <v>H</v>
      </c>
    </row>
    <row r="3969" spans="1:7" ht="14.5" x14ac:dyDescent="0.35">
      <c r="A3969" t="s">
        <v>112</v>
      </c>
      <c r="B3969">
        <v>3211945</v>
      </c>
      <c r="C3969" t="s">
        <v>376</v>
      </c>
      <c r="D3969" t="s">
        <v>3088</v>
      </c>
      <c r="E3969" t="s">
        <v>4</v>
      </c>
      <c r="F3969" s="27" t="str">
        <f t="shared" si="61"/>
        <v>SM2: Wenzel, Franz</v>
      </c>
      <c r="G3969" s="27" t="str">
        <f>VLOOKUP(A3969,bangolf_kategorien!$A$2:$B$11,2,FALSE)</f>
        <v>SM2</v>
      </c>
    </row>
    <row r="3970" spans="1:7" ht="14.5" x14ac:dyDescent="0.35">
      <c r="A3970" t="s">
        <v>112</v>
      </c>
      <c r="B3970">
        <v>66221</v>
      </c>
      <c r="C3970" t="s">
        <v>436</v>
      </c>
      <c r="D3970" t="s">
        <v>3088</v>
      </c>
      <c r="E3970" t="s">
        <v>122</v>
      </c>
      <c r="F3970" s="27" t="str">
        <f t="shared" si="61"/>
        <v>SM2: Wenzel, Norbert</v>
      </c>
      <c r="G3970" s="27" t="str">
        <f>VLOOKUP(A3970,bangolf_kategorien!$A$2:$B$11,2,FALSE)</f>
        <v>SM2</v>
      </c>
    </row>
    <row r="3971" spans="1:7" ht="14.5" x14ac:dyDescent="0.35">
      <c r="A3971" t="s">
        <v>112</v>
      </c>
      <c r="B3971">
        <v>5994</v>
      </c>
      <c r="C3971" t="s">
        <v>1163</v>
      </c>
      <c r="D3971" t="s">
        <v>3089</v>
      </c>
      <c r="E3971" t="s">
        <v>990</v>
      </c>
      <c r="F3971" s="27" t="str">
        <f t="shared" ref="F3971:F4034" si="62">CONCATENATE(G3971,": ",D3971,", ",C3971)</f>
        <v>SM2: Wenzke, Karl</v>
      </c>
      <c r="G3971" s="27" t="str">
        <f>VLOOKUP(A3971,bangolf_kategorien!$A$2:$B$11,2,FALSE)</f>
        <v>SM2</v>
      </c>
    </row>
    <row r="3972" spans="1:7" ht="14.5" x14ac:dyDescent="0.35">
      <c r="A3972" t="s">
        <v>112</v>
      </c>
      <c r="B3972">
        <v>3202286</v>
      </c>
      <c r="C3972" t="s">
        <v>227</v>
      </c>
      <c r="D3972" t="s">
        <v>4007</v>
      </c>
      <c r="E3972" t="s">
        <v>4</v>
      </c>
      <c r="F3972" s="27" t="str">
        <f t="shared" si="62"/>
        <v>SM2: Wermke, Günter</v>
      </c>
      <c r="G3972" s="27" t="str">
        <f>VLOOKUP(A3972,bangolf_kategorien!$A$2:$B$11,2,FALSE)</f>
        <v>SM2</v>
      </c>
    </row>
    <row r="3973" spans="1:7" ht="14.5" x14ac:dyDescent="0.35">
      <c r="A3973" t="s">
        <v>127</v>
      </c>
      <c r="B3973">
        <v>35061</v>
      </c>
      <c r="C3973" t="s">
        <v>592</v>
      </c>
      <c r="D3973" t="s">
        <v>3090</v>
      </c>
      <c r="E3973" t="s">
        <v>156</v>
      </c>
      <c r="F3973" s="27" t="str">
        <f t="shared" si="62"/>
        <v>H: Wernecke, Ulrich</v>
      </c>
      <c r="G3973" s="27" t="str">
        <f>VLOOKUP(A3973,bangolf_kategorien!$A$2:$B$11,2,FALSE)</f>
        <v>H</v>
      </c>
    </row>
    <row r="3974" spans="1:7" ht="14.5" x14ac:dyDescent="0.35">
      <c r="A3974" t="s">
        <v>112</v>
      </c>
      <c r="B3974">
        <v>37605</v>
      </c>
      <c r="C3974" t="s">
        <v>190</v>
      </c>
      <c r="D3974" t="s">
        <v>3090</v>
      </c>
      <c r="E3974" t="s">
        <v>156</v>
      </c>
      <c r="F3974" s="27" t="str">
        <f t="shared" si="62"/>
        <v>SM2: Wernecke, Uwe</v>
      </c>
      <c r="G3974" s="27" t="str">
        <f>VLOOKUP(A3974,bangolf_kategorien!$A$2:$B$11,2,FALSE)</f>
        <v>SM2</v>
      </c>
    </row>
    <row r="3975" spans="1:7" ht="14.5" x14ac:dyDescent="0.35">
      <c r="A3975" t="s">
        <v>123</v>
      </c>
      <c r="B3975">
        <v>31120</v>
      </c>
      <c r="C3975" t="s">
        <v>3091</v>
      </c>
      <c r="D3975" t="s">
        <v>328</v>
      </c>
      <c r="E3975" t="s">
        <v>512</v>
      </c>
      <c r="F3975" s="27" t="str">
        <f t="shared" si="62"/>
        <v>SM1: Werner, Hans Jürgen</v>
      </c>
      <c r="G3975" s="27" t="str">
        <f>VLOOKUP(A3975,bangolf_kategorien!$A$2:$B$11,2,FALSE)</f>
        <v>SM1</v>
      </c>
    </row>
    <row r="3976" spans="1:7" ht="14.5" x14ac:dyDescent="0.35">
      <c r="A3976" t="s">
        <v>127</v>
      </c>
      <c r="B3976">
        <v>36311</v>
      </c>
      <c r="C3976" t="s">
        <v>431</v>
      </c>
      <c r="D3976" t="s">
        <v>328</v>
      </c>
      <c r="E3976" t="s">
        <v>188</v>
      </c>
      <c r="F3976" s="27" t="str">
        <f t="shared" si="62"/>
        <v>H: Werner, Lars</v>
      </c>
      <c r="G3976" s="27" t="str">
        <f>VLOOKUP(A3976,bangolf_kategorien!$A$2:$B$11,2,FALSE)</f>
        <v>H</v>
      </c>
    </row>
    <row r="3977" spans="1:7" ht="14.5" x14ac:dyDescent="0.35">
      <c r="A3977" t="s">
        <v>138</v>
      </c>
      <c r="B3977">
        <v>37386</v>
      </c>
      <c r="C3977" t="s">
        <v>1463</v>
      </c>
      <c r="D3977" t="s">
        <v>328</v>
      </c>
      <c r="E3977" t="s">
        <v>234</v>
      </c>
      <c r="F3977" s="27" t="str">
        <f t="shared" si="62"/>
        <v>D: Werner, Simone</v>
      </c>
      <c r="G3977" s="27" t="str">
        <f>VLOOKUP(A3977,bangolf_kategorien!$A$2:$B$11,2,FALSE)</f>
        <v>D</v>
      </c>
    </row>
    <row r="3978" spans="1:7" ht="14.5" x14ac:dyDescent="0.35">
      <c r="A3978" t="s">
        <v>138</v>
      </c>
      <c r="B3978">
        <v>35666</v>
      </c>
      <c r="C3978" t="s">
        <v>1003</v>
      </c>
      <c r="D3978" t="s">
        <v>3092</v>
      </c>
      <c r="E3978" t="s">
        <v>160</v>
      </c>
      <c r="F3978" s="27" t="str">
        <f t="shared" si="62"/>
        <v>D: Wernicke, Jana</v>
      </c>
      <c r="G3978" s="27" t="str">
        <f>VLOOKUP(A3978,bangolf_kategorien!$A$2:$B$11,2,FALSE)</f>
        <v>D</v>
      </c>
    </row>
    <row r="3979" spans="1:7" ht="14.5" x14ac:dyDescent="0.35">
      <c r="A3979" t="s">
        <v>123</v>
      </c>
      <c r="B3979">
        <v>28786</v>
      </c>
      <c r="C3979" t="s">
        <v>1400</v>
      </c>
      <c r="D3979" t="s">
        <v>3093</v>
      </c>
      <c r="E3979" t="s">
        <v>148</v>
      </c>
      <c r="F3979" s="27" t="str">
        <f t="shared" si="62"/>
        <v>SM1: Werres, Karlheinz</v>
      </c>
      <c r="G3979" s="27" t="str">
        <f>VLOOKUP(A3979,bangolf_kategorien!$A$2:$B$11,2,FALSE)</f>
        <v>SM1</v>
      </c>
    </row>
    <row r="3980" spans="1:7" ht="14.5" x14ac:dyDescent="0.35">
      <c r="A3980" t="s">
        <v>127</v>
      </c>
      <c r="B3980">
        <v>36292</v>
      </c>
      <c r="C3980" t="s">
        <v>4008</v>
      </c>
      <c r="D3980" t="s">
        <v>3094</v>
      </c>
      <c r="E3980" t="s">
        <v>119</v>
      </c>
      <c r="F3980" s="27" t="str">
        <f t="shared" si="62"/>
        <v>H: Wesemann, Eike-Fabian</v>
      </c>
      <c r="G3980" s="27" t="str">
        <f>VLOOKUP(A3980,bangolf_kategorien!$A$2:$B$11,2,FALSE)</f>
        <v>H</v>
      </c>
    </row>
    <row r="3981" spans="1:7" ht="14.5" x14ac:dyDescent="0.35">
      <c r="A3981" t="s">
        <v>127</v>
      </c>
      <c r="B3981">
        <v>35546</v>
      </c>
      <c r="C3981" t="s">
        <v>198</v>
      </c>
      <c r="D3981" t="s">
        <v>3094</v>
      </c>
      <c r="E3981" t="s">
        <v>119</v>
      </c>
      <c r="F3981" s="27" t="str">
        <f t="shared" si="62"/>
        <v>H: Wesemann, Florian</v>
      </c>
      <c r="G3981" s="27" t="str">
        <f>VLOOKUP(A3981,bangolf_kategorien!$A$2:$B$11,2,FALSE)</f>
        <v>H</v>
      </c>
    </row>
    <row r="3982" spans="1:7" ht="14.5" x14ac:dyDescent="0.35">
      <c r="A3982" t="s">
        <v>127</v>
      </c>
      <c r="B3982">
        <v>50388</v>
      </c>
      <c r="C3982" t="s">
        <v>217</v>
      </c>
      <c r="D3982" t="s">
        <v>3095</v>
      </c>
      <c r="E3982" t="s">
        <v>899</v>
      </c>
      <c r="F3982" s="27" t="str">
        <f t="shared" si="62"/>
        <v>H: Wess, Christoph</v>
      </c>
      <c r="G3982" s="27" t="str">
        <f>VLOOKUP(A3982,bangolf_kategorien!$A$2:$B$11,2,FALSE)</f>
        <v>H</v>
      </c>
    </row>
    <row r="3983" spans="1:7" ht="14.5" x14ac:dyDescent="0.35">
      <c r="A3983" t="s">
        <v>123</v>
      </c>
      <c r="B3983">
        <v>43598</v>
      </c>
      <c r="C3983" t="s">
        <v>355</v>
      </c>
      <c r="D3983" t="s">
        <v>3096</v>
      </c>
      <c r="E3983" t="s">
        <v>393</v>
      </c>
      <c r="F3983" s="27" t="str">
        <f t="shared" si="62"/>
        <v>SM1: Wesselmäcking, Volker</v>
      </c>
      <c r="G3983" s="27" t="str">
        <f>VLOOKUP(A3983,bangolf_kategorien!$A$2:$B$11,2,FALSE)</f>
        <v>SM1</v>
      </c>
    </row>
    <row r="3984" spans="1:7" ht="14.5" x14ac:dyDescent="0.35">
      <c r="A3984" t="s">
        <v>112</v>
      </c>
      <c r="B3984">
        <v>37466</v>
      </c>
      <c r="C3984" t="s">
        <v>232</v>
      </c>
      <c r="D3984" t="s">
        <v>3464</v>
      </c>
      <c r="E3984" t="s">
        <v>3311</v>
      </c>
      <c r="F3984" s="27" t="str">
        <f t="shared" si="62"/>
        <v>SM2: Wessendorf, Klaus</v>
      </c>
      <c r="G3984" s="27" t="str">
        <f>VLOOKUP(A3984,bangolf_kategorien!$A$2:$B$11,2,FALSE)</f>
        <v>SM2</v>
      </c>
    </row>
    <row r="3985" spans="1:7" ht="14.5" x14ac:dyDescent="0.35">
      <c r="A3985" t="s">
        <v>112</v>
      </c>
      <c r="B3985">
        <v>66199</v>
      </c>
      <c r="C3985" t="s">
        <v>241</v>
      </c>
      <c r="D3985" t="s">
        <v>3097</v>
      </c>
      <c r="E3985" t="s">
        <v>655</v>
      </c>
      <c r="F3985" s="27" t="str">
        <f t="shared" si="62"/>
        <v>SM2: Westerfeld, Stefan</v>
      </c>
      <c r="G3985" s="27" t="str">
        <f>VLOOKUP(A3985,bangolf_kategorien!$A$2:$B$11,2,FALSE)</f>
        <v>SM2</v>
      </c>
    </row>
    <row r="3986" spans="1:7" ht="14.5" x14ac:dyDescent="0.35">
      <c r="A3986" t="s">
        <v>123</v>
      </c>
      <c r="B3986">
        <v>34970</v>
      </c>
      <c r="C3986" t="s">
        <v>431</v>
      </c>
      <c r="D3986" t="s">
        <v>3098</v>
      </c>
      <c r="E3986" t="s">
        <v>319</v>
      </c>
      <c r="F3986" s="27" t="str">
        <f t="shared" si="62"/>
        <v>SM1: Westermann, Lars</v>
      </c>
      <c r="G3986" s="27" t="str">
        <f>VLOOKUP(A3986,bangolf_kategorien!$A$2:$B$11,2,FALSE)</f>
        <v>SM1</v>
      </c>
    </row>
    <row r="3987" spans="1:7" ht="14.5" x14ac:dyDescent="0.35">
      <c r="A3987" t="s">
        <v>138</v>
      </c>
      <c r="B3987">
        <v>67407</v>
      </c>
      <c r="C3987" t="s">
        <v>575</v>
      </c>
      <c r="D3987" t="s">
        <v>4009</v>
      </c>
      <c r="E3987" t="s">
        <v>3307</v>
      </c>
      <c r="F3987" s="27" t="str">
        <f t="shared" si="62"/>
        <v>D: Westerwelle, Stefanie</v>
      </c>
      <c r="G3987" s="27" t="str">
        <f>VLOOKUP(A3987,bangolf_kategorien!$A$2:$B$11,2,FALSE)</f>
        <v>D</v>
      </c>
    </row>
    <row r="3988" spans="1:7" ht="14.5" x14ac:dyDescent="0.35">
      <c r="A3988" t="s">
        <v>134</v>
      </c>
      <c r="B3988">
        <v>2238</v>
      </c>
      <c r="C3988" t="s">
        <v>430</v>
      </c>
      <c r="D3988" t="s">
        <v>3465</v>
      </c>
      <c r="E3988" t="s">
        <v>415</v>
      </c>
      <c r="F3988" s="27" t="str">
        <f t="shared" si="62"/>
        <v>SW1: Westrup, Karin</v>
      </c>
      <c r="G3988" s="27" t="str">
        <f>VLOOKUP(A3988,bangolf_kategorien!$A$2:$B$11,2,FALSE)</f>
        <v>SW1</v>
      </c>
    </row>
    <row r="3989" spans="1:7" ht="14.5" x14ac:dyDescent="0.35">
      <c r="A3989" t="s">
        <v>123</v>
      </c>
      <c r="B3989">
        <v>66696</v>
      </c>
      <c r="C3989" t="s">
        <v>168</v>
      </c>
      <c r="D3989" t="s">
        <v>3099</v>
      </c>
      <c r="E3989" t="s">
        <v>240</v>
      </c>
      <c r="F3989" s="27" t="str">
        <f t="shared" si="62"/>
        <v>SM1: Wettstädt, Rainer</v>
      </c>
      <c r="G3989" s="27" t="str">
        <f>VLOOKUP(A3989,bangolf_kategorien!$A$2:$B$11,2,FALSE)</f>
        <v>SM1</v>
      </c>
    </row>
    <row r="3990" spans="1:7" ht="14.5" x14ac:dyDescent="0.35">
      <c r="A3990" t="s">
        <v>134</v>
      </c>
      <c r="B3990">
        <v>31216</v>
      </c>
      <c r="C3990" t="s">
        <v>568</v>
      </c>
      <c r="D3990" t="s">
        <v>3100</v>
      </c>
      <c r="E3990" t="s">
        <v>492</v>
      </c>
      <c r="F3990" s="27" t="str">
        <f t="shared" si="62"/>
        <v>SW1: Wetzel, Cornelia</v>
      </c>
      <c r="G3990" s="27" t="str">
        <f>VLOOKUP(A3990,bangolf_kategorien!$A$2:$B$11,2,FALSE)</f>
        <v>SW1</v>
      </c>
    </row>
    <row r="3991" spans="1:7" ht="14.5" x14ac:dyDescent="0.35">
      <c r="A3991" t="s">
        <v>134</v>
      </c>
      <c r="B3991">
        <v>44673</v>
      </c>
      <c r="C3991" t="s">
        <v>954</v>
      </c>
      <c r="D3991" t="s">
        <v>3100</v>
      </c>
      <c r="E3991" t="s">
        <v>228</v>
      </c>
      <c r="F3991" s="27" t="str">
        <f t="shared" si="62"/>
        <v>SW1: Wetzel, Heike</v>
      </c>
      <c r="G3991" s="27" t="str">
        <f>VLOOKUP(A3991,bangolf_kategorien!$A$2:$B$11,2,FALSE)</f>
        <v>SW1</v>
      </c>
    </row>
    <row r="3992" spans="1:7" ht="14.5" x14ac:dyDescent="0.35">
      <c r="A3992" t="s">
        <v>197</v>
      </c>
      <c r="B3992">
        <v>37659</v>
      </c>
      <c r="C3992" t="s">
        <v>554</v>
      </c>
      <c r="D3992" t="s">
        <v>3100</v>
      </c>
      <c r="E3992" t="s">
        <v>228</v>
      </c>
      <c r="F3992" s="27" t="str">
        <f t="shared" si="62"/>
        <v>JM: Wetzel, Jonas</v>
      </c>
      <c r="G3992" s="27" t="str">
        <f>VLOOKUP(A3992,bangolf_kategorien!$A$2:$B$11,2,FALSE)</f>
        <v>JM</v>
      </c>
    </row>
    <row r="3993" spans="1:7" ht="14.5" x14ac:dyDescent="0.35">
      <c r="A3993" t="s">
        <v>123</v>
      </c>
      <c r="B3993">
        <v>31721</v>
      </c>
      <c r="C3993" t="s">
        <v>232</v>
      </c>
      <c r="D3993" t="s">
        <v>3100</v>
      </c>
      <c r="E3993" t="s">
        <v>228</v>
      </c>
      <c r="F3993" s="27" t="str">
        <f t="shared" si="62"/>
        <v>SM1: Wetzel, Klaus</v>
      </c>
      <c r="G3993" s="27" t="str">
        <f>VLOOKUP(A3993,bangolf_kategorien!$A$2:$B$11,2,FALSE)</f>
        <v>SM1</v>
      </c>
    </row>
    <row r="3994" spans="1:7" ht="14.5" x14ac:dyDescent="0.35">
      <c r="A3994" t="s">
        <v>123</v>
      </c>
      <c r="B3994">
        <v>42610</v>
      </c>
      <c r="C3994" t="s">
        <v>149</v>
      </c>
      <c r="D3994" t="s">
        <v>3100</v>
      </c>
      <c r="E3994" t="s">
        <v>228</v>
      </c>
      <c r="F3994" s="27" t="str">
        <f t="shared" si="62"/>
        <v>SM1: Wetzel, Markus</v>
      </c>
      <c r="G3994" s="27" t="str">
        <f>VLOOKUP(A3994,bangolf_kategorien!$A$2:$B$11,2,FALSE)</f>
        <v>SM1</v>
      </c>
    </row>
    <row r="3995" spans="1:7" ht="14.5" x14ac:dyDescent="0.35">
      <c r="A3995" t="s">
        <v>112</v>
      </c>
      <c r="B3995">
        <v>5581</v>
      </c>
      <c r="C3995" t="s">
        <v>757</v>
      </c>
      <c r="D3995" t="s">
        <v>3100</v>
      </c>
      <c r="E3995" t="s">
        <v>1104</v>
      </c>
      <c r="F3995" s="27" t="str">
        <f t="shared" si="62"/>
        <v>SM2: Wetzel, Paul</v>
      </c>
      <c r="G3995" s="27" t="str">
        <f>VLOOKUP(A3995,bangolf_kategorien!$A$2:$B$11,2,FALSE)</f>
        <v>SM2</v>
      </c>
    </row>
    <row r="3996" spans="1:7" ht="14.5" x14ac:dyDescent="0.35">
      <c r="A3996" t="s">
        <v>112</v>
      </c>
      <c r="B3996">
        <v>3309</v>
      </c>
      <c r="C3996" t="s">
        <v>269</v>
      </c>
      <c r="D3996" t="s">
        <v>3101</v>
      </c>
      <c r="E3996" t="s">
        <v>268</v>
      </c>
      <c r="F3996" s="27" t="str">
        <f t="shared" si="62"/>
        <v>SM2: Weyandt, Christian</v>
      </c>
      <c r="G3996" s="27" t="str">
        <f>VLOOKUP(A3996,bangolf_kategorien!$A$2:$B$11,2,FALSE)</f>
        <v>SM2</v>
      </c>
    </row>
    <row r="3997" spans="1:7" ht="14.5" x14ac:dyDescent="0.35">
      <c r="A3997" t="s">
        <v>123</v>
      </c>
      <c r="B3997">
        <v>46965</v>
      </c>
      <c r="C3997" t="s">
        <v>241</v>
      </c>
      <c r="D3997" t="s">
        <v>3102</v>
      </c>
      <c r="E3997" t="s">
        <v>306</v>
      </c>
      <c r="F3997" s="27" t="str">
        <f t="shared" si="62"/>
        <v>SM1: Weyers, Stefan</v>
      </c>
      <c r="G3997" s="27" t="str">
        <f>VLOOKUP(A3997,bangolf_kategorien!$A$2:$B$11,2,FALSE)</f>
        <v>SM1</v>
      </c>
    </row>
    <row r="3998" spans="1:7" ht="14.5" x14ac:dyDescent="0.35">
      <c r="A3998" t="s">
        <v>123</v>
      </c>
      <c r="B3998">
        <v>29149</v>
      </c>
      <c r="C3998" t="s">
        <v>513</v>
      </c>
      <c r="D3998" t="s">
        <v>3103</v>
      </c>
      <c r="E3998" t="s">
        <v>998</v>
      </c>
      <c r="F3998" s="27" t="str">
        <f t="shared" si="62"/>
        <v>SM1: Weygold, Frank</v>
      </c>
      <c r="G3998" s="27" t="str">
        <f>VLOOKUP(A3998,bangolf_kategorien!$A$2:$B$11,2,FALSE)</f>
        <v>SM1</v>
      </c>
    </row>
    <row r="3999" spans="1:7" ht="14.5" x14ac:dyDescent="0.35">
      <c r="A3999" t="s">
        <v>123</v>
      </c>
      <c r="B3999">
        <v>27809</v>
      </c>
      <c r="C3999" t="s">
        <v>124</v>
      </c>
      <c r="D3999" t="s">
        <v>3104</v>
      </c>
      <c r="E3999" t="s">
        <v>998</v>
      </c>
      <c r="F3999" s="27" t="str">
        <f t="shared" si="62"/>
        <v>SM1: Weygoldt, Thomas</v>
      </c>
      <c r="G3999" s="27" t="str">
        <f>VLOOKUP(A3999,bangolf_kategorien!$A$2:$B$11,2,FALSE)</f>
        <v>SM1</v>
      </c>
    </row>
    <row r="4000" spans="1:7" ht="14.5" x14ac:dyDescent="0.35">
      <c r="A4000" t="s">
        <v>123</v>
      </c>
      <c r="B4000">
        <v>45696</v>
      </c>
      <c r="C4000" t="s">
        <v>315</v>
      </c>
      <c r="D4000" t="s">
        <v>4010</v>
      </c>
      <c r="E4000" t="s">
        <v>580</v>
      </c>
      <c r="F4000" s="27" t="str">
        <f t="shared" si="62"/>
        <v>SM1: Wiards, Andreas</v>
      </c>
      <c r="G4000" s="27" t="str">
        <f>VLOOKUP(A4000,bangolf_kategorien!$A$2:$B$11,2,FALSE)</f>
        <v>SM1</v>
      </c>
    </row>
    <row r="4001" spans="1:7" ht="14.5" x14ac:dyDescent="0.35">
      <c r="A4001" t="s">
        <v>123</v>
      </c>
      <c r="B4001">
        <v>43497</v>
      </c>
      <c r="C4001" t="s">
        <v>388</v>
      </c>
      <c r="D4001" t="s">
        <v>3105</v>
      </c>
      <c r="E4001" t="s">
        <v>219</v>
      </c>
      <c r="F4001" s="27" t="str">
        <f t="shared" si="62"/>
        <v>SM1: Wiche, Marcus</v>
      </c>
      <c r="G4001" s="27" t="str">
        <f>VLOOKUP(A4001,bangolf_kategorien!$A$2:$B$11,2,FALSE)</f>
        <v>SM1</v>
      </c>
    </row>
    <row r="4002" spans="1:7" ht="14.5" x14ac:dyDescent="0.35">
      <c r="A4002" t="s">
        <v>116</v>
      </c>
      <c r="B4002">
        <v>3219</v>
      </c>
      <c r="C4002" t="s">
        <v>849</v>
      </c>
      <c r="D4002" t="s">
        <v>3106</v>
      </c>
      <c r="E4002" t="s">
        <v>285</v>
      </c>
      <c r="F4002" s="27" t="str">
        <f t="shared" si="62"/>
        <v>SW2: Wichmann, Christa</v>
      </c>
      <c r="G4002" s="27" t="str">
        <f>VLOOKUP(A4002,bangolf_kategorien!$A$2:$B$11,2,FALSE)</f>
        <v>SW2</v>
      </c>
    </row>
    <row r="4003" spans="1:7" ht="14.5" x14ac:dyDescent="0.35">
      <c r="A4003" t="s">
        <v>112</v>
      </c>
      <c r="B4003">
        <v>3808</v>
      </c>
      <c r="C4003" t="s">
        <v>180</v>
      </c>
      <c r="D4003" t="s">
        <v>3106</v>
      </c>
      <c r="E4003" t="s">
        <v>285</v>
      </c>
      <c r="F4003" s="27" t="str">
        <f t="shared" si="62"/>
        <v>SM2: Wichmann, Peter</v>
      </c>
      <c r="G4003" s="27" t="str">
        <f>VLOOKUP(A4003,bangolf_kategorien!$A$2:$B$11,2,FALSE)</f>
        <v>SM2</v>
      </c>
    </row>
    <row r="4004" spans="1:7" ht="14.5" x14ac:dyDescent="0.35">
      <c r="A4004" t="s">
        <v>127</v>
      </c>
      <c r="B4004">
        <v>38324</v>
      </c>
      <c r="C4004" t="s">
        <v>301</v>
      </c>
      <c r="D4004" t="s">
        <v>3107</v>
      </c>
      <c r="E4004" t="s">
        <v>786</v>
      </c>
      <c r="F4004" s="27" t="str">
        <f t="shared" si="62"/>
        <v>H: Wick, Daniel</v>
      </c>
      <c r="G4004" s="27" t="str">
        <f>VLOOKUP(A4004,bangolf_kategorien!$A$2:$B$11,2,FALSE)</f>
        <v>H</v>
      </c>
    </row>
    <row r="4005" spans="1:7" ht="14.5" x14ac:dyDescent="0.35">
      <c r="A4005" t="s">
        <v>123</v>
      </c>
      <c r="B4005">
        <v>33820</v>
      </c>
      <c r="C4005" t="s">
        <v>241</v>
      </c>
      <c r="D4005" t="s">
        <v>3466</v>
      </c>
      <c r="E4005" t="s">
        <v>756</v>
      </c>
      <c r="F4005" s="27" t="str">
        <f t="shared" si="62"/>
        <v>SM1: Wicke, Stefan</v>
      </c>
      <c r="G4005" s="27" t="str">
        <f>VLOOKUP(A4005,bangolf_kategorien!$A$2:$B$11,2,FALSE)</f>
        <v>SM1</v>
      </c>
    </row>
    <row r="4006" spans="1:7" ht="14.5" x14ac:dyDescent="0.35">
      <c r="A4006" t="s">
        <v>112</v>
      </c>
      <c r="B4006">
        <v>30278</v>
      </c>
      <c r="C4006" t="s">
        <v>513</v>
      </c>
      <c r="D4006" t="s">
        <v>3108</v>
      </c>
      <c r="E4006" t="s">
        <v>424</v>
      </c>
      <c r="F4006" s="27" t="str">
        <f t="shared" si="62"/>
        <v>SM2: Wickel, Frank</v>
      </c>
      <c r="G4006" s="27" t="str">
        <f>VLOOKUP(A4006,bangolf_kategorien!$A$2:$B$11,2,FALSE)</f>
        <v>SM2</v>
      </c>
    </row>
    <row r="4007" spans="1:7" ht="14.5" x14ac:dyDescent="0.35">
      <c r="A4007" t="s">
        <v>138</v>
      </c>
      <c r="B4007">
        <v>33510</v>
      </c>
      <c r="C4007" t="s">
        <v>1350</v>
      </c>
      <c r="D4007" t="s">
        <v>3109</v>
      </c>
      <c r="E4007" t="s">
        <v>424</v>
      </c>
      <c r="F4007" s="27" t="str">
        <f t="shared" si="62"/>
        <v>D: Wickel-Paffrath, Melanie</v>
      </c>
      <c r="G4007" s="27" t="str">
        <f>VLOOKUP(A4007,bangolf_kategorien!$A$2:$B$11,2,FALSE)</f>
        <v>D</v>
      </c>
    </row>
    <row r="4008" spans="1:7" ht="14.5" x14ac:dyDescent="0.35">
      <c r="A4008" t="s">
        <v>123</v>
      </c>
      <c r="B4008">
        <v>41894</v>
      </c>
      <c r="C4008" t="s">
        <v>143</v>
      </c>
      <c r="D4008" t="s">
        <v>3110</v>
      </c>
      <c r="E4008" t="s">
        <v>438</v>
      </c>
      <c r="F4008" s="27" t="str">
        <f t="shared" si="62"/>
        <v>SM1: Widera, Bernd</v>
      </c>
      <c r="G4008" s="27" t="str">
        <f>VLOOKUP(A4008,bangolf_kategorien!$A$2:$B$11,2,FALSE)</f>
        <v>SM1</v>
      </c>
    </row>
    <row r="4009" spans="1:7" ht="14.5" x14ac:dyDescent="0.35">
      <c r="A4009" t="s">
        <v>112</v>
      </c>
      <c r="B4009">
        <v>30082</v>
      </c>
      <c r="C4009" t="s">
        <v>180</v>
      </c>
      <c r="D4009" t="s">
        <v>3111</v>
      </c>
      <c r="E4009" t="s">
        <v>200</v>
      </c>
      <c r="F4009" s="27" t="str">
        <f t="shared" si="62"/>
        <v>SM2: Widmair, Peter</v>
      </c>
      <c r="G4009" s="27" t="str">
        <f>VLOOKUP(A4009,bangolf_kategorien!$A$2:$B$11,2,FALSE)</f>
        <v>SM2</v>
      </c>
    </row>
    <row r="4010" spans="1:7" ht="14.5" x14ac:dyDescent="0.35">
      <c r="A4010" t="s">
        <v>127</v>
      </c>
      <c r="B4010">
        <v>47446</v>
      </c>
      <c r="C4010" t="s">
        <v>518</v>
      </c>
      <c r="D4010" t="s">
        <v>3111</v>
      </c>
      <c r="E4010" t="s">
        <v>200</v>
      </c>
      <c r="F4010" s="27" t="str">
        <f t="shared" si="62"/>
        <v>H: Widmair, Roland</v>
      </c>
      <c r="G4010" s="27" t="str">
        <f>VLOOKUP(A4010,bangolf_kategorien!$A$2:$B$11,2,FALSE)</f>
        <v>H</v>
      </c>
    </row>
    <row r="4011" spans="1:7" ht="14.5" x14ac:dyDescent="0.35">
      <c r="A4011" t="s">
        <v>116</v>
      </c>
      <c r="B4011">
        <v>65464</v>
      </c>
      <c r="C4011" t="s">
        <v>1085</v>
      </c>
      <c r="D4011" t="s">
        <v>3112</v>
      </c>
      <c r="E4011" t="s">
        <v>446</v>
      </c>
      <c r="F4011" s="27" t="str">
        <f t="shared" si="62"/>
        <v>SW2: Wiebauer, Christine</v>
      </c>
      <c r="G4011" s="27" t="str">
        <f>VLOOKUP(A4011,bangolf_kategorien!$A$2:$B$11,2,FALSE)</f>
        <v>SW2</v>
      </c>
    </row>
    <row r="4012" spans="1:7" ht="14.5" x14ac:dyDescent="0.35">
      <c r="A4012" t="s">
        <v>112</v>
      </c>
      <c r="B4012">
        <v>37722</v>
      </c>
      <c r="C4012" t="s">
        <v>180</v>
      </c>
      <c r="D4012" t="s">
        <v>3112</v>
      </c>
      <c r="E4012" t="s">
        <v>446</v>
      </c>
      <c r="F4012" s="27" t="str">
        <f t="shared" si="62"/>
        <v>SM2: Wiebauer, Peter</v>
      </c>
      <c r="G4012" s="27" t="str">
        <f>VLOOKUP(A4012,bangolf_kategorien!$A$2:$B$11,2,FALSE)</f>
        <v>SM2</v>
      </c>
    </row>
    <row r="4013" spans="1:7" ht="14.5" x14ac:dyDescent="0.35">
      <c r="A4013" t="s">
        <v>112</v>
      </c>
      <c r="B4013">
        <v>32946</v>
      </c>
      <c r="C4013" t="s">
        <v>683</v>
      </c>
      <c r="D4013" t="s">
        <v>3113</v>
      </c>
      <c r="E4013" t="s">
        <v>2167</v>
      </c>
      <c r="F4013" s="27" t="str">
        <f t="shared" si="62"/>
        <v>SM2: Wiebusch, Friedrich</v>
      </c>
      <c r="G4013" s="27" t="str">
        <f>VLOOKUP(A4013,bangolf_kategorien!$A$2:$B$11,2,FALSE)</f>
        <v>SM2</v>
      </c>
    </row>
    <row r="4014" spans="1:7" ht="14.5" x14ac:dyDescent="0.35">
      <c r="A4014" t="s">
        <v>112</v>
      </c>
      <c r="B4014">
        <v>61922</v>
      </c>
      <c r="C4014" t="s">
        <v>133</v>
      </c>
      <c r="D4014" t="s">
        <v>3114</v>
      </c>
      <c r="E4014" t="s">
        <v>346</v>
      </c>
      <c r="F4014" s="27" t="str">
        <f t="shared" si="62"/>
        <v>SM2: Wieck, Herbert</v>
      </c>
      <c r="G4014" s="27" t="str">
        <f>VLOOKUP(A4014,bangolf_kategorien!$A$2:$B$11,2,FALSE)</f>
        <v>SM2</v>
      </c>
    </row>
    <row r="4015" spans="1:7" ht="14.5" x14ac:dyDescent="0.35">
      <c r="A4015" t="s">
        <v>112</v>
      </c>
      <c r="B4015">
        <v>38379</v>
      </c>
      <c r="C4015" t="s">
        <v>3116</v>
      </c>
      <c r="D4015" t="s">
        <v>3117</v>
      </c>
      <c r="E4015" t="s">
        <v>358</v>
      </c>
      <c r="F4015" s="27" t="str">
        <f t="shared" si="62"/>
        <v>SM2: Wiedemann, Klaus-Heinrich</v>
      </c>
      <c r="G4015" s="27" t="str">
        <f>VLOOKUP(A4015,bangolf_kategorien!$A$2:$B$11,2,FALSE)</f>
        <v>SM2</v>
      </c>
    </row>
    <row r="4016" spans="1:7" ht="14.5" x14ac:dyDescent="0.35">
      <c r="A4016" t="s">
        <v>127</v>
      </c>
      <c r="B4016">
        <v>36603</v>
      </c>
      <c r="C4016" t="s">
        <v>391</v>
      </c>
      <c r="D4016" t="s">
        <v>4011</v>
      </c>
      <c r="E4016" t="s">
        <v>223</v>
      </c>
      <c r="F4016" s="27" t="str">
        <f t="shared" si="62"/>
        <v>H: Wieder, Oliver</v>
      </c>
      <c r="G4016" s="27" t="str">
        <f>VLOOKUP(A4016,bangolf_kategorien!$A$2:$B$11,2,FALSE)</f>
        <v>H</v>
      </c>
    </row>
    <row r="4017" spans="1:7" ht="14.5" x14ac:dyDescent="0.35">
      <c r="A4017" t="s">
        <v>112</v>
      </c>
      <c r="B4017">
        <v>50331</v>
      </c>
      <c r="C4017" t="s">
        <v>180</v>
      </c>
      <c r="D4017" t="s">
        <v>3118</v>
      </c>
      <c r="E4017" t="s">
        <v>351</v>
      </c>
      <c r="F4017" s="27" t="str">
        <f t="shared" si="62"/>
        <v>SM2: Wiedmaier, Peter</v>
      </c>
      <c r="G4017" s="27" t="str">
        <f>VLOOKUP(A4017,bangolf_kategorien!$A$2:$B$11,2,FALSE)</f>
        <v>SM2</v>
      </c>
    </row>
    <row r="4018" spans="1:7" ht="14.5" x14ac:dyDescent="0.35">
      <c r="A4018" t="s">
        <v>123</v>
      </c>
      <c r="B4018">
        <v>34736</v>
      </c>
      <c r="C4018" t="s">
        <v>207</v>
      </c>
      <c r="D4018" t="s">
        <v>3119</v>
      </c>
      <c r="E4018" t="s">
        <v>958</v>
      </c>
      <c r="F4018" s="27" t="str">
        <f t="shared" si="62"/>
        <v>SM1: Wiedmann, Dieter</v>
      </c>
      <c r="G4018" s="27" t="str">
        <f>VLOOKUP(A4018,bangolf_kategorien!$A$2:$B$11,2,FALSE)</f>
        <v>SM1</v>
      </c>
    </row>
    <row r="4019" spans="1:7" ht="14.5" x14ac:dyDescent="0.35">
      <c r="A4019" t="s">
        <v>123</v>
      </c>
      <c r="B4019">
        <v>33568</v>
      </c>
      <c r="C4019" t="s">
        <v>387</v>
      </c>
      <c r="D4019" t="s">
        <v>3119</v>
      </c>
      <c r="E4019" t="s">
        <v>142</v>
      </c>
      <c r="F4019" s="27" t="str">
        <f t="shared" si="62"/>
        <v>SM1: Wiedmann, Stephan</v>
      </c>
      <c r="G4019" s="27" t="str">
        <f>VLOOKUP(A4019,bangolf_kategorien!$A$2:$B$11,2,FALSE)</f>
        <v>SM1</v>
      </c>
    </row>
    <row r="4020" spans="1:7" ht="14.5" x14ac:dyDescent="0.35">
      <c r="A4020" t="s">
        <v>112</v>
      </c>
      <c r="B4020">
        <v>1002</v>
      </c>
      <c r="C4020" t="s">
        <v>207</v>
      </c>
      <c r="D4020" t="s">
        <v>3120</v>
      </c>
      <c r="E4020" t="s">
        <v>122</v>
      </c>
      <c r="F4020" s="27" t="str">
        <f t="shared" si="62"/>
        <v>SM2: Wiegand, Dieter</v>
      </c>
      <c r="G4020" s="27" t="str">
        <f>VLOOKUP(A4020,bangolf_kategorien!$A$2:$B$11,2,FALSE)</f>
        <v>SM2</v>
      </c>
    </row>
    <row r="4021" spans="1:7" ht="14.5" x14ac:dyDescent="0.35">
      <c r="A4021" t="s">
        <v>127</v>
      </c>
      <c r="B4021">
        <v>38058</v>
      </c>
      <c r="C4021" t="s">
        <v>198</v>
      </c>
      <c r="D4021" t="s">
        <v>3121</v>
      </c>
      <c r="E4021" t="s">
        <v>899</v>
      </c>
      <c r="F4021" s="27" t="str">
        <f t="shared" si="62"/>
        <v>H: Wiegard, Florian</v>
      </c>
      <c r="G4021" s="27" t="str">
        <f>VLOOKUP(A4021,bangolf_kategorien!$A$2:$B$11,2,FALSE)</f>
        <v>H</v>
      </c>
    </row>
    <row r="4022" spans="1:7" ht="14.5" x14ac:dyDescent="0.35">
      <c r="A4022" t="s">
        <v>127</v>
      </c>
      <c r="B4022">
        <v>48335</v>
      </c>
      <c r="C4022" t="s">
        <v>140</v>
      </c>
      <c r="D4022" t="s">
        <v>3121</v>
      </c>
      <c r="E4022" t="s">
        <v>899</v>
      </c>
      <c r="F4022" s="27" t="str">
        <f t="shared" si="62"/>
        <v>H: Wiegard, Michael</v>
      </c>
      <c r="G4022" s="27" t="str">
        <f>VLOOKUP(A4022,bangolf_kategorien!$A$2:$B$11,2,FALSE)</f>
        <v>H</v>
      </c>
    </row>
    <row r="4023" spans="1:7" ht="14.5" x14ac:dyDescent="0.35">
      <c r="A4023" t="s">
        <v>127</v>
      </c>
      <c r="B4023">
        <v>38061</v>
      </c>
      <c r="C4023" t="s">
        <v>453</v>
      </c>
      <c r="D4023" t="s">
        <v>3122</v>
      </c>
      <c r="E4023" t="s">
        <v>343</v>
      </c>
      <c r="F4023" s="27" t="str">
        <f t="shared" si="62"/>
        <v>H: Wiegel, Marvin</v>
      </c>
      <c r="G4023" s="27" t="str">
        <f>VLOOKUP(A4023,bangolf_kategorien!$A$2:$B$11,2,FALSE)</f>
        <v>H</v>
      </c>
    </row>
    <row r="4024" spans="1:7" ht="14.5" x14ac:dyDescent="0.35">
      <c r="A4024" t="s">
        <v>112</v>
      </c>
      <c r="B4024">
        <v>4859</v>
      </c>
      <c r="C4024" t="s">
        <v>842</v>
      </c>
      <c r="D4024" t="s">
        <v>3123</v>
      </c>
      <c r="E4024" t="s">
        <v>1154</v>
      </c>
      <c r="F4024" s="27" t="str">
        <f t="shared" si="62"/>
        <v>SM2: Wiegelmann, Reinhold</v>
      </c>
      <c r="G4024" s="27" t="str">
        <f>VLOOKUP(A4024,bangolf_kategorien!$A$2:$B$11,2,FALSE)</f>
        <v>SM2</v>
      </c>
    </row>
    <row r="4025" spans="1:7" ht="14.5" x14ac:dyDescent="0.35">
      <c r="A4025" t="s">
        <v>134</v>
      </c>
      <c r="B4025">
        <v>42659</v>
      </c>
      <c r="C4025" t="s">
        <v>1809</v>
      </c>
      <c r="D4025" t="s">
        <v>3124</v>
      </c>
      <c r="E4025" t="s">
        <v>153</v>
      </c>
      <c r="F4025" s="27" t="str">
        <f t="shared" si="62"/>
        <v>SW1: Wiemer, Beate</v>
      </c>
      <c r="G4025" s="27" t="str">
        <f>VLOOKUP(A4025,bangolf_kategorien!$A$2:$B$11,2,FALSE)</f>
        <v>SW1</v>
      </c>
    </row>
    <row r="4026" spans="1:7" ht="14.5" x14ac:dyDescent="0.35">
      <c r="A4026" t="s">
        <v>112</v>
      </c>
      <c r="B4026">
        <v>25211</v>
      </c>
      <c r="C4026" t="s">
        <v>124</v>
      </c>
      <c r="D4026" t="s">
        <v>3124</v>
      </c>
      <c r="E4026" t="s">
        <v>512</v>
      </c>
      <c r="F4026" s="27" t="str">
        <f t="shared" si="62"/>
        <v>SM2: Wiemer, Thomas</v>
      </c>
      <c r="G4026" s="27" t="str">
        <f>VLOOKUP(A4026,bangolf_kategorien!$A$2:$B$11,2,FALSE)</f>
        <v>SM2</v>
      </c>
    </row>
    <row r="4027" spans="1:7" ht="14.5" x14ac:dyDescent="0.35">
      <c r="A4027" t="s">
        <v>138</v>
      </c>
      <c r="B4027">
        <v>49980</v>
      </c>
      <c r="C4027" t="s">
        <v>1161</v>
      </c>
      <c r="D4027" t="s">
        <v>3125</v>
      </c>
      <c r="E4027" t="s">
        <v>619</v>
      </c>
      <c r="F4027" s="27" t="str">
        <f t="shared" si="62"/>
        <v>D: Wienand, Ellen</v>
      </c>
      <c r="G4027" s="27" t="str">
        <f>VLOOKUP(A4027,bangolf_kategorien!$A$2:$B$11,2,FALSE)</f>
        <v>D</v>
      </c>
    </row>
    <row r="4028" spans="1:7" ht="14.5" x14ac:dyDescent="0.35">
      <c r="A4028" t="s">
        <v>127</v>
      </c>
      <c r="B4028">
        <v>50367</v>
      </c>
      <c r="C4028" t="s">
        <v>124</v>
      </c>
      <c r="D4028" t="s">
        <v>3126</v>
      </c>
      <c r="E4028" t="s">
        <v>403</v>
      </c>
      <c r="F4028" s="27" t="str">
        <f t="shared" si="62"/>
        <v>H: Wiertz, Thomas</v>
      </c>
      <c r="G4028" s="27" t="str">
        <f>VLOOKUP(A4028,bangolf_kategorien!$A$2:$B$11,2,FALSE)</f>
        <v>H</v>
      </c>
    </row>
    <row r="4029" spans="1:7" ht="14.5" x14ac:dyDescent="0.35">
      <c r="A4029" t="s">
        <v>123</v>
      </c>
      <c r="B4029">
        <v>30856</v>
      </c>
      <c r="C4029" t="s">
        <v>474</v>
      </c>
      <c r="D4029" t="s">
        <v>3127</v>
      </c>
      <c r="E4029" t="s">
        <v>776</v>
      </c>
      <c r="F4029" s="27" t="str">
        <f t="shared" si="62"/>
        <v>SM1: Wierum, Lutz</v>
      </c>
      <c r="G4029" s="27" t="str">
        <f>VLOOKUP(A4029,bangolf_kategorien!$A$2:$B$11,2,FALSE)</f>
        <v>SM1</v>
      </c>
    </row>
    <row r="4030" spans="1:7" ht="14.5" x14ac:dyDescent="0.35">
      <c r="A4030" t="s">
        <v>123</v>
      </c>
      <c r="B4030">
        <v>37893</v>
      </c>
      <c r="C4030" t="s">
        <v>341</v>
      </c>
      <c r="D4030" t="s">
        <v>3128</v>
      </c>
      <c r="E4030" t="s">
        <v>163</v>
      </c>
      <c r="F4030" s="27" t="str">
        <f t="shared" si="62"/>
        <v>SM1: Wieser, René</v>
      </c>
      <c r="G4030" s="27" t="str">
        <f>VLOOKUP(A4030,bangolf_kategorien!$A$2:$B$11,2,FALSE)</f>
        <v>SM1</v>
      </c>
    </row>
    <row r="4031" spans="1:7" ht="14.5" x14ac:dyDescent="0.35">
      <c r="A4031" t="s">
        <v>197</v>
      </c>
      <c r="B4031">
        <v>66667</v>
      </c>
      <c r="C4031" t="s">
        <v>691</v>
      </c>
      <c r="D4031" t="s">
        <v>3129</v>
      </c>
      <c r="E4031" t="s">
        <v>329</v>
      </c>
      <c r="F4031" s="27" t="str">
        <f t="shared" si="62"/>
        <v>JM: Wiesinger, Julian</v>
      </c>
      <c r="G4031" s="27" t="str">
        <f>VLOOKUP(A4031,bangolf_kategorien!$A$2:$B$11,2,FALSE)</f>
        <v>JM</v>
      </c>
    </row>
    <row r="4032" spans="1:7" ht="14.5" x14ac:dyDescent="0.35">
      <c r="A4032" t="s">
        <v>138</v>
      </c>
      <c r="B4032">
        <v>66730</v>
      </c>
      <c r="C4032" t="s">
        <v>310</v>
      </c>
      <c r="D4032" t="s">
        <v>3129</v>
      </c>
      <c r="E4032" t="s">
        <v>329</v>
      </c>
      <c r="F4032" s="27" t="str">
        <f t="shared" si="62"/>
        <v>D: Wiesinger, Nicole</v>
      </c>
      <c r="G4032" s="27" t="str">
        <f>VLOOKUP(A4032,bangolf_kategorien!$A$2:$B$11,2,FALSE)</f>
        <v>D</v>
      </c>
    </row>
    <row r="4033" spans="1:7" ht="14.5" x14ac:dyDescent="0.35">
      <c r="A4033" t="s">
        <v>123</v>
      </c>
      <c r="B4033">
        <v>66714</v>
      </c>
      <c r="C4033" t="s">
        <v>180</v>
      </c>
      <c r="D4033" t="s">
        <v>3129</v>
      </c>
      <c r="E4033" t="s">
        <v>329</v>
      </c>
      <c r="F4033" s="27" t="str">
        <f t="shared" si="62"/>
        <v>SM1: Wiesinger, Peter</v>
      </c>
      <c r="G4033" s="27" t="str">
        <f>VLOOKUP(A4033,bangolf_kategorien!$A$2:$B$11,2,FALSE)</f>
        <v>SM1</v>
      </c>
    </row>
    <row r="4034" spans="1:7" ht="14.5" x14ac:dyDescent="0.35">
      <c r="A4034" t="s">
        <v>127</v>
      </c>
      <c r="B4034">
        <v>46031</v>
      </c>
      <c r="C4034" t="s">
        <v>198</v>
      </c>
      <c r="D4034" t="s">
        <v>3130</v>
      </c>
      <c r="E4034" t="s">
        <v>285</v>
      </c>
      <c r="F4034" s="27" t="str">
        <f t="shared" si="62"/>
        <v>H: Wietz, Florian</v>
      </c>
      <c r="G4034" s="27" t="str">
        <f>VLOOKUP(A4034,bangolf_kategorien!$A$2:$B$11,2,FALSE)</f>
        <v>H</v>
      </c>
    </row>
    <row r="4035" spans="1:7" ht="14.5" x14ac:dyDescent="0.35">
      <c r="A4035" t="s">
        <v>123</v>
      </c>
      <c r="B4035">
        <v>3212027</v>
      </c>
      <c r="C4035" t="s">
        <v>3131</v>
      </c>
      <c r="D4035" t="s">
        <v>3132</v>
      </c>
      <c r="E4035" t="s">
        <v>4</v>
      </c>
      <c r="F4035" s="27" t="str">
        <f t="shared" ref="F4035:F4098" si="63">CONCATENATE(G4035,": ",D4035,", ",C4035)</f>
        <v>SM1: Wigand, Rui</v>
      </c>
      <c r="G4035" s="27" t="str">
        <f>VLOOKUP(A4035,bangolf_kategorien!$A$2:$B$11,2,FALSE)</f>
        <v>SM1</v>
      </c>
    </row>
    <row r="4036" spans="1:7" ht="14.5" x14ac:dyDescent="0.35">
      <c r="A4036" t="s">
        <v>134</v>
      </c>
      <c r="B4036">
        <v>67025</v>
      </c>
      <c r="C4036" t="s">
        <v>385</v>
      </c>
      <c r="D4036" t="s">
        <v>3467</v>
      </c>
      <c r="E4036" t="s">
        <v>462</v>
      </c>
      <c r="F4036" s="27" t="str">
        <f t="shared" si="63"/>
        <v>SW1: Wihler, Barbara</v>
      </c>
      <c r="G4036" s="27" t="str">
        <f>VLOOKUP(A4036,bangolf_kategorien!$A$2:$B$11,2,FALSE)</f>
        <v>SW1</v>
      </c>
    </row>
    <row r="4037" spans="1:7" ht="14.5" x14ac:dyDescent="0.35">
      <c r="A4037" t="s">
        <v>123</v>
      </c>
      <c r="B4037">
        <v>28564</v>
      </c>
      <c r="C4037" t="s">
        <v>498</v>
      </c>
      <c r="D4037" t="s">
        <v>3133</v>
      </c>
      <c r="E4037" t="s">
        <v>462</v>
      </c>
      <c r="F4037" s="27" t="str">
        <f t="shared" si="63"/>
        <v>SM1: Wihler jun., Horst</v>
      </c>
      <c r="G4037" s="27" t="str">
        <f>VLOOKUP(A4037,bangolf_kategorien!$A$2:$B$11,2,FALSE)</f>
        <v>SM1</v>
      </c>
    </row>
    <row r="4038" spans="1:7" ht="14.5" x14ac:dyDescent="0.35">
      <c r="A4038" t="s">
        <v>116</v>
      </c>
      <c r="B4038">
        <v>10721</v>
      </c>
      <c r="C4038" t="s">
        <v>588</v>
      </c>
      <c r="D4038" t="s">
        <v>3134</v>
      </c>
      <c r="E4038" t="s">
        <v>702</v>
      </c>
      <c r="F4038" s="27" t="str">
        <f t="shared" si="63"/>
        <v>SW2: Wild, Annemarie</v>
      </c>
      <c r="G4038" s="27" t="str">
        <f>VLOOKUP(A4038,bangolf_kategorien!$A$2:$B$11,2,FALSE)</f>
        <v>SW2</v>
      </c>
    </row>
    <row r="4039" spans="1:7" ht="14.5" x14ac:dyDescent="0.35">
      <c r="A4039" t="s">
        <v>112</v>
      </c>
      <c r="B4039">
        <v>24312</v>
      </c>
      <c r="C4039" t="s">
        <v>207</v>
      </c>
      <c r="D4039" t="s">
        <v>3134</v>
      </c>
      <c r="E4039" t="s">
        <v>702</v>
      </c>
      <c r="F4039" s="27" t="str">
        <f t="shared" si="63"/>
        <v>SM2: Wild, Dieter</v>
      </c>
      <c r="G4039" s="27" t="str">
        <f>VLOOKUP(A4039,bangolf_kategorien!$A$2:$B$11,2,FALSE)</f>
        <v>SM2</v>
      </c>
    </row>
    <row r="4040" spans="1:7" ht="14.5" x14ac:dyDescent="0.35">
      <c r="A4040" t="s">
        <v>127</v>
      </c>
      <c r="B4040">
        <v>34737</v>
      </c>
      <c r="C4040" t="s">
        <v>149</v>
      </c>
      <c r="D4040" t="s">
        <v>3134</v>
      </c>
      <c r="E4040" t="s">
        <v>958</v>
      </c>
      <c r="F4040" s="27" t="str">
        <f t="shared" si="63"/>
        <v>H: Wild, Markus</v>
      </c>
      <c r="G4040" s="27" t="str">
        <f>VLOOKUP(A4040,bangolf_kategorien!$A$2:$B$11,2,FALSE)</f>
        <v>H</v>
      </c>
    </row>
    <row r="4041" spans="1:7" ht="14.5" x14ac:dyDescent="0.35">
      <c r="A4041" t="s">
        <v>116</v>
      </c>
      <c r="B4041">
        <v>3167204</v>
      </c>
      <c r="C4041" t="s">
        <v>2238</v>
      </c>
      <c r="D4041" t="s">
        <v>3135</v>
      </c>
      <c r="E4041" t="s">
        <v>4</v>
      </c>
      <c r="F4041" s="27" t="str">
        <f t="shared" si="63"/>
        <v>SW2: Wildhagen, Edith</v>
      </c>
      <c r="G4041" s="27" t="str">
        <f>VLOOKUP(A4041,bangolf_kategorien!$A$2:$B$11,2,FALSE)</f>
        <v>SW2</v>
      </c>
    </row>
    <row r="4042" spans="1:7" ht="14.5" x14ac:dyDescent="0.35">
      <c r="A4042" t="s">
        <v>112</v>
      </c>
      <c r="B4042">
        <v>29310</v>
      </c>
      <c r="C4042" t="s">
        <v>445</v>
      </c>
      <c r="D4042" t="s">
        <v>3136</v>
      </c>
      <c r="E4042" t="s">
        <v>793</v>
      </c>
      <c r="F4042" s="27" t="str">
        <f t="shared" si="63"/>
        <v>SM2: Wildt, Walter</v>
      </c>
      <c r="G4042" s="27" t="str">
        <f>VLOOKUP(A4042,bangolf_kategorien!$A$2:$B$11,2,FALSE)</f>
        <v>SM2</v>
      </c>
    </row>
    <row r="4043" spans="1:7" ht="14.5" x14ac:dyDescent="0.35">
      <c r="A4043" t="s">
        <v>127</v>
      </c>
      <c r="B4043">
        <v>66453</v>
      </c>
      <c r="C4043" t="s">
        <v>718</v>
      </c>
      <c r="D4043" t="s">
        <v>654</v>
      </c>
      <c r="E4043" t="s">
        <v>364</v>
      </c>
      <c r="F4043" s="27" t="str">
        <f t="shared" si="63"/>
        <v>H: Wilhelm, Carsten</v>
      </c>
      <c r="G4043" s="27" t="str">
        <f>VLOOKUP(A4043,bangolf_kategorien!$A$2:$B$11,2,FALSE)</f>
        <v>H</v>
      </c>
    </row>
    <row r="4044" spans="1:7" ht="14.5" x14ac:dyDescent="0.35">
      <c r="A4044" t="s">
        <v>112</v>
      </c>
      <c r="B4044">
        <v>4057</v>
      </c>
      <c r="C4044" t="s">
        <v>3137</v>
      </c>
      <c r="D4044" t="s">
        <v>654</v>
      </c>
      <c r="E4044" t="s">
        <v>126</v>
      </c>
      <c r="F4044" s="27" t="str">
        <f t="shared" si="63"/>
        <v>SM2: Wilhelm, Horst-Peter</v>
      </c>
      <c r="G4044" s="27" t="str">
        <f>VLOOKUP(A4044,bangolf_kategorien!$A$2:$B$11,2,FALSE)</f>
        <v>SM2</v>
      </c>
    </row>
    <row r="4045" spans="1:7" ht="14.5" x14ac:dyDescent="0.35">
      <c r="A4045" t="s">
        <v>152</v>
      </c>
      <c r="B4045">
        <v>67132</v>
      </c>
      <c r="C4045" t="s">
        <v>629</v>
      </c>
      <c r="D4045" t="s">
        <v>654</v>
      </c>
      <c r="E4045" t="s">
        <v>364</v>
      </c>
      <c r="F4045" s="27" t="str">
        <f t="shared" si="63"/>
        <v>SCHM: Wilhelm, Nils</v>
      </c>
      <c r="G4045" s="27" t="str">
        <f>VLOOKUP(A4045,bangolf_kategorien!$A$2:$B$11,2,FALSE)</f>
        <v>SCHM</v>
      </c>
    </row>
    <row r="4046" spans="1:7" ht="14.5" x14ac:dyDescent="0.35">
      <c r="A4046" t="s">
        <v>134</v>
      </c>
      <c r="B4046">
        <v>46290</v>
      </c>
      <c r="C4046" t="s">
        <v>1102</v>
      </c>
      <c r="D4046" t="s">
        <v>3138</v>
      </c>
      <c r="E4046" t="s">
        <v>214</v>
      </c>
      <c r="F4046" s="27" t="str">
        <f t="shared" si="63"/>
        <v>SW1: Wilhelms, Alexandra</v>
      </c>
      <c r="G4046" s="27" t="str">
        <f>VLOOKUP(A4046,bangolf_kategorien!$A$2:$B$11,2,FALSE)</f>
        <v>SW1</v>
      </c>
    </row>
    <row r="4047" spans="1:7" ht="14.5" x14ac:dyDescent="0.35">
      <c r="A4047" t="s">
        <v>123</v>
      </c>
      <c r="B4047">
        <v>44805</v>
      </c>
      <c r="C4047" t="s">
        <v>359</v>
      </c>
      <c r="D4047" t="s">
        <v>3138</v>
      </c>
      <c r="E4047" t="s">
        <v>214</v>
      </c>
      <c r="F4047" s="27" t="str">
        <f t="shared" si="63"/>
        <v>SM1: Wilhelms, Ralf</v>
      </c>
      <c r="G4047" s="27" t="str">
        <f>VLOOKUP(A4047,bangolf_kategorien!$A$2:$B$11,2,FALSE)</f>
        <v>SM1</v>
      </c>
    </row>
    <row r="4048" spans="1:7" ht="14.5" x14ac:dyDescent="0.35">
      <c r="A4048" t="s">
        <v>164</v>
      </c>
      <c r="B4048">
        <v>66164</v>
      </c>
      <c r="C4048" t="s">
        <v>3139</v>
      </c>
      <c r="D4048" t="s">
        <v>3138</v>
      </c>
      <c r="E4048" t="s">
        <v>214</v>
      </c>
      <c r="F4048" s="27" t="str">
        <f t="shared" si="63"/>
        <v>JW: Wilhelms, Valerie</v>
      </c>
      <c r="G4048" s="27" t="str">
        <f>VLOOKUP(A4048,bangolf_kategorien!$A$2:$B$11,2,FALSE)</f>
        <v>JW</v>
      </c>
    </row>
    <row r="4049" spans="1:7" ht="14.5" x14ac:dyDescent="0.35">
      <c r="A4049" t="s">
        <v>123</v>
      </c>
      <c r="B4049">
        <v>28156</v>
      </c>
      <c r="C4049" t="s">
        <v>315</v>
      </c>
      <c r="D4049" t="s">
        <v>3140</v>
      </c>
      <c r="E4049" t="s">
        <v>547</v>
      </c>
      <c r="F4049" s="27" t="str">
        <f t="shared" si="63"/>
        <v>SM1: Wilkening, Andreas</v>
      </c>
      <c r="G4049" s="27" t="str">
        <f>VLOOKUP(A4049,bangolf_kategorien!$A$2:$B$11,2,FALSE)</f>
        <v>SM1</v>
      </c>
    </row>
    <row r="4050" spans="1:7" ht="14.5" x14ac:dyDescent="0.35">
      <c r="A4050" t="s">
        <v>112</v>
      </c>
      <c r="B4050">
        <v>3575</v>
      </c>
      <c r="C4050" t="s">
        <v>1142</v>
      </c>
      <c r="D4050" t="s">
        <v>3141</v>
      </c>
      <c r="E4050" t="s">
        <v>228</v>
      </c>
      <c r="F4050" s="27" t="str">
        <f t="shared" si="63"/>
        <v>SM2: Wilkesmann, Hans-Peter</v>
      </c>
      <c r="G4050" s="27" t="str">
        <f>VLOOKUP(A4050,bangolf_kategorien!$A$2:$B$11,2,FALSE)</f>
        <v>SM2</v>
      </c>
    </row>
    <row r="4051" spans="1:7" ht="14.5" x14ac:dyDescent="0.35">
      <c r="A4051" t="s">
        <v>123</v>
      </c>
      <c r="B4051">
        <v>42431</v>
      </c>
      <c r="C4051" t="s">
        <v>429</v>
      </c>
      <c r="D4051" t="s">
        <v>3142</v>
      </c>
      <c r="E4051" t="s">
        <v>491</v>
      </c>
      <c r="F4051" s="27" t="str">
        <f t="shared" si="63"/>
        <v>SM1: Wille, Jan</v>
      </c>
      <c r="G4051" s="27" t="str">
        <f>VLOOKUP(A4051,bangolf_kategorien!$A$2:$B$11,2,FALSE)</f>
        <v>SM1</v>
      </c>
    </row>
    <row r="4052" spans="1:7" ht="14.5" x14ac:dyDescent="0.35">
      <c r="A4052" t="s">
        <v>123</v>
      </c>
      <c r="B4052">
        <v>66006</v>
      </c>
      <c r="C4052" t="s">
        <v>140</v>
      </c>
      <c r="D4052" t="s">
        <v>3143</v>
      </c>
      <c r="E4052" t="s">
        <v>597</v>
      </c>
      <c r="F4052" s="27" t="str">
        <f t="shared" si="63"/>
        <v>SM1: Willeke, Michael</v>
      </c>
      <c r="G4052" s="27" t="str">
        <f>VLOOKUP(A4052,bangolf_kategorien!$A$2:$B$11,2,FALSE)</f>
        <v>SM1</v>
      </c>
    </row>
    <row r="4053" spans="1:7" ht="14.5" x14ac:dyDescent="0.35">
      <c r="A4053" t="s">
        <v>123</v>
      </c>
      <c r="B4053">
        <v>29879</v>
      </c>
      <c r="C4053" t="s">
        <v>388</v>
      </c>
      <c r="D4053" t="s">
        <v>3144</v>
      </c>
      <c r="E4053" t="s">
        <v>282</v>
      </c>
      <c r="F4053" s="27" t="str">
        <f t="shared" si="63"/>
        <v>SM1: Willems, Marcus</v>
      </c>
      <c r="G4053" s="27" t="str">
        <f>VLOOKUP(A4053,bangolf_kategorien!$A$2:$B$11,2,FALSE)</f>
        <v>SM1</v>
      </c>
    </row>
    <row r="4054" spans="1:7" ht="14.5" x14ac:dyDescent="0.35">
      <c r="A4054" t="s">
        <v>138</v>
      </c>
      <c r="B4054">
        <v>33849</v>
      </c>
      <c r="C4054" t="s">
        <v>1442</v>
      </c>
      <c r="D4054" t="s">
        <v>3145</v>
      </c>
      <c r="E4054" t="s">
        <v>488</v>
      </c>
      <c r="F4054" s="27" t="str">
        <f t="shared" si="63"/>
        <v>D: Willenbockel, Anke</v>
      </c>
      <c r="G4054" s="27" t="str">
        <f>VLOOKUP(A4054,bangolf_kategorien!$A$2:$B$11,2,FALSE)</f>
        <v>D</v>
      </c>
    </row>
    <row r="4055" spans="1:7" ht="14.5" x14ac:dyDescent="0.35">
      <c r="A4055" t="s">
        <v>112</v>
      </c>
      <c r="B4055">
        <v>3839</v>
      </c>
      <c r="C4055" t="s">
        <v>3146</v>
      </c>
      <c r="D4055" t="s">
        <v>3145</v>
      </c>
      <c r="E4055" t="s">
        <v>459</v>
      </c>
      <c r="F4055" s="27" t="str">
        <f t="shared" si="63"/>
        <v>SM2: Willenbockel, Eike</v>
      </c>
      <c r="G4055" s="27" t="str">
        <f>VLOOKUP(A4055,bangolf_kategorien!$A$2:$B$11,2,FALSE)</f>
        <v>SM2</v>
      </c>
    </row>
    <row r="4056" spans="1:7" ht="14.5" x14ac:dyDescent="0.35">
      <c r="A4056" t="s">
        <v>116</v>
      </c>
      <c r="B4056">
        <v>29796</v>
      </c>
      <c r="C4056" t="s">
        <v>988</v>
      </c>
      <c r="D4056" t="s">
        <v>3145</v>
      </c>
      <c r="E4056" t="s">
        <v>459</v>
      </c>
      <c r="F4056" s="27" t="str">
        <f t="shared" si="63"/>
        <v>SW2: Willenbockel, Marion</v>
      </c>
      <c r="G4056" s="27" t="str">
        <f>VLOOKUP(A4056,bangolf_kategorien!$A$2:$B$11,2,FALSE)</f>
        <v>SW2</v>
      </c>
    </row>
    <row r="4057" spans="1:7" ht="14.5" x14ac:dyDescent="0.35">
      <c r="A4057" t="s">
        <v>138</v>
      </c>
      <c r="B4057">
        <v>32333</v>
      </c>
      <c r="C4057" t="s">
        <v>1350</v>
      </c>
      <c r="D4057" t="s">
        <v>3147</v>
      </c>
      <c r="E4057" t="s">
        <v>580</v>
      </c>
      <c r="F4057" s="27" t="str">
        <f t="shared" si="63"/>
        <v>D: Willfroth, Melanie</v>
      </c>
      <c r="G4057" s="27" t="str">
        <f>VLOOKUP(A4057,bangolf_kategorien!$A$2:$B$11,2,FALSE)</f>
        <v>D</v>
      </c>
    </row>
    <row r="4058" spans="1:7" ht="14.5" x14ac:dyDescent="0.35">
      <c r="A4058" t="s">
        <v>112</v>
      </c>
      <c r="B4058">
        <v>38004</v>
      </c>
      <c r="C4058" t="s">
        <v>113</v>
      </c>
      <c r="D4058" t="s">
        <v>3148</v>
      </c>
      <c r="E4058" t="s">
        <v>510</v>
      </c>
      <c r="F4058" s="27" t="str">
        <f t="shared" si="63"/>
        <v>SM2: Willkommen, Lothar</v>
      </c>
      <c r="G4058" s="27" t="str">
        <f>VLOOKUP(A4058,bangolf_kategorien!$A$2:$B$11,2,FALSE)</f>
        <v>SM2</v>
      </c>
    </row>
    <row r="4059" spans="1:7" ht="14.5" x14ac:dyDescent="0.35">
      <c r="A4059" t="s">
        <v>138</v>
      </c>
      <c r="B4059">
        <v>46364</v>
      </c>
      <c r="C4059" t="s">
        <v>1992</v>
      </c>
      <c r="D4059" t="s">
        <v>3149</v>
      </c>
      <c r="E4059" t="s">
        <v>438</v>
      </c>
      <c r="F4059" s="27" t="str">
        <f t="shared" si="63"/>
        <v>D: Willnus, Jacqueline</v>
      </c>
      <c r="G4059" s="27" t="str">
        <f>VLOOKUP(A4059,bangolf_kategorien!$A$2:$B$11,2,FALSE)</f>
        <v>D</v>
      </c>
    </row>
    <row r="4060" spans="1:7" ht="14.5" x14ac:dyDescent="0.35">
      <c r="A4060" t="s">
        <v>127</v>
      </c>
      <c r="B4060">
        <v>37540</v>
      </c>
      <c r="C4060" t="s">
        <v>238</v>
      </c>
      <c r="D4060" t="s">
        <v>3149</v>
      </c>
      <c r="E4060" t="s">
        <v>172</v>
      </c>
      <c r="F4060" s="27" t="str">
        <f t="shared" si="63"/>
        <v>H: Willnus, Marco</v>
      </c>
      <c r="G4060" s="27" t="str">
        <f>VLOOKUP(A4060,bangolf_kategorien!$A$2:$B$11,2,FALSE)</f>
        <v>H</v>
      </c>
    </row>
    <row r="4061" spans="1:7" ht="14.5" x14ac:dyDescent="0.35">
      <c r="A4061" t="s">
        <v>197</v>
      </c>
      <c r="B4061">
        <v>66123</v>
      </c>
      <c r="C4061" t="s">
        <v>437</v>
      </c>
      <c r="D4061" t="s">
        <v>2155</v>
      </c>
      <c r="E4061" t="s">
        <v>259</v>
      </c>
      <c r="F4061" s="27" t="str">
        <f t="shared" si="63"/>
        <v>JM: Willy, Pascal</v>
      </c>
      <c r="G4061" s="27" t="str">
        <f>VLOOKUP(A4061,bangolf_kategorien!$A$2:$B$11,2,FALSE)</f>
        <v>JM</v>
      </c>
    </row>
    <row r="4062" spans="1:7" ht="14.5" x14ac:dyDescent="0.35">
      <c r="A4062" t="s">
        <v>138</v>
      </c>
      <c r="B4062">
        <v>37683</v>
      </c>
      <c r="C4062" t="s">
        <v>3150</v>
      </c>
      <c r="D4062" t="s">
        <v>3151</v>
      </c>
      <c r="E4062" t="s">
        <v>2865</v>
      </c>
      <c r="F4062" s="27" t="str">
        <f t="shared" si="63"/>
        <v>D: Wilms, Katrin</v>
      </c>
      <c r="G4062" s="27" t="str">
        <f>VLOOKUP(A4062,bangolf_kategorien!$A$2:$B$11,2,FALSE)</f>
        <v>D</v>
      </c>
    </row>
    <row r="4063" spans="1:7" ht="14.5" x14ac:dyDescent="0.35">
      <c r="A4063" t="s">
        <v>112</v>
      </c>
      <c r="B4063">
        <v>42963</v>
      </c>
      <c r="C4063" t="s">
        <v>451</v>
      </c>
      <c r="D4063" t="s">
        <v>3152</v>
      </c>
      <c r="E4063" t="s">
        <v>163</v>
      </c>
      <c r="F4063" s="27" t="str">
        <f t="shared" si="63"/>
        <v>SM2: Wilsch, Joachim</v>
      </c>
      <c r="G4063" s="27" t="str">
        <f>VLOOKUP(A4063,bangolf_kategorien!$A$2:$B$11,2,FALSE)</f>
        <v>SM2</v>
      </c>
    </row>
    <row r="4064" spans="1:7" ht="14.5" x14ac:dyDescent="0.35">
      <c r="A4064" t="s">
        <v>116</v>
      </c>
      <c r="B4064">
        <v>42964</v>
      </c>
      <c r="C4064" t="s">
        <v>841</v>
      </c>
      <c r="D4064" t="s">
        <v>3152</v>
      </c>
      <c r="E4064" t="s">
        <v>163</v>
      </c>
      <c r="F4064" s="27" t="str">
        <f t="shared" si="63"/>
        <v>SW2: Wilsch, Petra</v>
      </c>
      <c r="G4064" s="27" t="str">
        <f>VLOOKUP(A4064,bangolf_kategorien!$A$2:$B$11,2,FALSE)</f>
        <v>SW2</v>
      </c>
    </row>
    <row r="4065" spans="1:7" ht="14.5" x14ac:dyDescent="0.35">
      <c r="A4065" t="s">
        <v>134</v>
      </c>
      <c r="B4065">
        <v>33708</v>
      </c>
      <c r="C4065" t="s">
        <v>1067</v>
      </c>
      <c r="D4065" t="s">
        <v>3153</v>
      </c>
      <c r="E4065" t="s">
        <v>512</v>
      </c>
      <c r="F4065" s="27" t="str">
        <f t="shared" si="63"/>
        <v>SW1: Wimmer, Kirsten</v>
      </c>
      <c r="G4065" s="27" t="str">
        <f>VLOOKUP(A4065,bangolf_kategorien!$A$2:$B$11,2,FALSE)</f>
        <v>SW1</v>
      </c>
    </row>
    <row r="4066" spans="1:7" ht="14.5" x14ac:dyDescent="0.35">
      <c r="A4066" t="s">
        <v>127</v>
      </c>
      <c r="B4066">
        <v>37311</v>
      </c>
      <c r="C4066" t="s">
        <v>140</v>
      </c>
      <c r="D4066" t="s">
        <v>3153</v>
      </c>
      <c r="E4066" t="s">
        <v>417</v>
      </c>
      <c r="F4066" s="27" t="str">
        <f t="shared" si="63"/>
        <v>H: Wimmer, Michael</v>
      </c>
      <c r="G4066" s="27" t="str">
        <f>VLOOKUP(A4066,bangolf_kategorien!$A$2:$B$11,2,FALSE)</f>
        <v>H</v>
      </c>
    </row>
    <row r="4067" spans="1:7" ht="14.5" x14ac:dyDescent="0.35">
      <c r="A4067" t="s">
        <v>123</v>
      </c>
      <c r="B4067">
        <v>33926</v>
      </c>
      <c r="C4067" t="s">
        <v>315</v>
      </c>
      <c r="D4067" t="s">
        <v>3154</v>
      </c>
      <c r="E4067" t="s">
        <v>702</v>
      </c>
      <c r="F4067" s="27" t="str">
        <f t="shared" si="63"/>
        <v>SM1: Winkel, Andreas</v>
      </c>
      <c r="G4067" s="27" t="str">
        <f>VLOOKUP(A4067,bangolf_kategorien!$A$2:$B$11,2,FALSE)</f>
        <v>SM1</v>
      </c>
    </row>
    <row r="4068" spans="1:7" ht="14.5" x14ac:dyDescent="0.35">
      <c r="A4068" t="s">
        <v>123</v>
      </c>
      <c r="B4068">
        <v>36541</v>
      </c>
      <c r="C4068" t="s">
        <v>399</v>
      </c>
      <c r="D4068" t="s">
        <v>3155</v>
      </c>
      <c r="E4068" t="s">
        <v>531</v>
      </c>
      <c r="F4068" s="27" t="str">
        <f t="shared" si="63"/>
        <v>SM1: Winkler, Dirk</v>
      </c>
      <c r="G4068" s="27" t="str">
        <f>VLOOKUP(A4068,bangolf_kategorien!$A$2:$B$11,2,FALSE)</f>
        <v>SM1</v>
      </c>
    </row>
    <row r="4069" spans="1:7" ht="14.5" x14ac:dyDescent="0.35">
      <c r="A4069" t="s">
        <v>127</v>
      </c>
      <c r="B4069">
        <v>38201</v>
      </c>
      <c r="C4069" t="s">
        <v>3156</v>
      </c>
      <c r="D4069" t="s">
        <v>3157</v>
      </c>
      <c r="E4069" t="s">
        <v>295</v>
      </c>
      <c r="F4069" s="27" t="str">
        <f t="shared" si="63"/>
        <v>H: Winter, Simon Leon</v>
      </c>
      <c r="G4069" s="27" t="str">
        <f>VLOOKUP(A4069,bangolf_kategorien!$A$2:$B$11,2,FALSE)</f>
        <v>H</v>
      </c>
    </row>
    <row r="4070" spans="1:7" ht="14.5" x14ac:dyDescent="0.35">
      <c r="A4070" t="s">
        <v>123</v>
      </c>
      <c r="B4070">
        <v>45644</v>
      </c>
      <c r="C4070" t="s">
        <v>180</v>
      </c>
      <c r="D4070" t="s">
        <v>3158</v>
      </c>
      <c r="E4070" t="s">
        <v>256</v>
      </c>
      <c r="F4070" s="27" t="str">
        <f t="shared" si="63"/>
        <v>SM1: Winters, Peter</v>
      </c>
      <c r="G4070" s="27" t="str">
        <f>VLOOKUP(A4070,bangolf_kategorien!$A$2:$B$11,2,FALSE)</f>
        <v>SM1</v>
      </c>
    </row>
    <row r="4071" spans="1:7" ht="14.5" x14ac:dyDescent="0.35">
      <c r="A4071" t="s">
        <v>138</v>
      </c>
      <c r="B4071">
        <v>29261</v>
      </c>
      <c r="C4071" t="s">
        <v>575</v>
      </c>
      <c r="D4071" t="s">
        <v>3158</v>
      </c>
      <c r="E4071" t="s">
        <v>256</v>
      </c>
      <c r="F4071" s="27" t="str">
        <f t="shared" si="63"/>
        <v>D: Winters, Stefanie</v>
      </c>
      <c r="G4071" s="27" t="str">
        <f>VLOOKUP(A4071,bangolf_kategorien!$A$2:$B$11,2,FALSE)</f>
        <v>D</v>
      </c>
    </row>
    <row r="4072" spans="1:7" ht="14.5" x14ac:dyDescent="0.35">
      <c r="A4072" t="s">
        <v>127</v>
      </c>
      <c r="B4072">
        <v>37763</v>
      </c>
      <c r="C4072" t="s">
        <v>685</v>
      </c>
      <c r="D4072" t="s">
        <v>3159</v>
      </c>
      <c r="E4072" t="s">
        <v>188</v>
      </c>
      <c r="F4072" s="27" t="str">
        <f t="shared" si="63"/>
        <v>H: Winzer, Thorsten</v>
      </c>
      <c r="G4072" s="27" t="str">
        <f>VLOOKUP(A4072,bangolf_kategorien!$A$2:$B$11,2,FALSE)</f>
        <v>H</v>
      </c>
    </row>
    <row r="4073" spans="1:7" ht="14.5" x14ac:dyDescent="0.35">
      <c r="A4073" t="s">
        <v>123</v>
      </c>
      <c r="B4073">
        <v>36520</v>
      </c>
      <c r="C4073" t="s">
        <v>1706</v>
      </c>
      <c r="D4073" t="s">
        <v>3160</v>
      </c>
      <c r="E4073" t="s">
        <v>1558</v>
      </c>
      <c r="F4073" s="27" t="str">
        <f t="shared" si="63"/>
        <v>SM1: Wirbals, Toni</v>
      </c>
      <c r="G4073" s="27" t="str">
        <f>VLOOKUP(A4073,bangolf_kategorien!$A$2:$B$11,2,FALSE)</f>
        <v>SM1</v>
      </c>
    </row>
    <row r="4074" spans="1:7" ht="14.5" x14ac:dyDescent="0.35">
      <c r="A4074" t="s">
        <v>112</v>
      </c>
      <c r="B4074">
        <v>25167</v>
      </c>
      <c r="C4074" t="s">
        <v>140</v>
      </c>
      <c r="D4074" t="s">
        <v>3161</v>
      </c>
      <c r="E4074" t="s">
        <v>1058</v>
      </c>
      <c r="F4074" s="27" t="str">
        <f t="shared" si="63"/>
        <v>SM2: Wirth, Michael</v>
      </c>
      <c r="G4074" s="27" t="str">
        <f>VLOOKUP(A4074,bangolf_kategorien!$A$2:$B$11,2,FALSE)</f>
        <v>SM2</v>
      </c>
    </row>
    <row r="4075" spans="1:7" ht="14.5" x14ac:dyDescent="0.35">
      <c r="A4075" t="s">
        <v>127</v>
      </c>
      <c r="B4075">
        <v>32625</v>
      </c>
      <c r="C4075" t="s">
        <v>1430</v>
      </c>
      <c r="D4075" t="s">
        <v>3468</v>
      </c>
      <c r="E4075" t="s">
        <v>767</v>
      </c>
      <c r="F4075" s="27" t="str">
        <f t="shared" si="63"/>
        <v>H: Wischeropp, Karsten</v>
      </c>
      <c r="G4075" s="27" t="str">
        <f>VLOOKUP(A4075,bangolf_kategorien!$A$2:$B$11,2,FALSE)</f>
        <v>H</v>
      </c>
    </row>
    <row r="4076" spans="1:7" ht="14.5" x14ac:dyDescent="0.35">
      <c r="A4076" t="s">
        <v>134</v>
      </c>
      <c r="B4076">
        <v>45007</v>
      </c>
      <c r="C4076" t="s">
        <v>3162</v>
      </c>
      <c r="D4076" t="s">
        <v>3163</v>
      </c>
      <c r="E4076" t="s">
        <v>156</v>
      </c>
      <c r="F4076" s="27" t="str">
        <f t="shared" si="63"/>
        <v>SW1: Wischnath, Birthe</v>
      </c>
      <c r="G4076" s="27" t="str">
        <f>VLOOKUP(A4076,bangolf_kategorien!$A$2:$B$11,2,FALSE)</f>
        <v>SW1</v>
      </c>
    </row>
    <row r="4077" spans="1:7" ht="14.5" x14ac:dyDescent="0.35">
      <c r="A4077" t="s">
        <v>152</v>
      </c>
      <c r="B4077">
        <v>67416</v>
      </c>
      <c r="C4077" t="s">
        <v>1119</v>
      </c>
      <c r="D4077" t="s">
        <v>4012</v>
      </c>
      <c r="E4077" t="s">
        <v>401</v>
      </c>
      <c r="F4077" s="27" t="str">
        <f t="shared" si="63"/>
        <v>SCHM: Wischott, Fynn</v>
      </c>
      <c r="G4077" s="27" t="str">
        <f>VLOOKUP(A4077,bangolf_kategorien!$A$2:$B$11,2,FALSE)</f>
        <v>SCHM</v>
      </c>
    </row>
    <row r="4078" spans="1:7" ht="14.5" x14ac:dyDescent="0.35">
      <c r="A4078" t="s">
        <v>127</v>
      </c>
      <c r="B4078">
        <v>34695</v>
      </c>
      <c r="C4078" t="s">
        <v>564</v>
      </c>
      <c r="D4078" t="s">
        <v>3164</v>
      </c>
      <c r="E4078" t="s">
        <v>252</v>
      </c>
      <c r="F4078" s="27" t="str">
        <f t="shared" si="63"/>
        <v>H: Wisnewski, Marc</v>
      </c>
      <c r="G4078" s="27" t="str">
        <f>VLOOKUP(A4078,bangolf_kategorien!$A$2:$B$11,2,FALSE)</f>
        <v>H</v>
      </c>
    </row>
    <row r="4079" spans="1:7" ht="14.5" x14ac:dyDescent="0.35">
      <c r="A4079" t="s">
        <v>127</v>
      </c>
      <c r="B4079">
        <v>3111713</v>
      </c>
      <c r="C4079" t="s">
        <v>143</v>
      </c>
      <c r="D4079" t="s">
        <v>3469</v>
      </c>
      <c r="E4079" t="s">
        <v>4</v>
      </c>
      <c r="F4079" s="27" t="str">
        <f t="shared" si="63"/>
        <v>H: Wissing, Bernd</v>
      </c>
      <c r="G4079" s="27" t="str">
        <f>VLOOKUP(A4079,bangolf_kategorien!$A$2:$B$11,2,FALSE)</f>
        <v>H</v>
      </c>
    </row>
    <row r="4080" spans="1:7" ht="14.5" x14ac:dyDescent="0.35">
      <c r="A4080" t="s">
        <v>197</v>
      </c>
      <c r="B4080">
        <v>67340</v>
      </c>
      <c r="C4080" t="s">
        <v>4013</v>
      </c>
      <c r="D4080" t="s">
        <v>4014</v>
      </c>
      <c r="E4080" t="s">
        <v>1991</v>
      </c>
      <c r="F4080" s="27" t="str">
        <f t="shared" si="63"/>
        <v>JM: Witt, Luca Marius</v>
      </c>
      <c r="G4080" s="27" t="str">
        <f>VLOOKUP(A4080,bangolf_kategorien!$A$2:$B$11,2,FALSE)</f>
        <v>JM</v>
      </c>
    </row>
    <row r="4081" spans="1:7" ht="14.5" x14ac:dyDescent="0.35">
      <c r="A4081" t="s">
        <v>134</v>
      </c>
      <c r="B4081">
        <v>1691</v>
      </c>
      <c r="C4081" t="s">
        <v>117</v>
      </c>
      <c r="D4081" t="s">
        <v>3165</v>
      </c>
      <c r="E4081" t="s">
        <v>828</v>
      </c>
      <c r="F4081" s="27" t="str">
        <f t="shared" si="63"/>
        <v>SW1: Witte, Birgit</v>
      </c>
      <c r="G4081" s="27" t="str">
        <f>VLOOKUP(A4081,bangolf_kategorien!$A$2:$B$11,2,FALSE)</f>
        <v>SW1</v>
      </c>
    </row>
    <row r="4082" spans="1:7" ht="14.5" x14ac:dyDescent="0.35">
      <c r="A4082" t="s">
        <v>112</v>
      </c>
      <c r="B4082">
        <v>36971</v>
      </c>
      <c r="C4082" t="s">
        <v>124</v>
      </c>
      <c r="D4082" t="s">
        <v>3165</v>
      </c>
      <c r="E4082" t="s">
        <v>828</v>
      </c>
      <c r="F4082" s="27" t="str">
        <f t="shared" si="63"/>
        <v>SM2: Witte, Thomas</v>
      </c>
      <c r="G4082" s="27" t="str">
        <f>VLOOKUP(A4082,bangolf_kategorien!$A$2:$B$11,2,FALSE)</f>
        <v>SM2</v>
      </c>
    </row>
    <row r="4083" spans="1:7" ht="14.5" x14ac:dyDescent="0.35">
      <c r="A4083" t="s">
        <v>123</v>
      </c>
      <c r="B4083">
        <v>67055</v>
      </c>
      <c r="C4083" t="s">
        <v>685</v>
      </c>
      <c r="D4083" t="s">
        <v>3165</v>
      </c>
      <c r="E4083" t="s">
        <v>1147</v>
      </c>
      <c r="F4083" s="27" t="str">
        <f t="shared" si="63"/>
        <v>SM1: Witte, Thorsten</v>
      </c>
      <c r="G4083" s="27" t="str">
        <f>VLOOKUP(A4083,bangolf_kategorien!$A$2:$B$11,2,FALSE)</f>
        <v>SM1</v>
      </c>
    </row>
    <row r="4084" spans="1:7" ht="14.5" x14ac:dyDescent="0.35">
      <c r="A4084" t="s">
        <v>123</v>
      </c>
      <c r="B4084">
        <v>41466</v>
      </c>
      <c r="C4084" t="s">
        <v>180</v>
      </c>
      <c r="D4084" t="s">
        <v>3166</v>
      </c>
      <c r="E4084" t="s">
        <v>122</v>
      </c>
      <c r="F4084" s="27" t="str">
        <f t="shared" si="63"/>
        <v>SM1: Wittek, Peter</v>
      </c>
      <c r="G4084" s="27" t="str">
        <f>VLOOKUP(A4084,bangolf_kategorien!$A$2:$B$11,2,FALSE)</f>
        <v>SM1</v>
      </c>
    </row>
    <row r="4085" spans="1:7" ht="14.5" x14ac:dyDescent="0.35">
      <c r="A4085" t="s">
        <v>123</v>
      </c>
      <c r="B4085">
        <v>29626</v>
      </c>
      <c r="C4085" t="s">
        <v>315</v>
      </c>
      <c r="D4085" t="s">
        <v>3167</v>
      </c>
      <c r="E4085" t="s">
        <v>471</v>
      </c>
      <c r="F4085" s="27" t="str">
        <f t="shared" si="63"/>
        <v>SM1: Wittke, Andreas</v>
      </c>
      <c r="G4085" s="27" t="str">
        <f>VLOOKUP(A4085,bangolf_kategorien!$A$2:$B$11,2,FALSE)</f>
        <v>SM1</v>
      </c>
    </row>
    <row r="4086" spans="1:7" ht="14.5" x14ac:dyDescent="0.35">
      <c r="A4086" t="s">
        <v>134</v>
      </c>
      <c r="B4086">
        <v>37992</v>
      </c>
      <c r="C4086" t="s">
        <v>649</v>
      </c>
      <c r="D4086" t="s">
        <v>3470</v>
      </c>
      <c r="E4086" t="s">
        <v>621</v>
      </c>
      <c r="F4086" s="27" t="str">
        <f t="shared" si="63"/>
        <v>SW1: Wittkopf, Helga</v>
      </c>
      <c r="G4086" s="27" t="str">
        <f>VLOOKUP(A4086,bangolf_kategorien!$A$2:$B$11,2,FALSE)</f>
        <v>SW1</v>
      </c>
    </row>
    <row r="4087" spans="1:7" ht="14.5" x14ac:dyDescent="0.35">
      <c r="A4087" t="s">
        <v>215</v>
      </c>
      <c r="B4087">
        <v>67339</v>
      </c>
      <c r="C4087" t="s">
        <v>4015</v>
      </c>
      <c r="D4087" t="s">
        <v>4016</v>
      </c>
      <c r="E4087" t="s">
        <v>1991</v>
      </c>
      <c r="F4087" s="27" t="str">
        <f t="shared" si="63"/>
        <v>SCHW: Wittling, Kiara</v>
      </c>
      <c r="G4087" s="27" t="str">
        <f>VLOOKUP(A4087,bangolf_kategorien!$A$2:$B$11,2,FALSE)</f>
        <v>SCHW</v>
      </c>
    </row>
    <row r="4088" spans="1:7" ht="14.5" x14ac:dyDescent="0.35">
      <c r="A4088" t="s">
        <v>127</v>
      </c>
      <c r="B4088">
        <v>67230</v>
      </c>
      <c r="C4088" t="s">
        <v>642</v>
      </c>
      <c r="D4088" t="s">
        <v>4016</v>
      </c>
      <c r="E4088" t="s">
        <v>1991</v>
      </c>
      <c r="F4088" s="27" t="str">
        <f t="shared" si="63"/>
        <v>H: Wittling, Marcel</v>
      </c>
      <c r="G4088" s="27" t="str">
        <f>VLOOKUP(A4088,bangolf_kategorien!$A$2:$B$11,2,FALSE)</f>
        <v>H</v>
      </c>
    </row>
    <row r="4089" spans="1:7" ht="14.5" x14ac:dyDescent="0.35">
      <c r="A4089" t="s">
        <v>127</v>
      </c>
      <c r="B4089">
        <v>33415</v>
      </c>
      <c r="C4089" t="s">
        <v>269</v>
      </c>
      <c r="D4089" t="s">
        <v>3168</v>
      </c>
      <c r="E4089" t="s">
        <v>770</v>
      </c>
      <c r="F4089" s="27" t="str">
        <f t="shared" si="63"/>
        <v>H: Wittwer, Christian</v>
      </c>
      <c r="G4089" s="27" t="str">
        <f>VLOOKUP(A4089,bangolf_kategorien!$A$2:$B$11,2,FALSE)</f>
        <v>H</v>
      </c>
    </row>
    <row r="4090" spans="1:7" ht="14.5" x14ac:dyDescent="0.35">
      <c r="A4090" t="s">
        <v>127</v>
      </c>
      <c r="B4090">
        <v>33416</v>
      </c>
      <c r="C4090" t="s">
        <v>301</v>
      </c>
      <c r="D4090" t="s">
        <v>3168</v>
      </c>
      <c r="E4090" t="s">
        <v>770</v>
      </c>
      <c r="F4090" s="27" t="str">
        <f t="shared" si="63"/>
        <v>H: Wittwer, Daniel</v>
      </c>
      <c r="G4090" s="27" t="str">
        <f>VLOOKUP(A4090,bangolf_kategorien!$A$2:$B$11,2,FALSE)</f>
        <v>H</v>
      </c>
    </row>
    <row r="4091" spans="1:7" ht="14.5" x14ac:dyDescent="0.35">
      <c r="A4091" t="s">
        <v>164</v>
      </c>
      <c r="B4091">
        <v>3216568</v>
      </c>
      <c r="C4091" t="s">
        <v>4017</v>
      </c>
      <c r="D4091" t="s">
        <v>4018</v>
      </c>
      <c r="E4091" t="s">
        <v>4</v>
      </c>
      <c r="F4091" s="27" t="str">
        <f t="shared" si="63"/>
        <v>JW: Wiziald, Anna Maria</v>
      </c>
      <c r="G4091" s="27" t="str">
        <f>VLOOKUP(A4091,bangolf_kategorien!$A$2:$B$11,2,FALSE)</f>
        <v>JW</v>
      </c>
    </row>
    <row r="4092" spans="1:7" ht="14.5" x14ac:dyDescent="0.35">
      <c r="A4092" t="s">
        <v>123</v>
      </c>
      <c r="B4092">
        <v>37964</v>
      </c>
      <c r="C4092" t="s">
        <v>451</v>
      </c>
      <c r="D4092" t="s">
        <v>3169</v>
      </c>
      <c r="E4092" t="s">
        <v>621</v>
      </c>
      <c r="F4092" s="27" t="str">
        <f t="shared" si="63"/>
        <v>SM1: Wodok, Joachim</v>
      </c>
      <c r="G4092" s="27" t="str">
        <f>VLOOKUP(A4092,bangolf_kategorien!$A$2:$B$11,2,FALSE)</f>
        <v>SM1</v>
      </c>
    </row>
    <row r="4093" spans="1:7" ht="14.5" x14ac:dyDescent="0.35">
      <c r="A4093" t="s">
        <v>112</v>
      </c>
      <c r="B4093">
        <v>35096</v>
      </c>
      <c r="C4093" t="s">
        <v>451</v>
      </c>
      <c r="D4093" t="s">
        <v>3170</v>
      </c>
      <c r="E4093" t="s">
        <v>334</v>
      </c>
      <c r="F4093" s="27" t="str">
        <f t="shared" si="63"/>
        <v>SM2: Wohlfarth, Joachim</v>
      </c>
      <c r="G4093" s="27" t="str">
        <f>VLOOKUP(A4093,bangolf_kategorien!$A$2:$B$11,2,FALSE)</f>
        <v>SM2</v>
      </c>
    </row>
    <row r="4094" spans="1:7" ht="14.5" x14ac:dyDescent="0.35">
      <c r="A4094" t="s">
        <v>116</v>
      </c>
      <c r="B4094">
        <v>35095</v>
      </c>
      <c r="C4094" t="s">
        <v>3171</v>
      </c>
      <c r="D4094" t="s">
        <v>3170</v>
      </c>
      <c r="E4094" t="s">
        <v>334</v>
      </c>
      <c r="F4094" s="27" t="str">
        <f t="shared" si="63"/>
        <v>SW2: Wohlfarth, Luise</v>
      </c>
      <c r="G4094" s="27" t="str">
        <f>VLOOKUP(A4094,bangolf_kategorien!$A$2:$B$11,2,FALSE)</f>
        <v>SW2</v>
      </c>
    </row>
    <row r="4095" spans="1:7" ht="14.5" x14ac:dyDescent="0.35">
      <c r="A4095" t="s">
        <v>134</v>
      </c>
      <c r="B4095">
        <v>3202282</v>
      </c>
      <c r="C4095" t="s">
        <v>467</v>
      </c>
      <c r="D4095" t="s">
        <v>4019</v>
      </c>
      <c r="E4095" t="s">
        <v>4</v>
      </c>
      <c r="F4095" s="27" t="str">
        <f t="shared" si="63"/>
        <v>SW1: Wohlrab, Martina</v>
      </c>
      <c r="G4095" s="27" t="str">
        <f>VLOOKUP(A4095,bangolf_kategorien!$A$2:$B$11,2,FALSE)</f>
        <v>SW1</v>
      </c>
    </row>
    <row r="4096" spans="1:7" ht="14.5" x14ac:dyDescent="0.35">
      <c r="A4096" t="s">
        <v>123</v>
      </c>
      <c r="B4096">
        <v>67361</v>
      </c>
      <c r="C4096" t="s">
        <v>140</v>
      </c>
      <c r="D4096" t="s">
        <v>4020</v>
      </c>
      <c r="E4096" t="s">
        <v>500</v>
      </c>
      <c r="F4096" s="27" t="str">
        <f t="shared" si="63"/>
        <v>SM1: Wöhrmann, Michael</v>
      </c>
      <c r="G4096" s="27" t="str">
        <f>VLOOKUP(A4096,bangolf_kategorien!$A$2:$B$11,2,FALSE)</f>
        <v>SM1</v>
      </c>
    </row>
    <row r="4097" spans="1:7" ht="14.5" x14ac:dyDescent="0.35">
      <c r="A4097" t="s">
        <v>138</v>
      </c>
      <c r="B4097">
        <v>67362</v>
      </c>
      <c r="C4097" t="s">
        <v>4021</v>
      </c>
      <c r="D4097" t="s">
        <v>4020</v>
      </c>
      <c r="E4097" t="s">
        <v>500</v>
      </c>
      <c r="F4097" s="27" t="str">
        <f t="shared" si="63"/>
        <v>D: Wöhrmann, Tatjana</v>
      </c>
      <c r="G4097" s="27" t="str">
        <f>VLOOKUP(A4097,bangolf_kategorien!$A$2:$B$11,2,FALSE)</f>
        <v>D</v>
      </c>
    </row>
    <row r="4098" spans="1:7" ht="14.5" x14ac:dyDescent="0.35">
      <c r="A4098" t="s">
        <v>112</v>
      </c>
      <c r="B4098">
        <v>66409</v>
      </c>
      <c r="C4098" t="s">
        <v>230</v>
      </c>
      <c r="D4098" t="s">
        <v>745</v>
      </c>
      <c r="E4098" t="s">
        <v>790</v>
      </c>
      <c r="F4098" s="27" t="str">
        <f t="shared" si="63"/>
        <v>SM2: Wolf, Arnold</v>
      </c>
      <c r="G4098" s="27" t="str">
        <f>VLOOKUP(A4098,bangolf_kategorien!$A$2:$B$11,2,FALSE)</f>
        <v>SM2</v>
      </c>
    </row>
    <row r="4099" spans="1:7" ht="14.5" x14ac:dyDescent="0.35">
      <c r="A4099" t="s">
        <v>127</v>
      </c>
      <c r="B4099">
        <v>66234</v>
      </c>
      <c r="C4099" t="s">
        <v>718</v>
      </c>
      <c r="D4099" t="s">
        <v>745</v>
      </c>
      <c r="E4099" t="s">
        <v>540</v>
      </c>
      <c r="F4099" s="27" t="str">
        <f t="shared" ref="F4099:F4162" si="64">CONCATENATE(G4099,": ",D4099,", ",C4099)</f>
        <v>H: Wolf, Carsten</v>
      </c>
      <c r="G4099" s="27" t="str">
        <f>VLOOKUP(A4099,bangolf_kategorien!$A$2:$B$11,2,FALSE)</f>
        <v>H</v>
      </c>
    </row>
    <row r="4100" spans="1:7" ht="14.5" x14ac:dyDescent="0.35">
      <c r="A4100" t="s">
        <v>112</v>
      </c>
      <c r="B4100">
        <v>4639</v>
      </c>
      <c r="C4100" t="s">
        <v>802</v>
      </c>
      <c r="D4100" t="s">
        <v>745</v>
      </c>
      <c r="E4100" t="s">
        <v>595</v>
      </c>
      <c r="F4100" s="27" t="str">
        <f t="shared" si="64"/>
        <v>SM2: Wolf, Henning</v>
      </c>
      <c r="G4100" s="27" t="str">
        <f>VLOOKUP(A4100,bangolf_kategorien!$A$2:$B$11,2,FALSE)</f>
        <v>SM2</v>
      </c>
    </row>
    <row r="4101" spans="1:7" ht="14.5" x14ac:dyDescent="0.35">
      <c r="A4101" t="s">
        <v>138</v>
      </c>
      <c r="B4101">
        <v>66627</v>
      </c>
      <c r="C4101" t="s">
        <v>3077</v>
      </c>
      <c r="D4101" t="s">
        <v>745</v>
      </c>
      <c r="E4101" t="s">
        <v>249</v>
      </c>
      <c r="F4101" s="27" t="str">
        <f t="shared" si="64"/>
        <v>D: Wolf, Jessica</v>
      </c>
      <c r="G4101" s="27" t="str">
        <f>VLOOKUP(A4101,bangolf_kategorien!$A$2:$B$11,2,FALSE)</f>
        <v>D</v>
      </c>
    </row>
    <row r="4102" spans="1:7" ht="14.5" x14ac:dyDescent="0.35">
      <c r="A4102" t="s">
        <v>112</v>
      </c>
      <c r="B4102">
        <v>4835</v>
      </c>
      <c r="C4102" t="s">
        <v>296</v>
      </c>
      <c r="D4102" t="s">
        <v>745</v>
      </c>
      <c r="E4102" t="s">
        <v>790</v>
      </c>
      <c r="F4102" s="27" t="str">
        <f t="shared" si="64"/>
        <v>SM2: Wolf, Karl-Heinz</v>
      </c>
      <c r="G4102" s="27" t="str">
        <f>VLOOKUP(A4102,bangolf_kategorien!$A$2:$B$11,2,FALSE)</f>
        <v>SM2</v>
      </c>
    </row>
    <row r="4103" spans="1:7" ht="14.5" x14ac:dyDescent="0.35">
      <c r="A4103" t="s">
        <v>116</v>
      </c>
      <c r="B4103">
        <v>3951</v>
      </c>
      <c r="C4103" t="s">
        <v>439</v>
      </c>
      <c r="D4103" t="s">
        <v>745</v>
      </c>
      <c r="E4103" t="s">
        <v>595</v>
      </c>
      <c r="F4103" s="27" t="str">
        <f t="shared" si="64"/>
        <v>SW2: Wolf, Renate</v>
      </c>
      <c r="G4103" s="27" t="str">
        <f>VLOOKUP(A4103,bangolf_kategorien!$A$2:$B$11,2,FALSE)</f>
        <v>SW2</v>
      </c>
    </row>
    <row r="4104" spans="1:7" ht="14.5" x14ac:dyDescent="0.35">
      <c r="A4104" t="s">
        <v>138</v>
      </c>
      <c r="B4104">
        <v>35847</v>
      </c>
      <c r="C4104" t="s">
        <v>575</v>
      </c>
      <c r="D4104" t="s">
        <v>745</v>
      </c>
      <c r="E4104" t="s">
        <v>1531</v>
      </c>
      <c r="F4104" s="27" t="str">
        <f t="shared" si="64"/>
        <v>D: Wolf, Stefanie</v>
      </c>
      <c r="G4104" s="27" t="str">
        <f>VLOOKUP(A4104,bangolf_kategorien!$A$2:$B$11,2,FALSE)</f>
        <v>D</v>
      </c>
    </row>
    <row r="4105" spans="1:7" ht="14.5" x14ac:dyDescent="0.35">
      <c r="A4105" t="s">
        <v>134</v>
      </c>
      <c r="B4105">
        <v>548</v>
      </c>
      <c r="C4105" t="s">
        <v>1809</v>
      </c>
      <c r="D4105" t="s">
        <v>3173</v>
      </c>
      <c r="E4105" t="s">
        <v>259</v>
      </c>
      <c r="F4105" s="27" t="str">
        <f t="shared" si="64"/>
        <v>SW1: Wolff, Beate</v>
      </c>
      <c r="G4105" s="27" t="str">
        <f>VLOOKUP(A4105,bangolf_kategorien!$A$2:$B$11,2,FALSE)</f>
        <v>SW1</v>
      </c>
    </row>
    <row r="4106" spans="1:7" ht="14.5" x14ac:dyDescent="0.35">
      <c r="A4106" t="s">
        <v>112</v>
      </c>
      <c r="B4106">
        <v>20690</v>
      </c>
      <c r="C4106" t="s">
        <v>3174</v>
      </c>
      <c r="D4106" t="s">
        <v>3173</v>
      </c>
      <c r="E4106" t="s">
        <v>259</v>
      </c>
      <c r="F4106" s="27" t="str">
        <f t="shared" si="64"/>
        <v>SM2: Wolff, Bertram</v>
      </c>
      <c r="G4106" s="27" t="str">
        <f>VLOOKUP(A4106,bangolf_kategorien!$A$2:$B$11,2,FALSE)</f>
        <v>SM2</v>
      </c>
    </row>
    <row r="4107" spans="1:7" ht="14.5" x14ac:dyDescent="0.35">
      <c r="A4107" t="s">
        <v>112</v>
      </c>
      <c r="B4107">
        <v>4096</v>
      </c>
      <c r="C4107" t="s">
        <v>344</v>
      </c>
      <c r="D4107" t="s">
        <v>3173</v>
      </c>
      <c r="E4107" t="s">
        <v>597</v>
      </c>
      <c r="F4107" s="27" t="str">
        <f t="shared" si="64"/>
        <v>SM2: Wolff, Hermann</v>
      </c>
      <c r="G4107" s="27" t="str">
        <f>VLOOKUP(A4107,bangolf_kategorien!$A$2:$B$11,2,FALSE)</f>
        <v>SM2</v>
      </c>
    </row>
    <row r="4108" spans="1:7" ht="14.5" x14ac:dyDescent="0.35">
      <c r="A4108" t="s">
        <v>127</v>
      </c>
      <c r="B4108">
        <v>40341</v>
      </c>
      <c r="C4108" t="s">
        <v>691</v>
      </c>
      <c r="D4108" t="s">
        <v>3173</v>
      </c>
      <c r="E4108" t="s">
        <v>597</v>
      </c>
      <c r="F4108" s="27" t="str">
        <f t="shared" si="64"/>
        <v>H: Wolff, Julian</v>
      </c>
      <c r="G4108" s="27" t="str">
        <f>VLOOKUP(A4108,bangolf_kategorien!$A$2:$B$11,2,FALSE)</f>
        <v>H</v>
      </c>
    </row>
    <row r="4109" spans="1:7" ht="14.5" x14ac:dyDescent="0.35">
      <c r="A4109" t="s">
        <v>127</v>
      </c>
      <c r="B4109">
        <v>66059</v>
      </c>
      <c r="C4109" t="s">
        <v>870</v>
      </c>
      <c r="D4109" t="s">
        <v>3173</v>
      </c>
      <c r="E4109" t="s">
        <v>306</v>
      </c>
      <c r="F4109" s="27" t="str">
        <f t="shared" si="64"/>
        <v>H: Wolff, Marko</v>
      </c>
      <c r="G4109" s="27" t="str">
        <f>VLOOKUP(A4109,bangolf_kategorien!$A$2:$B$11,2,FALSE)</f>
        <v>H</v>
      </c>
    </row>
    <row r="4110" spans="1:7" ht="14.5" x14ac:dyDescent="0.35">
      <c r="A4110" t="s">
        <v>112</v>
      </c>
      <c r="B4110">
        <v>66527</v>
      </c>
      <c r="C4110" t="s">
        <v>3175</v>
      </c>
      <c r="D4110" t="s">
        <v>3173</v>
      </c>
      <c r="E4110" t="s">
        <v>122</v>
      </c>
      <c r="F4110" s="27" t="str">
        <f t="shared" si="64"/>
        <v>SM2: Wolff, Ulf-Michael</v>
      </c>
      <c r="G4110" s="27" t="str">
        <f>VLOOKUP(A4110,bangolf_kategorien!$A$2:$B$11,2,FALSE)</f>
        <v>SM2</v>
      </c>
    </row>
    <row r="4111" spans="1:7" ht="14.5" x14ac:dyDescent="0.35">
      <c r="A4111" t="s">
        <v>112</v>
      </c>
      <c r="B4111">
        <v>51529</v>
      </c>
      <c r="C4111" t="s">
        <v>140</v>
      </c>
      <c r="D4111" t="s">
        <v>3176</v>
      </c>
      <c r="E4111" t="s">
        <v>591</v>
      </c>
      <c r="F4111" s="27" t="str">
        <f t="shared" si="64"/>
        <v>SM2: Wollenweber, Michael</v>
      </c>
      <c r="G4111" s="27" t="str">
        <f>VLOOKUP(A4111,bangolf_kategorien!$A$2:$B$11,2,FALSE)</f>
        <v>SM2</v>
      </c>
    </row>
    <row r="4112" spans="1:7" ht="14.5" x14ac:dyDescent="0.35">
      <c r="A4112" t="s">
        <v>127</v>
      </c>
      <c r="B4112">
        <v>66940</v>
      </c>
      <c r="C4112" t="s">
        <v>241</v>
      </c>
      <c r="D4112" t="s">
        <v>3471</v>
      </c>
      <c r="E4112" t="s">
        <v>192</v>
      </c>
      <c r="F4112" s="27" t="str">
        <f t="shared" si="64"/>
        <v>H: Woller, Stefan</v>
      </c>
      <c r="G4112" s="27" t="str">
        <f>VLOOKUP(A4112,bangolf_kategorien!$A$2:$B$11,2,FALSE)</f>
        <v>H</v>
      </c>
    </row>
    <row r="4113" spans="1:7" ht="14.5" x14ac:dyDescent="0.35">
      <c r="A4113" t="s">
        <v>127</v>
      </c>
      <c r="B4113">
        <v>37471</v>
      </c>
      <c r="C4113" t="s">
        <v>869</v>
      </c>
      <c r="D4113" t="s">
        <v>3177</v>
      </c>
      <c r="E4113" t="s">
        <v>540</v>
      </c>
      <c r="F4113" s="27" t="str">
        <f t="shared" si="64"/>
        <v>H: Wolper, Maximilian</v>
      </c>
      <c r="G4113" s="27" t="str">
        <f>VLOOKUP(A4113,bangolf_kategorien!$A$2:$B$11,2,FALSE)</f>
        <v>H</v>
      </c>
    </row>
    <row r="4114" spans="1:7" ht="14.5" x14ac:dyDescent="0.35">
      <c r="A4114" t="s">
        <v>123</v>
      </c>
      <c r="B4114">
        <v>37084</v>
      </c>
      <c r="C4114" t="s">
        <v>399</v>
      </c>
      <c r="D4114" t="s">
        <v>3178</v>
      </c>
      <c r="E4114" t="s">
        <v>602</v>
      </c>
      <c r="F4114" s="27" t="str">
        <f t="shared" si="64"/>
        <v>SM1: Wolter, Dirk</v>
      </c>
      <c r="G4114" s="27" t="str">
        <f>VLOOKUP(A4114,bangolf_kategorien!$A$2:$B$11,2,FALSE)</f>
        <v>SM1</v>
      </c>
    </row>
    <row r="4115" spans="1:7" ht="14.5" x14ac:dyDescent="0.35">
      <c r="A4115" t="s">
        <v>112</v>
      </c>
      <c r="B4115">
        <v>33461</v>
      </c>
      <c r="C4115" t="s">
        <v>4022</v>
      </c>
      <c r="D4115" t="s">
        <v>3179</v>
      </c>
      <c r="E4115" t="s">
        <v>1041</v>
      </c>
      <c r="F4115" s="27" t="str">
        <f t="shared" si="64"/>
        <v>SM2: Woltmann, Fritz-Herbert</v>
      </c>
      <c r="G4115" s="27" t="str">
        <f>VLOOKUP(A4115,bangolf_kategorien!$A$2:$B$11,2,FALSE)</f>
        <v>SM2</v>
      </c>
    </row>
    <row r="4116" spans="1:7" ht="14.5" x14ac:dyDescent="0.35">
      <c r="A4116" t="s">
        <v>116</v>
      </c>
      <c r="B4116">
        <v>839</v>
      </c>
      <c r="C4116" t="s">
        <v>1673</v>
      </c>
      <c r="D4116" t="s">
        <v>3179</v>
      </c>
      <c r="E4116" t="s">
        <v>1041</v>
      </c>
      <c r="F4116" s="27" t="str">
        <f t="shared" si="64"/>
        <v>SW2: Woltmann, Inge</v>
      </c>
      <c r="G4116" s="27" t="str">
        <f>VLOOKUP(A4116,bangolf_kategorien!$A$2:$B$11,2,FALSE)</f>
        <v>SW2</v>
      </c>
    </row>
    <row r="4117" spans="1:7" ht="14.5" x14ac:dyDescent="0.35">
      <c r="A4117" t="s">
        <v>123</v>
      </c>
      <c r="B4117">
        <v>37276</v>
      </c>
      <c r="C4117" t="s">
        <v>382</v>
      </c>
      <c r="D4117" t="s">
        <v>3180</v>
      </c>
      <c r="E4117" t="s">
        <v>184</v>
      </c>
      <c r="F4117" s="27" t="str">
        <f t="shared" si="64"/>
        <v>SM1: Wolyniak, Martin</v>
      </c>
      <c r="G4117" s="27" t="str">
        <f>VLOOKUP(A4117,bangolf_kategorien!$A$2:$B$11,2,FALSE)</f>
        <v>SM1</v>
      </c>
    </row>
    <row r="4118" spans="1:7" ht="14.5" x14ac:dyDescent="0.35">
      <c r="A4118" t="s">
        <v>123</v>
      </c>
      <c r="B4118">
        <v>66515</v>
      </c>
      <c r="C4118" t="s">
        <v>2006</v>
      </c>
      <c r="D4118" t="s">
        <v>3181</v>
      </c>
      <c r="E4118" t="s">
        <v>153</v>
      </c>
      <c r="F4118" s="27" t="str">
        <f t="shared" si="64"/>
        <v>SM1: Wonka, Hajo</v>
      </c>
      <c r="G4118" s="27" t="str">
        <f>VLOOKUP(A4118,bangolf_kategorien!$A$2:$B$11,2,FALSE)</f>
        <v>SM1</v>
      </c>
    </row>
    <row r="4119" spans="1:7" ht="14.5" x14ac:dyDescent="0.35">
      <c r="A4119" t="s">
        <v>138</v>
      </c>
      <c r="B4119">
        <v>38503</v>
      </c>
      <c r="C4119" t="s">
        <v>980</v>
      </c>
      <c r="D4119" t="s">
        <v>3182</v>
      </c>
      <c r="E4119" t="s">
        <v>219</v>
      </c>
      <c r="F4119" s="27" t="str">
        <f t="shared" si="64"/>
        <v>D: Wontroba, Sonja</v>
      </c>
      <c r="G4119" s="27" t="str">
        <f>VLOOKUP(A4119,bangolf_kategorien!$A$2:$B$11,2,FALSE)</f>
        <v>D</v>
      </c>
    </row>
    <row r="4120" spans="1:7" ht="14.5" x14ac:dyDescent="0.35">
      <c r="A4120" t="s">
        <v>112</v>
      </c>
      <c r="B4120">
        <v>20394</v>
      </c>
      <c r="C4120" t="s">
        <v>3183</v>
      </c>
      <c r="D4120" t="s">
        <v>3184</v>
      </c>
      <c r="E4120" t="s">
        <v>2865</v>
      </c>
      <c r="F4120" s="27" t="str">
        <f t="shared" si="64"/>
        <v>SM2: Wortmann, Frank-Thomas</v>
      </c>
      <c r="G4120" s="27" t="str">
        <f>VLOOKUP(A4120,bangolf_kategorien!$A$2:$B$11,2,FALSE)</f>
        <v>SM2</v>
      </c>
    </row>
    <row r="4121" spans="1:7" ht="14.5" x14ac:dyDescent="0.35">
      <c r="A4121" t="s">
        <v>112</v>
      </c>
      <c r="B4121">
        <v>18282</v>
      </c>
      <c r="C4121" t="s">
        <v>592</v>
      </c>
      <c r="D4121" t="s">
        <v>3185</v>
      </c>
      <c r="E4121" t="s">
        <v>115</v>
      </c>
      <c r="F4121" s="27" t="str">
        <f t="shared" si="64"/>
        <v>SM2: Wörz, Ulrich</v>
      </c>
      <c r="G4121" s="27" t="str">
        <f>VLOOKUP(A4121,bangolf_kategorien!$A$2:$B$11,2,FALSE)</f>
        <v>SM2</v>
      </c>
    </row>
    <row r="4122" spans="1:7" ht="14.5" x14ac:dyDescent="0.35">
      <c r="A4122" t="s">
        <v>123</v>
      </c>
      <c r="B4122">
        <v>547</v>
      </c>
      <c r="C4122" t="s">
        <v>244</v>
      </c>
      <c r="D4122" t="s">
        <v>3186</v>
      </c>
      <c r="E4122" t="s">
        <v>256</v>
      </c>
      <c r="F4122" s="27" t="str">
        <f t="shared" si="64"/>
        <v>SM1: Wössner, Jörg</v>
      </c>
      <c r="G4122" s="27" t="str">
        <f>VLOOKUP(A4122,bangolf_kategorien!$A$2:$B$11,2,FALSE)</f>
        <v>SM1</v>
      </c>
    </row>
    <row r="4123" spans="1:7" ht="14.5" x14ac:dyDescent="0.35">
      <c r="A4123" t="s">
        <v>112</v>
      </c>
      <c r="B4123">
        <v>66210</v>
      </c>
      <c r="C4123" t="s">
        <v>182</v>
      </c>
      <c r="D4123" t="s">
        <v>3187</v>
      </c>
      <c r="E4123" t="s">
        <v>408</v>
      </c>
      <c r="F4123" s="27" t="str">
        <f t="shared" si="64"/>
        <v>SM2: Wotzlawek, Wolfgang</v>
      </c>
      <c r="G4123" s="27" t="str">
        <f>VLOOKUP(A4123,bangolf_kategorien!$A$2:$B$11,2,FALSE)</f>
        <v>SM2</v>
      </c>
    </row>
    <row r="4124" spans="1:7" ht="14.5" x14ac:dyDescent="0.35">
      <c r="A4124" t="s">
        <v>112</v>
      </c>
      <c r="B4124">
        <v>10260</v>
      </c>
      <c r="C4124" t="s">
        <v>286</v>
      </c>
      <c r="D4124" t="s">
        <v>3188</v>
      </c>
      <c r="E4124" t="s">
        <v>1357</v>
      </c>
      <c r="F4124" s="27" t="str">
        <f t="shared" si="64"/>
        <v>SM2: Wriedt, Hans</v>
      </c>
      <c r="G4124" s="27" t="str">
        <f>VLOOKUP(A4124,bangolf_kategorien!$A$2:$B$11,2,FALSE)</f>
        <v>SM2</v>
      </c>
    </row>
    <row r="4125" spans="1:7" ht="14.5" x14ac:dyDescent="0.35">
      <c r="A4125" t="s">
        <v>134</v>
      </c>
      <c r="B4125">
        <v>66919</v>
      </c>
      <c r="C4125" t="s">
        <v>350</v>
      </c>
      <c r="D4125" t="s">
        <v>3188</v>
      </c>
      <c r="E4125" t="s">
        <v>1357</v>
      </c>
      <c r="F4125" s="27" t="str">
        <f t="shared" si="64"/>
        <v>SW1: Wriedt, Susanne</v>
      </c>
      <c r="G4125" s="27" t="str">
        <f>VLOOKUP(A4125,bangolf_kategorien!$A$2:$B$11,2,FALSE)</f>
        <v>SW1</v>
      </c>
    </row>
    <row r="4126" spans="1:7" ht="14.5" x14ac:dyDescent="0.35">
      <c r="A4126" t="s">
        <v>123</v>
      </c>
      <c r="B4126">
        <v>66408</v>
      </c>
      <c r="C4126" t="s">
        <v>182</v>
      </c>
      <c r="D4126" t="s">
        <v>3189</v>
      </c>
      <c r="E4126" t="s">
        <v>790</v>
      </c>
      <c r="F4126" s="27" t="str">
        <f t="shared" si="64"/>
        <v>SM1: Wruck, Wolfgang</v>
      </c>
      <c r="G4126" s="27" t="str">
        <f>VLOOKUP(A4126,bangolf_kategorien!$A$2:$B$11,2,FALSE)</f>
        <v>SM1</v>
      </c>
    </row>
    <row r="4127" spans="1:7" ht="14.5" x14ac:dyDescent="0.35">
      <c r="A4127" t="s">
        <v>112</v>
      </c>
      <c r="B4127">
        <v>67036</v>
      </c>
      <c r="C4127" t="s">
        <v>399</v>
      </c>
      <c r="D4127" t="s">
        <v>3472</v>
      </c>
      <c r="E4127" t="s">
        <v>122</v>
      </c>
      <c r="F4127" s="27" t="str">
        <f t="shared" si="64"/>
        <v>SM2: Wulhorst, Dirk</v>
      </c>
      <c r="G4127" s="27" t="str">
        <f>VLOOKUP(A4127,bangolf_kategorien!$A$2:$B$11,2,FALSE)</f>
        <v>SM2</v>
      </c>
    </row>
    <row r="4128" spans="1:7" ht="14.5" x14ac:dyDescent="0.35">
      <c r="A4128" t="s">
        <v>138</v>
      </c>
      <c r="B4128">
        <v>33821</v>
      </c>
      <c r="C4128" t="s">
        <v>457</v>
      </c>
      <c r="D4128" t="s">
        <v>3190</v>
      </c>
      <c r="E4128" t="s">
        <v>646</v>
      </c>
      <c r="F4128" s="27" t="str">
        <f t="shared" si="64"/>
        <v>D: Wunderlich, Gaby</v>
      </c>
      <c r="G4128" s="27" t="str">
        <f>VLOOKUP(A4128,bangolf_kategorien!$A$2:$B$11,2,FALSE)</f>
        <v>D</v>
      </c>
    </row>
    <row r="4129" spans="1:7" ht="14.5" x14ac:dyDescent="0.35">
      <c r="A4129" t="s">
        <v>112</v>
      </c>
      <c r="B4129">
        <v>38072</v>
      </c>
      <c r="C4129" t="s">
        <v>227</v>
      </c>
      <c r="D4129" t="s">
        <v>3190</v>
      </c>
      <c r="E4129" t="s">
        <v>646</v>
      </c>
      <c r="F4129" s="27" t="str">
        <f t="shared" si="64"/>
        <v>SM2: Wunderlich, Günter</v>
      </c>
      <c r="G4129" s="27" t="str">
        <f>VLOOKUP(A4129,bangolf_kategorien!$A$2:$B$11,2,FALSE)</f>
        <v>SM2</v>
      </c>
    </row>
    <row r="4130" spans="1:7" ht="14.5" x14ac:dyDescent="0.35">
      <c r="A4130" t="s">
        <v>123</v>
      </c>
      <c r="B4130">
        <v>43556</v>
      </c>
      <c r="C4130" t="s">
        <v>338</v>
      </c>
      <c r="D4130" t="s">
        <v>3190</v>
      </c>
      <c r="E4130" t="s">
        <v>496</v>
      </c>
      <c r="F4130" s="27" t="str">
        <f t="shared" si="64"/>
        <v>SM1: Wunderlich, Mario</v>
      </c>
      <c r="G4130" s="27" t="str">
        <f>VLOOKUP(A4130,bangolf_kategorien!$A$2:$B$11,2,FALSE)</f>
        <v>SM1</v>
      </c>
    </row>
    <row r="4131" spans="1:7" ht="14.5" x14ac:dyDescent="0.35">
      <c r="A4131" t="s">
        <v>123</v>
      </c>
      <c r="B4131">
        <v>66541</v>
      </c>
      <c r="C4131" t="s">
        <v>3191</v>
      </c>
      <c r="D4131" t="s">
        <v>3192</v>
      </c>
      <c r="E4131" t="s">
        <v>195</v>
      </c>
      <c r="F4131" s="27" t="str">
        <f t="shared" si="64"/>
        <v>SM1: Würges, Sascha Markus</v>
      </c>
      <c r="G4131" s="27" t="str">
        <f>VLOOKUP(A4131,bangolf_kategorien!$A$2:$B$11,2,FALSE)</f>
        <v>SM1</v>
      </c>
    </row>
    <row r="4132" spans="1:7" ht="14.5" x14ac:dyDescent="0.35">
      <c r="A4132" t="s">
        <v>197</v>
      </c>
      <c r="B4132">
        <v>65922</v>
      </c>
      <c r="C4132" t="s">
        <v>429</v>
      </c>
      <c r="D4132" t="s">
        <v>3193</v>
      </c>
      <c r="E4132" t="s">
        <v>259</v>
      </c>
      <c r="F4132" s="27" t="str">
        <f t="shared" si="64"/>
        <v>JM: Würthle, Jan</v>
      </c>
      <c r="G4132" s="27" t="str">
        <f>VLOOKUP(A4132,bangolf_kategorien!$A$2:$B$11,2,FALSE)</f>
        <v>JM</v>
      </c>
    </row>
    <row r="4133" spans="1:7" ht="14.5" x14ac:dyDescent="0.35">
      <c r="A4133" t="s">
        <v>123</v>
      </c>
      <c r="B4133">
        <v>44527</v>
      </c>
      <c r="C4133" t="s">
        <v>146</v>
      </c>
      <c r="D4133" t="s">
        <v>3193</v>
      </c>
      <c r="E4133" t="s">
        <v>259</v>
      </c>
      <c r="F4133" s="27" t="str">
        <f t="shared" si="64"/>
        <v>SM1: Würthle, Jürgen</v>
      </c>
      <c r="G4133" s="27" t="str">
        <f>VLOOKUP(A4133,bangolf_kategorien!$A$2:$B$11,2,FALSE)</f>
        <v>SM1</v>
      </c>
    </row>
    <row r="4134" spans="1:7" ht="14.5" x14ac:dyDescent="0.35">
      <c r="A4134" t="s">
        <v>138</v>
      </c>
      <c r="B4134">
        <v>38504</v>
      </c>
      <c r="C4134" t="s">
        <v>2321</v>
      </c>
      <c r="D4134" t="s">
        <v>3193</v>
      </c>
      <c r="E4134" t="s">
        <v>259</v>
      </c>
      <c r="F4134" s="27" t="str">
        <f t="shared" si="64"/>
        <v>D: Würthle, Michelle</v>
      </c>
      <c r="G4134" s="27" t="str">
        <f>VLOOKUP(A4134,bangolf_kategorien!$A$2:$B$11,2,FALSE)</f>
        <v>D</v>
      </c>
    </row>
    <row r="4135" spans="1:7" ht="14.5" x14ac:dyDescent="0.35">
      <c r="A4135" t="s">
        <v>123</v>
      </c>
      <c r="B4135">
        <v>28259</v>
      </c>
      <c r="C4135" t="s">
        <v>269</v>
      </c>
      <c r="D4135" t="s">
        <v>3194</v>
      </c>
      <c r="E4135" t="s">
        <v>459</v>
      </c>
      <c r="F4135" s="27" t="str">
        <f t="shared" si="64"/>
        <v>SM1: Wustrack, Christian</v>
      </c>
      <c r="G4135" s="27" t="str">
        <f>VLOOKUP(A4135,bangolf_kategorien!$A$2:$B$11,2,FALSE)</f>
        <v>SM1</v>
      </c>
    </row>
    <row r="4136" spans="1:7" ht="14.5" x14ac:dyDescent="0.35">
      <c r="A4136" t="s">
        <v>116</v>
      </c>
      <c r="B4136">
        <v>63375</v>
      </c>
      <c r="C4136" t="s">
        <v>640</v>
      </c>
      <c r="D4136" t="s">
        <v>3195</v>
      </c>
      <c r="E4136" t="s">
        <v>122</v>
      </c>
      <c r="F4136" s="27" t="str">
        <f t="shared" si="64"/>
        <v>SW2: Wuttke, Elke</v>
      </c>
      <c r="G4136" s="27" t="str">
        <f>VLOOKUP(A4136,bangolf_kategorien!$A$2:$B$11,2,FALSE)</f>
        <v>SW2</v>
      </c>
    </row>
    <row r="4137" spans="1:7" ht="14.5" x14ac:dyDescent="0.35">
      <c r="A4137" t="s">
        <v>134</v>
      </c>
      <c r="B4137">
        <v>34420</v>
      </c>
      <c r="C4137" t="s">
        <v>573</v>
      </c>
      <c r="D4137" t="s">
        <v>3196</v>
      </c>
      <c r="E4137" t="s">
        <v>348</v>
      </c>
      <c r="F4137" s="27" t="str">
        <f t="shared" si="64"/>
        <v>SW1: Wycisk, Angelika</v>
      </c>
      <c r="G4137" s="27" t="str">
        <f>VLOOKUP(A4137,bangolf_kategorien!$A$2:$B$11,2,FALSE)</f>
        <v>SW1</v>
      </c>
    </row>
    <row r="4138" spans="1:7" ht="14.5" x14ac:dyDescent="0.35">
      <c r="A4138" t="s">
        <v>127</v>
      </c>
      <c r="B4138">
        <v>66187</v>
      </c>
      <c r="C4138" t="s">
        <v>3197</v>
      </c>
      <c r="D4138" t="s">
        <v>3198</v>
      </c>
      <c r="E4138" t="s">
        <v>368</v>
      </c>
      <c r="F4138" s="27" t="str">
        <f t="shared" si="64"/>
        <v>H: Yildiz, Sergen</v>
      </c>
      <c r="G4138" s="27" t="str">
        <f>VLOOKUP(A4138,bangolf_kategorien!$A$2:$B$11,2,FALSE)</f>
        <v>H</v>
      </c>
    </row>
    <row r="4139" spans="1:7" ht="14.5" x14ac:dyDescent="0.35">
      <c r="A4139" t="s">
        <v>127</v>
      </c>
      <c r="B4139">
        <v>3216753</v>
      </c>
      <c r="C4139" t="s">
        <v>4023</v>
      </c>
      <c r="D4139" t="s">
        <v>4024</v>
      </c>
      <c r="E4139" t="s">
        <v>4</v>
      </c>
      <c r="F4139" s="27" t="str">
        <f t="shared" si="64"/>
        <v>H: Yilmaz, Oktay</v>
      </c>
      <c r="G4139" s="27" t="str">
        <f>VLOOKUP(A4139,bangolf_kategorien!$A$2:$B$11,2,FALSE)</f>
        <v>H</v>
      </c>
    </row>
    <row r="4140" spans="1:7" ht="14.5" x14ac:dyDescent="0.35">
      <c r="A4140" t="s">
        <v>134</v>
      </c>
      <c r="B4140">
        <v>50593</v>
      </c>
      <c r="C4140" t="s">
        <v>724</v>
      </c>
      <c r="D4140" t="s">
        <v>3199</v>
      </c>
      <c r="E4140" t="s">
        <v>122</v>
      </c>
      <c r="F4140" s="27" t="str">
        <f t="shared" si="64"/>
        <v>SW1: Zabel, Bettina</v>
      </c>
      <c r="G4140" s="27" t="str">
        <f>VLOOKUP(A4140,bangolf_kategorien!$A$2:$B$11,2,FALSE)</f>
        <v>SW1</v>
      </c>
    </row>
    <row r="4141" spans="1:7" ht="14.5" x14ac:dyDescent="0.35">
      <c r="A4141" t="s">
        <v>127</v>
      </c>
      <c r="B4141">
        <v>45917</v>
      </c>
      <c r="C4141" t="s">
        <v>146</v>
      </c>
      <c r="D4141" t="s">
        <v>3200</v>
      </c>
      <c r="E4141" t="s">
        <v>625</v>
      </c>
      <c r="F4141" s="27" t="str">
        <f t="shared" si="64"/>
        <v>H: Zahner, Jürgen</v>
      </c>
      <c r="G4141" s="27" t="str">
        <f>VLOOKUP(A4141,bangolf_kategorien!$A$2:$B$11,2,FALSE)</f>
        <v>H</v>
      </c>
    </row>
    <row r="4142" spans="1:7" ht="14.5" x14ac:dyDescent="0.35">
      <c r="A4142" t="s">
        <v>123</v>
      </c>
      <c r="B4142">
        <v>41670</v>
      </c>
      <c r="C4142" t="s">
        <v>140</v>
      </c>
      <c r="D4142" t="s">
        <v>3200</v>
      </c>
      <c r="E4142" t="s">
        <v>625</v>
      </c>
      <c r="F4142" s="27" t="str">
        <f t="shared" si="64"/>
        <v>SM1: Zahner, Michael</v>
      </c>
      <c r="G4142" s="27" t="str">
        <f>VLOOKUP(A4142,bangolf_kategorien!$A$2:$B$11,2,FALSE)</f>
        <v>SM1</v>
      </c>
    </row>
    <row r="4143" spans="1:7" ht="14.5" x14ac:dyDescent="0.35">
      <c r="A4143" t="s">
        <v>112</v>
      </c>
      <c r="B4143">
        <v>4495</v>
      </c>
      <c r="C4143" t="s">
        <v>232</v>
      </c>
      <c r="D4143" t="s">
        <v>3201</v>
      </c>
      <c r="E4143" t="s">
        <v>646</v>
      </c>
      <c r="F4143" s="27" t="str">
        <f t="shared" si="64"/>
        <v>SM2: Zamponi, Klaus</v>
      </c>
      <c r="G4143" s="27" t="str">
        <f>VLOOKUP(A4143,bangolf_kategorien!$A$2:$B$11,2,FALSE)</f>
        <v>SM2</v>
      </c>
    </row>
    <row r="4144" spans="1:7" ht="14.5" x14ac:dyDescent="0.35">
      <c r="A4144" t="s">
        <v>112</v>
      </c>
      <c r="B4144">
        <v>30058</v>
      </c>
      <c r="C4144" t="s">
        <v>3202</v>
      </c>
      <c r="D4144" t="s">
        <v>3203</v>
      </c>
      <c r="E4144" t="s">
        <v>433</v>
      </c>
      <c r="F4144" s="27" t="str">
        <f t="shared" si="64"/>
        <v>SM2: Zander, Hilmer</v>
      </c>
      <c r="G4144" s="27" t="str">
        <f>VLOOKUP(A4144,bangolf_kategorien!$A$2:$B$11,2,FALSE)</f>
        <v>SM2</v>
      </c>
    </row>
    <row r="4145" spans="1:7" ht="14.5" x14ac:dyDescent="0.35">
      <c r="A4145" t="s">
        <v>127</v>
      </c>
      <c r="B4145">
        <v>37272</v>
      </c>
      <c r="C4145" t="s">
        <v>157</v>
      </c>
      <c r="D4145" t="s">
        <v>3204</v>
      </c>
      <c r="E4145" t="s">
        <v>340</v>
      </c>
      <c r="F4145" s="27" t="str">
        <f t="shared" si="64"/>
        <v>H: Zazzi, Michel</v>
      </c>
      <c r="G4145" s="27" t="str">
        <f>VLOOKUP(A4145,bangolf_kategorien!$A$2:$B$11,2,FALSE)</f>
        <v>H</v>
      </c>
    </row>
    <row r="4146" spans="1:7" ht="14.5" x14ac:dyDescent="0.35">
      <c r="A4146" t="s">
        <v>123</v>
      </c>
      <c r="B4146">
        <v>35402</v>
      </c>
      <c r="C4146" t="s">
        <v>685</v>
      </c>
      <c r="D4146" t="s">
        <v>3204</v>
      </c>
      <c r="E4146" t="s">
        <v>340</v>
      </c>
      <c r="F4146" s="27" t="str">
        <f t="shared" si="64"/>
        <v>SM1: Zazzi, Thorsten</v>
      </c>
      <c r="G4146" s="27" t="str">
        <f>VLOOKUP(A4146,bangolf_kategorien!$A$2:$B$11,2,FALSE)</f>
        <v>SM1</v>
      </c>
    </row>
    <row r="4147" spans="1:7" ht="14.5" x14ac:dyDescent="0.35">
      <c r="A4147" t="s">
        <v>112</v>
      </c>
      <c r="B4147">
        <v>38261</v>
      </c>
      <c r="C4147" t="s">
        <v>1359</v>
      </c>
      <c r="D4147" t="s">
        <v>3205</v>
      </c>
      <c r="E4147" t="s">
        <v>300</v>
      </c>
      <c r="F4147" s="27" t="str">
        <f t="shared" si="64"/>
        <v>SM2: Zech, Johann</v>
      </c>
      <c r="G4147" s="27" t="str">
        <f>VLOOKUP(A4147,bangolf_kategorien!$A$2:$B$11,2,FALSE)</f>
        <v>SM2</v>
      </c>
    </row>
    <row r="4148" spans="1:7" ht="14.5" x14ac:dyDescent="0.35">
      <c r="A4148" t="s">
        <v>127</v>
      </c>
      <c r="B4148">
        <v>45973</v>
      </c>
      <c r="C4148" t="s">
        <v>140</v>
      </c>
      <c r="D4148" t="s">
        <v>3206</v>
      </c>
      <c r="E4148" t="s">
        <v>480</v>
      </c>
      <c r="F4148" s="27" t="str">
        <f t="shared" si="64"/>
        <v>H: Zehe, Michael</v>
      </c>
      <c r="G4148" s="27" t="str">
        <f>VLOOKUP(A4148,bangolf_kategorien!$A$2:$B$11,2,FALSE)</f>
        <v>H</v>
      </c>
    </row>
    <row r="4149" spans="1:7" ht="14.5" x14ac:dyDescent="0.35">
      <c r="A4149" t="s">
        <v>116</v>
      </c>
      <c r="B4149">
        <v>60359</v>
      </c>
      <c r="C4149" t="s">
        <v>2602</v>
      </c>
      <c r="D4149" t="s">
        <v>3207</v>
      </c>
      <c r="E4149" t="s">
        <v>500</v>
      </c>
      <c r="F4149" s="27" t="str">
        <f t="shared" si="64"/>
        <v>SW2: Zehtner, Emma</v>
      </c>
      <c r="G4149" s="27" t="str">
        <f>VLOOKUP(A4149,bangolf_kategorien!$A$2:$B$11,2,FALSE)</f>
        <v>SW2</v>
      </c>
    </row>
    <row r="4150" spans="1:7" ht="14.5" x14ac:dyDescent="0.35">
      <c r="A4150" t="s">
        <v>112</v>
      </c>
      <c r="B4150">
        <v>47089</v>
      </c>
      <c r="C4150" t="s">
        <v>232</v>
      </c>
      <c r="D4150" t="s">
        <v>3208</v>
      </c>
      <c r="E4150" t="s">
        <v>434</v>
      </c>
      <c r="F4150" s="27" t="str">
        <f t="shared" si="64"/>
        <v>SM2: Zeisler, Klaus</v>
      </c>
      <c r="G4150" s="27" t="str">
        <f>VLOOKUP(A4150,bangolf_kategorien!$A$2:$B$11,2,FALSE)</f>
        <v>SM2</v>
      </c>
    </row>
    <row r="4151" spans="1:7" ht="14.5" x14ac:dyDescent="0.35">
      <c r="A4151" t="s">
        <v>112</v>
      </c>
      <c r="B4151">
        <v>4438</v>
      </c>
      <c r="C4151" t="s">
        <v>328</v>
      </c>
      <c r="D4151" t="s">
        <v>3208</v>
      </c>
      <c r="E4151" t="s">
        <v>434</v>
      </c>
      <c r="F4151" s="27" t="str">
        <f t="shared" si="64"/>
        <v>SM2: Zeisler, Werner</v>
      </c>
      <c r="G4151" s="27" t="str">
        <f>VLOOKUP(A4151,bangolf_kategorien!$A$2:$B$11,2,FALSE)</f>
        <v>SM2</v>
      </c>
    </row>
    <row r="4152" spans="1:7" ht="14.5" x14ac:dyDescent="0.35">
      <c r="A4152" t="s">
        <v>123</v>
      </c>
      <c r="B4152">
        <v>40499</v>
      </c>
      <c r="C4152" t="s">
        <v>143</v>
      </c>
      <c r="D4152" t="s">
        <v>3209</v>
      </c>
      <c r="E4152" t="s">
        <v>417</v>
      </c>
      <c r="F4152" s="27" t="str">
        <f t="shared" si="64"/>
        <v>SM1: Zeller, Bernd</v>
      </c>
      <c r="G4152" s="27" t="str">
        <f>VLOOKUP(A4152,bangolf_kategorien!$A$2:$B$11,2,FALSE)</f>
        <v>SM1</v>
      </c>
    </row>
    <row r="4153" spans="1:7" ht="14.5" x14ac:dyDescent="0.35">
      <c r="A4153" t="s">
        <v>116</v>
      </c>
      <c r="B4153">
        <v>5676</v>
      </c>
      <c r="C4153" t="s">
        <v>3210</v>
      </c>
      <c r="D4153" t="s">
        <v>3209</v>
      </c>
      <c r="E4153" t="s">
        <v>417</v>
      </c>
      <c r="F4153" s="27" t="str">
        <f t="shared" si="64"/>
        <v>SW2: Zeller, Edeltraud</v>
      </c>
      <c r="G4153" s="27" t="str">
        <f>VLOOKUP(A4153,bangolf_kategorien!$A$2:$B$11,2,FALSE)</f>
        <v>SW2</v>
      </c>
    </row>
    <row r="4154" spans="1:7" ht="14.5" x14ac:dyDescent="0.35">
      <c r="A4154" t="s">
        <v>112</v>
      </c>
      <c r="B4154">
        <v>3569</v>
      </c>
      <c r="C4154" t="s">
        <v>427</v>
      </c>
      <c r="D4154" t="s">
        <v>3209</v>
      </c>
      <c r="E4154" t="s">
        <v>417</v>
      </c>
      <c r="F4154" s="27" t="str">
        <f t="shared" si="64"/>
        <v>SM2: Zeller, Gerd</v>
      </c>
      <c r="G4154" s="27" t="str">
        <f>VLOOKUP(A4154,bangolf_kategorien!$A$2:$B$11,2,FALSE)</f>
        <v>SM2</v>
      </c>
    </row>
    <row r="4155" spans="1:7" ht="14.5" x14ac:dyDescent="0.35">
      <c r="A4155" t="s">
        <v>116</v>
      </c>
      <c r="B4155">
        <v>47417</v>
      </c>
      <c r="C4155" t="s">
        <v>277</v>
      </c>
      <c r="D4155" t="s">
        <v>3209</v>
      </c>
      <c r="E4155" t="s">
        <v>381</v>
      </c>
      <c r="F4155" s="27" t="str">
        <f t="shared" si="64"/>
        <v>SW2: Zeller, Monika</v>
      </c>
      <c r="G4155" s="27" t="str">
        <f>VLOOKUP(A4155,bangolf_kategorien!$A$2:$B$11,2,FALSE)</f>
        <v>SW2</v>
      </c>
    </row>
    <row r="4156" spans="1:7" ht="14.5" x14ac:dyDescent="0.35">
      <c r="A4156" t="s">
        <v>112</v>
      </c>
      <c r="B4156">
        <v>31736</v>
      </c>
      <c r="C4156" t="s">
        <v>221</v>
      </c>
      <c r="D4156" t="s">
        <v>3211</v>
      </c>
      <c r="E4156" t="s">
        <v>700</v>
      </c>
      <c r="F4156" s="27" t="str">
        <f t="shared" si="64"/>
        <v>SM2: Zender, Helmut</v>
      </c>
      <c r="G4156" s="27" t="str">
        <f>VLOOKUP(A4156,bangolf_kategorien!$A$2:$B$11,2,FALSE)</f>
        <v>SM2</v>
      </c>
    </row>
    <row r="4157" spans="1:7" ht="14.5" x14ac:dyDescent="0.35">
      <c r="A4157" t="s">
        <v>127</v>
      </c>
      <c r="B4157">
        <v>46752</v>
      </c>
      <c r="C4157" t="s">
        <v>149</v>
      </c>
      <c r="D4157" t="s">
        <v>3211</v>
      </c>
      <c r="E4157" t="s">
        <v>630</v>
      </c>
      <c r="F4157" s="27" t="str">
        <f t="shared" si="64"/>
        <v>H: Zender, Markus</v>
      </c>
      <c r="G4157" s="27" t="str">
        <f>VLOOKUP(A4157,bangolf_kategorien!$A$2:$B$11,2,FALSE)</f>
        <v>H</v>
      </c>
    </row>
    <row r="4158" spans="1:7" ht="14.5" x14ac:dyDescent="0.35">
      <c r="A4158" t="s">
        <v>116</v>
      </c>
      <c r="B4158">
        <v>3211284</v>
      </c>
      <c r="C4158" t="s">
        <v>1085</v>
      </c>
      <c r="D4158" t="s">
        <v>4025</v>
      </c>
      <c r="E4158" t="s">
        <v>4</v>
      </c>
      <c r="F4158" s="27" t="str">
        <f t="shared" si="64"/>
        <v>SW2: Zentgraf, Christine</v>
      </c>
      <c r="G4158" s="27" t="str">
        <f>VLOOKUP(A4158,bangolf_kategorien!$A$2:$B$11,2,FALSE)</f>
        <v>SW2</v>
      </c>
    </row>
    <row r="4159" spans="1:7" ht="14.5" x14ac:dyDescent="0.35">
      <c r="A4159" t="s">
        <v>112</v>
      </c>
      <c r="B4159">
        <v>18151</v>
      </c>
      <c r="C4159" t="s">
        <v>302</v>
      </c>
      <c r="D4159" t="s">
        <v>3212</v>
      </c>
      <c r="E4159" t="s">
        <v>491</v>
      </c>
      <c r="F4159" s="27" t="str">
        <f t="shared" si="64"/>
        <v>SM2: Zideller, Heinz</v>
      </c>
      <c r="G4159" s="27" t="str">
        <f>VLOOKUP(A4159,bangolf_kategorien!$A$2:$B$11,2,FALSE)</f>
        <v>SM2</v>
      </c>
    </row>
    <row r="4160" spans="1:7" ht="14.5" x14ac:dyDescent="0.35">
      <c r="A4160" t="s">
        <v>112</v>
      </c>
      <c r="B4160">
        <v>6175</v>
      </c>
      <c r="C4160" t="s">
        <v>232</v>
      </c>
      <c r="D4160" t="s">
        <v>3213</v>
      </c>
      <c r="E4160" t="s">
        <v>828</v>
      </c>
      <c r="F4160" s="27" t="str">
        <f t="shared" si="64"/>
        <v>SM2: Ziebell, Klaus</v>
      </c>
      <c r="G4160" s="27" t="str">
        <f>VLOOKUP(A4160,bangolf_kategorien!$A$2:$B$11,2,FALSE)</f>
        <v>SM2</v>
      </c>
    </row>
    <row r="4161" spans="1:7" ht="14.5" x14ac:dyDescent="0.35">
      <c r="A4161" t="s">
        <v>123</v>
      </c>
      <c r="B4161">
        <v>66330</v>
      </c>
      <c r="C4161" t="s">
        <v>315</v>
      </c>
      <c r="D4161" t="s">
        <v>3214</v>
      </c>
      <c r="E4161" t="s">
        <v>417</v>
      </c>
      <c r="F4161" s="27" t="str">
        <f t="shared" si="64"/>
        <v>SM1: Ziegler, Andreas</v>
      </c>
      <c r="G4161" s="27" t="str">
        <f>VLOOKUP(A4161,bangolf_kategorien!$A$2:$B$11,2,FALSE)</f>
        <v>SM1</v>
      </c>
    </row>
    <row r="4162" spans="1:7" ht="14.5" x14ac:dyDescent="0.35">
      <c r="A4162" t="s">
        <v>127</v>
      </c>
      <c r="B4162">
        <v>36994</v>
      </c>
      <c r="C4162" t="s">
        <v>513</v>
      </c>
      <c r="D4162" t="s">
        <v>3214</v>
      </c>
      <c r="E4162" t="s">
        <v>728</v>
      </c>
      <c r="F4162" s="27" t="str">
        <f t="shared" si="64"/>
        <v>H: Ziegler, Frank</v>
      </c>
      <c r="G4162" s="27" t="str">
        <f>VLOOKUP(A4162,bangolf_kategorien!$A$2:$B$11,2,FALSE)</f>
        <v>H</v>
      </c>
    </row>
    <row r="4163" spans="1:7" ht="14.5" x14ac:dyDescent="0.35">
      <c r="A4163" t="s">
        <v>112</v>
      </c>
      <c r="B4163">
        <v>36995</v>
      </c>
      <c r="C4163" t="s">
        <v>518</v>
      </c>
      <c r="D4163" t="s">
        <v>3214</v>
      </c>
      <c r="E4163" t="s">
        <v>931</v>
      </c>
      <c r="F4163" s="27" t="str">
        <f t="shared" ref="F4163:F4229" si="65">CONCATENATE(G4163,": ",D4163,", ",C4163)</f>
        <v>SM2: Ziegler, Roland</v>
      </c>
      <c r="G4163" s="27" t="str">
        <f>VLOOKUP(A4163,bangolf_kategorien!$A$2:$B$11,2,FALSE)</f>
        <v>SM2</v>
      </c>
    </row>
    <row r="4164" spans="1:7" ht="14.5" x14ac:dyDescent="0.35">
      <c r="A4164" t="s">
        <v>127</v>
      </c>
      <c r="B4164">
        <v>38485</v>
      </c>
      <c r="C4164" t="s">
        <v>124</v>
      </c>
      <c r="D4164" t="s">
        <v>3214</v>
      </c>
      <c r="E4164" t="s">
        <v>820</v>
      </c>
      <c r="F4164" s="27" t="str">
        <f t="shared" si="65"/>
        <v>H: Ziegler, Thomas</v>
      </c>
      <c r="G4164" s="27" t="str">
        <f>VLOOKUP(A4164,bangolf_kategorien!$A$2:$B$11,2,FALSE)</f>
        <v>H</v>
      </c>
    </row>
    <row r="4165" spans="1:7" ht="14.5" x14ac:dyDescent="0.35">
      <c r="A4165" t="s">
        <v>123</v>
      </c>
      <c r="B4165">
        <v>66643</v>
      </c>
      <c r="C4165" t="s">
        <v>190</v>
      </c>
      <c r="D4165" t="s">
        <v>3214</v>
      </c>
      <c r="E4165" t="s">
        <v>990</v>
      </c>
      <c r="F4165" s="27" t="str">
        <f t="shared" si="65"/>
        <v>SM1: Ziegler, Uwe</v>
      </c>
      <c r="G4165" s="27" t="str">
        <f>VLOOKUP(A4165,bangolf_kategorien!$A$2:$B$11,2,FALSE)</f>
        <v>SM1</v>
      </c>
    </row>
    <row r="4166" spans="1:7" ht="14.5" x14ac:dyDescent="0.35">
      <c r="A4166" t="s">
        <v>127</v>
      </c>
      <c r="B4166">
        <v>38205</v>
      </c>
      <c r="C4166" t="s">
        <v>269</v>
      </c>
      <c r="D4166" t="s">
        <v>3215</v>
      </c>
      <c r="E4166" t="s">
        <v>252</v>
      </c>
      <c r="F4166" s="27" t="str">
        <f t="shared" si="65"/>
        <v>H: Zielaff, Christian</v>
      </c>
      <c r="G4166" s="27" t="str">
        <f>VLOOKUP(A4166,bangolf_kategorien!$A$2:$B$11,2,FALSE)</f>
        <v>H</v>
      </c>
    </row>
    <row r="4167" spans="1:7" ht="14.5" x14ac:dyDescent="0.35">
      <c r="A4167" t="s">
        <v>123</v>
      </c>
      <c r="B4167">
        <v>33643</v>
      </c>
      <c r="C4167" t="s">
        <v>274</v>
      </c>
      <c r="D4167" t="s">
        <v>3216</v>
      </c>
      <c r="E4167" t="s">
        <v>237</v>
      </c>
      <c r="F4167" s="27" t="str">
        <f t="shared" si="65"/>
        <v>SM1: Zierl, Robert</v>
      </c>
      <c r="G4167" s="27" t="str">
        <f>VLOOKUP(A4167,bangolf_kategorien!$A$2:$B$11,2,FALSE)</f>
        <v>SM1</v>
      </c>
    </row>
    <row r="4168" spans="1:7" ht="14.5" x14ac:dyDescent="0.35">
      <c r="A4168" t="s">
        <v>116</v>
      </c>
      <c r="B4168">
        <v>35462</v>
      </c>
      <c r="C4168" t="s">
        <v>271</v>
      </c>
      <c r="D4168" t="s">
        <v>3216</v>
      </c>
      <c r="E4168" t="s">
        <v>237</v>
      </c>
      <c r="F4168" s="27" t="str">
        <f t="shared" si="65"/>
        <v>SW2: Zierl, Sabine</v>
      </c>
      <c r="G4168" s="27" t="str">
        <f>VLOOKUP(A4168,bangolf_kategorien!$A$2:$B$11,2,FALSE)</f>
        <v>SW2</v>
      </c>
    </row>
    <row r="4169" spans="1:7" ht="14.5" x14ac:dyDescent="0.35">
      <c r="A4169" t="s">
        <v>123</v>
      </c>
      <c r="B4169">
        <v>38515</v>
      </c>
      <c r="C4169" t="s">
        <v>341</v>
      </c>
      <c r="D4169" t="s">
        <v>3217</v>
      </c>
      <c r="E4169" t="s">
        <v>1182</v>
      </c>
      <c r="F4169" s="27" t="str">
        <f t="shared" si="65"/>
        <v>SM1: Ziesing, René</v>
      </c>
      <c r="G4169" s="27" t="str">
        <f>VLOOKUP(A4169,bangolf_kategorien!$A$2:$B$11,2,FALSE)</f>
        <v>SM1</v>
      </c>
    </row>
    <row r="4170" spans="1:7" ht="14.5" x14ac:dyDescent="0.35">
      <c r="A4170" t="s">
        <v>164</v>
      </c>
      <c r="B4170">
        <v>67398</v>
      </c>
      <c r="C4170" t="s">
        <v>4026</v>
      </c>
      <c r="D4170" t="s">
        <v>3218</v>
      </c>
      <c r="E4170" t="s">
        <v>770</v>
      </c>
      <c r="F4170" s="27" t="str">
        <f t="shared" si="65"/>
        <v>JW: Zimmermann, Clara</v>
      </c>
      <c r="G4170" s="27" t="str">
        <f>VLOOKUP(A4170,bangolf_kategorien!$A$2:$B$11,2,FALSE)</f>
        <v>JW</v>
      </c>
    </row>
    <row r="4171" spans="1:7" ht="14.5" x14ac:dyDescent="0.35">
      <c r="A4171" t="s">
        <v>123</v>
      </c>
      <c r="B4171">
        <v>66463</v>
      </c>
      <c r="C4171" t="s">
        <v>207</v>
      </c>
      <c r="D4171" t="s">
        <v>3218</v>
      </c>
      <c r="E4171" t="s">
        <v>619</v>
      </c>
      <c r="F4171" s="27" t="str">
        <f t="shared" si="65"/>
        <v>SM1: Zimmermann, Dieter</v>
      </c>
      <c r="G4171" s="27" t="str">
        <f>VLOOKUP(A4171,bangolf_kategorien!$A$2:$B$11,2,FALSE)</f>
        <v>SM1</v>
      </c>
    </row>
    <row r="4172" spans="1:7" ht="14.5" x14ac:dyDescent="0.35">
      <c r="A4172" t="s">
        <v>152</v>
      </c>
      <c r="B4172">
        <v>67334</v>
      </c>
      <c r="C4172" t="s">
        <v>4027</v>
      </c>
      <c r="D4172" t="s">
        <v>3218</v>
      </c>
      <c r="E4172" t="s">
        <v>770</v>
      </c>
      <c r="F4172" s="27" t="str">
        <f t="shared" si="65"/>
        <v>SCHM: Zimmermann, Iven</v>
      </c>
      <c r="G4172" s="27" t="str">
        <f>VLOOKUP(A4172,bangolf_kategorien!$A$2:$B$11,2,FALSE)</f>
        <v>SCHM</v>
      </c>
    </row>
    <row r="4173" spans="1:7" ht="14.5" x14ac:dyDescent="0.35">
      <c r="A4173" t="s">
        <v>152</v>
      </c>
      <c r="B4173">
        <v>67333</v>
      </c>
      <c r="C4173" t="s">
        <v>4028</v>
      </c>
      <c r="D4173" t="s">
        <v>3218</v>
      </c>
      <c r="E4173" t="s">
        <v>770</v>
      </c>
      <c r="F4173" s="27" t="str">
        <f t="shared" si="65"/>
        <v>SCHM: Zimmermann, Lowis</v>
      </c>
      <c r="G4173" s="27" t="str">
        <f>VLOOKUP(A4173,bangolf_kategorien!$A$2:$B$11,2,FALSE)</f>
        <v>SCHM</v>
      </c>
    </row>
    <row r="4174" spans="1:7" ht="14.5" x14ac:dyDescent="0.35">
      <c r="A4174" t="s">
        <v>127</v>
      </c>
      <c r="B4174">
        <v>36344</v>
      </c>
      <c r="C4174" t="s">
        <v>1106</v>
      </c>
      <c r="D4174" t="s">
        <v>3218</v>
      </c>
      <c r="E4174" t="s">
        <v>390</v>
      </c>
      <c r="F4174" s="27" t="str">
        <f t="shared" si="65"/>
        <v>H: Zimmermann, Lukas</v>
      </c>
      <c r="G4174" s="27" t="str">
        <f>VLOOKUP(A4174,bangolf_kategorien!$A$2:$B$11,2,FALSE)</f>
        <v>H</v>
      </c>
    </row>
    <row r="4175" spans="1:7" ht="14.5" x14ac:dyDescent="0.35">
      <c r="A4175" t="s">
        <v>197</v>
      </c>
      <c r="B4175">
        <v>67335</v>
      </c>
      <c r="C4175" t="s">
        <v>543</v>
      </c>
      <c r="D4175" t="s">
        <v>3218</v>
      </c>
      <c r="E4175" t="s">
        <v>770</v>
      </c>
      <c r="F4175" s="27" t="str">
        <f t="shared" si="65"/>
        <v>JM: Zimmermann, Malte</v>
      </c>
      <c r="G4175" s="27" t="str">
        <f>VLOOKUP(A4175,bangolf_kategorien!$A$2:$B$11,2,FALSE)</f>
        <v>JM</v>
      </c>
    </row>
    <row r="4176" spans="1:7" ht="14.5" x14ac:dyDescent="0.35">
      <c r="A4176" t="s">
        <v>123</v>
      </c>
      <c r="B4176">
        <v>67332</v>
      </c>
      <c r="C4176" t="s">
        <v>278</v>
      </c>
      <c r="D4176" t="s">
        <v>3218</v>
      </c>
      <c r="E4176" t="s">
        <v>770</v>
      </c>
      <c r="F4176" s="27" t="str">
        <f t="shared" si="65"/>
        <v>SM1: Zimmermann, Torsten</v>
      </c>
      <c r="G4176" s="27" t="str">
        <f>VLOOKUP(A4176,bangolf_kategorien!$A$2:$B$11,2,FALSE)</f>
        <v>SM1</v>
      </c>
    </row>
    <row r="4177" spans="1:7" ht="14.5" x14ac:dyDescent="0.35">
      <c r="A4177" t="s">
        <v>127</v>
      </c>
      <c r="B4177">
        <v>36086</v>
      </c>
      <c r="C4177" t="s">
        <v>732</v>
      </c>
      <c r="D4177" t="s">
        <v>3219</v>
      </c>
      <c r="E4177" t="s">
        <v>595</v>
      </c>
      <c r="F4177" s="27" t="str">
        <f t="shared" si="65"/>
        <v>H: Zink, Christopher</v>
      </c>
      <c r="G4177" s="27" t="str">
        <f>VLOOKUP(A4177,bangolf_kategorien!$A$2:$B$11,2,FALSE)</f>
        <v>H</v>
      </c>
    </row>
    <row r="4178" spans="1:7" ht="14.5" x14ac:dyDescent="0.35">
      <c r="A4178" t="s">
        <v>123</v>
      </c>
      <c r="B4178">
        <v>3106815</v>
      </c>
      <c r="C4178" t="s">
        <v>1373</v>
      </c>
      <c r="D4178" t="s">
        <v>3220</v>
      </c>
      <c r="E4178" t="s">
        <v>4</v>
      </c>
      <c r="F4178" s="27" t="str">
        <f t="shared" si="65"/>
        <v>SM1: Zipfel, Armin</v>
      </c>
      <c r="G4178" s="27" t="str">
        <f>VLOOKUP(A4178,bangolf_kategorien!$A$2:$B$11,2,FALSE)</f>
        <v>SM1</v>
      </c>
    </row>
    <row r="4179" spans="1:7" ht="14.5" x14ac:dyDescent="0.35">
      <c r="A4179" t="s">
        <v>112</v>
      </c>
      <c r="B4179">
        <v>45833</v>
      </c>
      <c r="C4179" t="s">
        <v>224</v>
      </c>
      <c r="D4179" t="s">
        <v>3220</v>
      </c>
      <c r="E4179" t="s">
        <v>397</v>
      </c>
      <c r="F4179" s="27" t="str">
        <f t="shared" si="65"/>
        <v>SM2: Zipfel, Gerhard</v>
      </c>
      <c r="G4179" s="27" t="str">
        <f>VLOOKUP(A4179,bangolf_kategorien!$A$2:$B$11,2,FALSE)</f>
        <v>SM2</v>
      </c>
    </row>
    <row r="4180" spans="1:7" ht="14.5" x14ac:dyDescent="0.35">
      <c r="A4180" t="s">
        <v>138</v>
      </c>
      <c r="B4180">
        <v>35900</v>
      </c>
      <c r="C4180" t="s">
        <v>176</v>
      </c>
      <c r="D4180" t="s">
        <v>3221</v>
      </c>
      <c r="E4180" t="s">
        <v>137</v>
      </c>
      <c r="F4180" s="27" t="str">
        <f t="shared" si="65"/>
        <v>D: Zirkenbach, Bianca</v>
      </c>
      <c r="G4180" s="27" t="str">
        <f>VLOOKUP(A4180,bangolf_kategorien!$A$2:$B$11,2,FALSE)</f>
        <v>D</v>
      </c>
    </row>
    <row r="4181" spans="1:7" ht="14.5" x14ac:dyDescent="0.35">
      <c r="A4181" t="s">
        <v>215</v>
      </c>
      <c r="B4181">
        <v>65132</v>
      </c>
      <c r="C4181" t="s">
        <v>3222</v>
      </c>
      <c r="D4181" t="s">
        <v>3221</v>
      </c>
      <c r="E4181" t="s">
        <v>137</v>
      </c>
      <c r="F4181" s="27" t="str">
        <f t="shared" si="65"/>
        <v>SCHW: Zirkenbach, Lavinia</v>
      </c>
      <c r="G4181" s="27" t="str">
        <f>VLOOKUP(A4181,bangolf_kategorien!$A$2:$B$11,2,FALSE)</f>
        <v>SCHW</v>
      </c>
    </row>
    <row r="4182" spans="1:7" ht="14.5" x14ac:dyDescent="0.35">
      <c r="A4182" t="s">
        <v>127</v>
      </c>
      <c r="B4182">
        <v>3119653</v>
      </c>
      <c r="C4182" t="s">
        <v>124</v>
      </c>
      <c r="D4182" t="s">
        <v>3636</v>
      </c>
      <c r="E4182" t="s">
        <v>4</v>
      </c>
      <c r="F4182" s="27" t="str">
        <f t="shared" si="65"/>
        <v>H: Zirnsack, Thomas</v>
      </c>
      <c r="G4182" s="27" t="str">
        <f>VLOOKUP(A4182,bangolf_kategorien!$A$2:$B$11,2,FALSE)</f>
        <v>H</v>
      </c>
    </row>
    <row r="4183" spans="1:7" ht="14.5" x14ac:dyDescent="0.35">
      <c r="A4183" t="s">
        <v>138</v>
      </c>
      <c r="B4183">
        <v>50153</v>
      </c>
      <c r="C4183" t="s">
        <v>176</v>
      </c>
      <c r="D4183" t="s">
        <v>3637</v>
      </c>
      <c r="E4183" t="s">
        <v>172</v>
      </c>
      <c r="F4183" s="27" t="str">
        <f t="shared" si="65"/>
        <v>D: Zodrow-Wenke, Bianca</v>
      </c>
      <c r="G4183" s="27" t="str">
        <f>VLOOKUP(A4183,bangolf_kategorien!$A$2:$B$11,2,FALSE)</f>
        <v>D</v>
      </c>
    </row>
    <row r="4184" spans="1:7" ht="14.5" x14ac:dyDescent="0.35">
      <c r="A4184" t="s">
        <v>116</v>
      </c>
      <c r="B4184">
        <v>3510</v>
      </c>
      <c r="C4184" t="s">
        <v>1292</v>
      </c>
      <c r="D4184" t="s">
        <v>3223</v>
      </c>
      <c r="E4184" t="s">
        <v>971</v>
      </c>
      <c r="F4184" s="27" t="str">
        <f t="shared" si="65"/>
        <v>SW2: Zollinger, Sieglinde</v>
      </c>
      <c r="G4184" s="27" t="str">
        <f>VLOOKUP(A4184,bangolf_kategorien!$A$2:$B$11,2,FALSE)</f>
        <v>SW2</v>
      </c>
    </row>
    <row r="4185" spans="1:7" ht="14.5" x14ac:dyDescent="0.35">
      <c r="A4185" t="s">
        <v>127</v>
      </c>
      <c r="B4185">
        <v>32674</v>
      </c>
      <c r="C4185" t="s">
        <v>431</v>
      </c>
      <c r="D4185" t="s">
        <v>3224</v>
      </c>
      <c r="E4185" t="s">
        <v>580</v>
      </c>
      <c r="F4185" s="27" t="str">
        <f t="shared" si="65"/>
        <v>H: Zornstein, Lars</v>
      </c>
      <c r="G4185" s="27" t="str">
        <f>VLOOKUP(A4185,bangolf_kategorien!$A$2:$B$11,2,FALSE)</f>
        <v>H</v>
      </c>
    </row>
    <row r="4186" spans="1:7" ht="14.5" x14ac:dyDescent="0.35">
      <c r="A4186" t="s">
        <v>138</v>
      </c>
      <c r="B4186">
        <v>36168</v>
      </c>
      <c r="C4186" t="s">
        <v>310</v>
      </c>
      <c r="D4186" t="s">
        <v>3224</v>
      </c>
      <c r="E4186" t="s">
        <v>580</v>
      </c>
      <c r="F4186" s="27" t="str">
        <f t="shared" si="65"/>
        <v>D: Zornstein, Nicole</v>
      </c>
      <c r="G4186" s="27" t="str">
        <f>VLOOKUP(A4186,bangolf_kategorien!$A$2:$B$11,2,FALSE)</f>
        <v>D</v>
      </c>
    </row>
    <row r="4187" spans="1:7" ht="14.5" x14ac:dyDescent="0.35">
      <c r="A4187" t="s">
        <v>112</v>
      </c>
      <c r="B4187">
        <v>36914</v>
      </c>
      <c r="C4187" t="s">
        <v>1274</v>
      </c>
      <c r="D4187" t="s">
        <v>3225</v>
      </c>
      <c r="E4187" t="s">
        <v>767</v>
      </c>
      <c r="F4187" s="27" t="str">
        <f t="shared" si="65"/>
        <v>SM2: Zoschke, Ronald</v>
      </c>
      <c r="G4187" s="27" t="str">
        <f>VLOOKUP(A4187,bangolf_kategorien!$A$2:$B$11,2,FALSE)</f>
        <v>SM2</v>
      </c>
    </row>
    <row r="4188" spans="1:7" ht="14.5" x14ac:dyDescent="0.35">
      <c r="A4188" t="s">
        <v>138</v>
      </c>
      <c r="B4188">
        <v>38006</v>
      </c>
      <c r="C4188" t="s">
        <v>3226</v>
      </c>
      <c r="D4188" t="s">
        <v>3227</v>
      </c>
      <c r="E4188" t="s">
        <v>655</v>
      </c>
      <c r="F4188" s="27" t="str">
        <f t="shared" si="65"/>
        <v>D: Zschäpe, Hannah</v>
      </c>
      <c r="G4188" s="27" t="str">
        <f>VLOOKUP(A4188,bangolf_kategorien!$A$2:$B$11,2,FALSE)</f>
        <v>D</v>
      </c>
    </row>
    <row r="4189" spans="1:7" ht="14.5" x14ac:dyDescent="0.35">
      <c r="A4189" t="s">
        <v>112</v>
      </c>
      <c r="B4189">
        <v>37751</v>
      </c>
      <c r="C4189" t="s">
        <v>3228</v>
      </c>
      <c r="D4189" t="s">
        <v>3227</v>
      </c>
      <c r="E4189" t="s">
        <v>655</v>
      </c>
      <c r="F4189" s="27" t="str">
        <f t="shared" si="65"/>
        <v>SM2: Zschäpe, Jens-Bob</v>
      </c>
      <c r="G4189" s="27" t="str">
        <f>VLOOKUP(A4189,bangolf_kategorien!$A$2:$B$11,2,FALSE)</f>
        <v>SM2</v>
      </c>
    </row>
    <row r="4190" spans="1:7" ht="14.5" x14ac:dyDescent="0.35">
      <c r="A4190" t="s">
        <v>138</v>
      </c>
      <c r="B4190">
        <v>37750</v>
      </c>
      <c r="C4190" t="s">
        <v>3229</v>
      </c>
      <c r="D4190" t="s">
        <v>3227</v>
      </c>
      <c r="E4190" t="s">
        <v>655</v>
      </c>
      <c r="F4190" s="27" t="str">
        <f t="shared" si="65"/>
        <v>D: Zschäpe, Ruth Friederike</v>
      </c>
      <c r="G4190" s="27" t="str">
        <f>VLOOKUP(A4190,bangolf_kategorien!$A$2:$B$11,2,FALSE)</f>
        <v>D</v>
      </c>
    </row>
    <row r="4191" spans="1:7" ht="14.5" x14ac:dyDescent="0.35">
      <c r="A4191" t="s">
        <v>123</v>
      </c>
      <c r="B4191">
        <v>25152</v>
      </c>
      <c r="C4191" t="s">
        <v>244</v>
      </c>
      <c r="D4191" t="s">
        <v>3230</v>
      </c>
      <c r="E4191" t="s">
        <v>361</v>
      </c>
      <c r="F4191" s="27" t="str">
        <f t="shared" si="65"/>
        <v>SM1: Zseby, Jörg</v>
      </c>
      <c r="G4191" s="27" t="str">
        <f>VLOOKUP(A4191,bangolf_kategorien!$A$2:$B$11,2,FALSE)</f>
        <v>SM1</v>
      </c>
    </row>
    <row r="4192" spans="1:7" ht="14.5" x14ac:dyDescent="0.35">
      <c r="A4192" t="s">
        <v>112</v>
      </c>
      <c r="B4192">
        <v>27316</v>
      </c>
      <c r="C4192" t="s">
        <v>3231</v>
      </c>
      <c r="D4192" t="s">
        <v>3232</v>
      </c>
      <c r="E4192" t="s">
        <v>790</v>
      </c>
      <c r="F4192" s="27" t="str">
        <f t="shared" si="65"/>
        <v>SM2: Zünkler, Hans-Ulrich</v>
      </c>
      <c r="G4192" s="27" t="str">
        <f>VLOOKUP(A4192,bangolf_kategorien!$A$2:$B$11,2,FALSE)</f>
        <v>SM2</v>
      </c>
    </row>
    <row r="4193" spans="1:7" ht="14.5" x14ac:dyDescent="0.35">
      <c r="A4193" t="s">
        <v>138</v>
      </c>
      <c r="B4193">
        <v>37389</v>
      </c>
      <c r="C4193" t="s">
        <v>402</v>
      </c>
      <c r="D4193" t="s">
        <v>3233</v>
      </c>
      <c r="E4193" t="s">
        <v>234</v>
      </c>
      <c r="F4193" s="27" t="str">
        <f t="shared" si="65"/>
        <v>D: Zwirlein, Michaela</v>
      </c>
      <c r="G4193" s="27" t="str">
        <f>VLOOKUP(A4193,bangolf_kategorien!$A$2:$B$11,2,FALSE)</f>
        <v>D</v>
      </c>
    </row>
    <row r="4194" spans="1:7" ht="14.5" x14ac:dyDescent="0.35">
      <c r="A4194" t="s">
        <v>123</v>
      </c>
      <c r="B4194">
        <v>37390</v>
      </c>
      <c r="C4194" t="s">
        <v>168</v>
      </c>
      <c r="D4194" t="s">
        <v>3233</v>
      </c>
      <c r="E4194" t="s">
        <v>234</v>
      </c>
      <c r="F4194" s="27" t="str">
        <f t="shared" si="65"/>
        <v>SM1: Zwirlein, Rainer</v>
      </c>
      <c r="G4194" s="27" t="str">
        <f>VLOOKUP(A4194,bangolf_kategorien!$A$2:$B$11,2,FALSE)</f>
        <v>SM1</v>
      </c>
    </row>
    <row r="4195" spans="1:7" ht="14.5" x14ac:dyDescent="0.35">
      <c r="A4195" t="s">
        <v>112</v>
      </c>
      <c r="B4195">
        <v>67051</v>
      </c>
      <c r="C4195" t="s">
        <v>1359</v>
      </c>
      <c r="D4195" t="s">
        <v>3473</v>
      </c>
      <c r="E4195" t="s">
        <v>364</v>
      </c>
      <c r="F4195" s="27" t="str">
        <f t="shared" si="65"/>
        <v>SM2: Zymelka, Johann</v>
      </c>
      <c r="G4195" s="27" t="str">
        <f>VLOOKUP(A4195,bangolf_kategorien!$A$2:$B$11,2,FALSE)</f>
        <v>SM2</v>
      </c>
    </row>
    <row r="4196" spans="1:7" ht="14.5" x14ac:dyDescent="0.35">
      <c r="A4196" t="s">
        <v>112</v>
      </c>
      <c r="B4196" t="s">
        <v>17</v>
      </c>
      <c r="C4196" s="27" t="s">
        <v>180</v>
      </c>
      <c r="D4196" s="27" t="s">
        <v>1489</v>
      </c>
      <c r="E4196" s="28" t="s">
        <v>4</v>
      </c>
      <c r="F4196" s="27" t="str">
        <f t="shared" si="65"/>
        <v>SM2: Hesse, Peter</v>
      </c>
      <c r="G4196" s="27" t="str">
        <f>VLOOKUP(A4196,bangolf_kategorien!$A$2:$B$11,2,FALSE)</f>
        <v>SM2</v>
      </c>
    </row>
    <row r="4197" spans="1:7" ht="14.5" x14ac:dyDescent="0.35">
      <c r="A4197" t="s">
        <v>116</v>
      </c>
      <c r="B4197" s="71" t="s">
        <v>3645</v>
      </c>
      <c r="C4197" s="72" t="s">
        <v>4029</v>
      </c>
      <c r="D4197" s="72" t="s">
        <v>4030</v>
      </c>
      <c r="E4197" s="28" t="s">
        <v>4</v>
      </c>
      <c r="F4197" s="27" t="str">
        <f t="shared" si="65"/>
        <v>SW2: Barthauer, Ulla</v>
      </c>
      <c r="G4197" s="27" t="str">
        <f>VLOOKUP(A4197,bangolf_kategorien!$A$2:$B$11,2,FALSE)</f>
        <v>SW2</v>
      </c>
    </row>
    <row r="4198" spans="1:7" ht="14.5" x14ac:dyDescent="0.35">
      <c r="A4198" t="s">
        <v>112</v>
      </c>
      <c r="B4198" t="s">
        <v>18</v>
      </c>
      <c r="C4198" s="27" t="s">
        <v>143</v>
      </c>
      <c r="D4198" s="27" t="s">
        <v>3255</v>
      </c>
      <c r="E4198" s="28" t="s">
        <v>4</v>
      </c>
      <c r="F4198" s="27" t="str">
        <f t="shared" si="65"/>
        <v>SM2: Preißinger, Bernd</v>
      </c>
      <c r="G4198" s="27" t="str">
        <f>VLOOKUP(A4198,bangolf_kategorien!$A$2:$B$11,2,FALSE)</f>
        <v>SM2</v>
      </c>
    </row>
    <row r="4199" spans="1:7" ht="14.5" x14ac:dyDescent="0.35">
      <c r="A4199" t="s">
        <v>112</v>
      </c>
      <c r="B4199" t="s">
        <v>19</v>
      </c>
      <c r="C4199" s="27" t="s">
        <v>227</v>
      </c>
      <c r="D4199" s="27" t="s">
        <v>3256</v>
      </c>
      <c r="E4199" s="28" t="s">
        <v>4</v>
      </c>
      <c r="F4199" s="27" t="str">
        <f t="shared" si="65"/>
        <v>SM2: Schmidtbauer, Günter</v>
      </c>
      <c r="G4199" s="27" t="str">
        <f>VLOOKUP(A4199,bangolf_kategorien!$A$2:$B$11,2,FALSE)</f>
        <v>SM2</v>
      </c>
    </row>
    <row r="4200" spans="1:7" ht="14.5" x14ac:dyDescent="0.35">
      <c r="A4200" t="s">
        <v>127</v>
      </c>
      <c r="B4200" t="s">
        <v>43</v>
      </c>
      <c r="C4200" s="27" t="s">
        <v>685</v>
      </c>
      <c r="D4200" s="27" t="s">
        <v>3250</v>
      </c>
      <c r="E4200" s="28" t="s">
        <v>4</v>
      </c>
      <c r="F4200" s="27" t="str">
        <f t="shared" si="65"/>
        <v>H: Goldau, Thorsten</v>
      </c>
      <c r="G4200" s="27" t="str">
        <f>VLOOKUP(A4200,bangolf_kategorien!$A$2:$B$11,2,FALSE)</f>
        <v>H</v>
      </c>
    </row>
    <row r="4201" spans="1:7" ht="14.5" x14ac:dyDescent="0.35">
      <c r="A4201" t="s">
        <v>134</v>
      </c>
      <c r="B4201" t="s">
        <v>44</v>
      </c>
      <c r="C4201" s="27" t="s">
        <v>680</v>
      </c>
      <c r="D4201" s="27" t="s">
        <v>3248</v>
      </c>
      <c r="E4201" s="28" t="s">
        <v>4</v>
      </c>
      <c r="F4201" s="27" t="str">
        <f t="shared" si="65"/>
        <v>SW1: Börgmann, Brigitte</v>
      </c>
      <c r="G4201" s="27" t="str">
        <f>VLOOKUP(A4201,bangolf_kategorien!$A$2:$B$11,2,FALSE)</f>
        <v>SW1</v>
      </c>
    </row>
    <row r="4202" spans="1:7" ht="14.5" x14ac:dyDescent="0.35">
      <c r="A4202" t="s">
        <v>138</v>
      </c>
      <c r="B4202" t="s">
        <v>45</v>
      </c>
      <c r="C4202" s="27" t="s">
        <v>310</v>
      </c>
      <c r="D4202" s="27" t="s">
        <v>1978</v>
      </c>
      <c r="E4202" s="28" t="s">
        <v>4</v>
      </c>
      <c r="F4202" s="27" t="str">
        <f t="shared" si="65"/>
        <v>D: Lieber, Nicole</v>
      </c>
      <c r="G4202" s="27" t="str">
        <f>VLOOKUP(A4202,bangolf_kategorien!$A$2:$B$11,2,FALSE)</f>
        <v>D</v>
      </c>
    </row>
    <row r="4203" spans="1:7" ht="14.5" x14ac:dyDescent="0.35">
      <c r="A4203" t="s">
        <v>127</v>
      </c>
      <c r="B4203" t="s">
        <v>61</v>
      </c>
      <c r="C4203" s="27" t="s">
        <v>513</v>
      </c>
      <c r="D4203" s="27" t="s">
        <v>3257</v>
      </c>
      <c r="E4203" s="28" t="s">
        <v>4</v>
      </c>
      <c r="F4203" s="27" t="str">
        <f t="shared" si="65"/>
        <v>H: Skischalli, Frank</v>
      </c>
      <c r="G4203" s="27" t="str">
        <f>VLOOKUP(A4203,bangolf_kategorien!$A$2:$B$11,2,FALSE)</f>
        <v>H</v>
      </c>
    </row>
    <row r="4204" spans="1:7" ht="14.5" x14ac:dyDescent="0.35">
      <c r="A4204" t="s">
        <v>112</v>
      </c>
      <c r="B4204" t="s">
        <v>65</v>
      </c>
      <c r="C4204" s="27" t="s">
        <v>140</v>
      </c>
      <c r="D4204" s="27" t="s">
        <v>2376</v>
      </c>
      <c r="E4204" s="28" t="s">
        <v>4</v>
      </c>
      <c r="F4204" s="27" t="str">
        <f t="shared" si="65"/>
        <v>SM2: Puschner, Michael</v>
      </c>
      <c r="G4204" s="27" t="str">
        <f>VLOOKUP(A4204,bangolf_kategorien!$A$2:$B$11,2,FALSE)</f>
        <v>SM2</v>
      </c>
    </row>
    <row r="4205" spans="1:7" ht="14.5" x14ac:dyDescent="0.35">
      <c r="A4205" t="s">
        <v>112</v>
      </c>
      <c r="B4205" t="s">
        <v>71</v>
      </c>
      <c r="C4205" s="27" t="s">
        <v>445</v>
      </c>
      <c r="D4205" s="27" t="s">
        <v>3254</v>
      </c>
      <c r="E4205" s="28" t="s">
        <v>4</v>
      </c>
      <c r="F4205" s="27" t="str">
        <f t="shared" si="65"/>
        <v>SM2: Lütje, Walter</v>
      </c>
      <c r="G4205" s="27" t="str">
        <f>VLOOKUP(A4205,bangolf_kategorien!$A$2:$B$11,2,FALSE)</f>
        <v>SM2</v>
      </c>
    </row>
    <row r="4206" spans="1:7" ht="14.5" x14ac:dyDescent="0.35">
      <c r="A4206" t="s">
        <v>116</v>
      </c>
      <c r="B4206" t="s">
        <v>72</v>
      </c>
      <c r="C4206" s="27" t="s">
        <v>443</v>
      </c>
      <c r="D4206" s="27" t="s">
        <v>3254</v>
      </c>
      <c r="E4206" s="28" t="s">
        <v>4</v>
      </c>
      <c r="F4206" s="27" t="str">
        <f t="shared" si="65"/>
        <v>SW2: Lütje, Ursula</v>
      </c>
      <c r="G4206" s="27" t="str">
        <f>VLOOKUP(A4206,bangolf_kategorien!$A$2:$B$11,2,FALSE)</f>
        <v>SW2</v>
      </c>
    </row>
    <row r="4207" spans="1:7" ht="14.5" x14ac:dyDescent="0.35">
      <c r="A4207" t="s">
        <v>123</v>
      </c>
      <c r="B4207" t="s">
        <v>88</v>
      </c>
      <c r="C4207" s="27" t="s">
        <v>592</v>
      </c>
      <c r="D4207" s="27" t="s">
        <v>3248</v>
      </c>
      <c r="E4207" s="28" t="s">
        <v>4</v>
      </c>
      <c r="F4207" s="27" t="str">
        <f t="shared" si="65"/>
        <v>SM1: Börgmann, Ulrich</v>
      </c>
      <c r="G4207" s="27" t="str">
        <f>VLOOKUP(A4207,bangolf_kategorien!$A$2:$B$11,2,FALSE)</f>
        <v>SM1</v>
      </c>
    </row>
    <row r="4208" spans="1:7" ht="14.5" x14ac:dyDescent="0.35">
      <c r="A4208" t="s">
        <v>123</v>
      </c>
      <c r="B4208" t="s">
        <v>90</v>
      </c>
      <c r="C4208" s="27" t="s">
        <v>1430</v>
      </c>
      <c r="D4208" s="27" t="s">
        <v>3249</v>
      </c>
      <c r="E4208" s="28" t="s">
        <v>4</v>
      </c>
      <c r="F4208" s="27" t="str">
        <f t="shared" si="65"/>
        <v>SM1: Gattner, Karsten</v>
      </c>
      <c r="G4208" s="27" t="str">
        <f>VLOOKUP(A4208,bangolf_kategorien!$A$2:$B$11,2,FALSE)</f>
        <v>SM1</v>
      </c>
    </row>
    <row r="4209" spans="1:7" ht="14.5" x14ac:dyDescent="0.35">
      <c r="A4209" t="s">
        <v>116</v>
      </c>
      <c r="B4209" t="s">
        <v>91</v>
      </c>
      <c r="C4209" s="27" t="s">
        <v>1161</v>
      </c>
      <c r="D4209" s="27" t="s">
        <v>3252</v>
      </c>
      <c r="E4209" s="28" t="s">
        <v>4</v>
      </c>
      <c r="F4209" s="27" t="str">
        <f t="shared" si="65"/>
        <v>SW2: Keruth, Ellen</v>
      </c>
      <c r="G4209" s="27" t="str">
        <f>VLOOKUP(A4209,bangolf_kategorien!$A$2:$B$11,2,FALSE)</f>
        <v>SW2</v>
      </c>
    </row>
    <row r="4210" spans="1:7" ht="14.5" x14ac:dyDescent="0.35">
      <c r="A4210" t="s">
        <v>116</v>
      </c>
      <c r="B4210" t="s">
        <v>92</v>
      </c>
      <c r="C4210" s="27" t="s">
        <v>443</v>
      </c>
      <c r="D4210" s="27" t="s">
        <v>1794</v>
      </c>
      <c r="E4210" s="28" t="s">
        <v>4</v>
      </c>
      <c r="F4210" s="27" t="str">
        <f t="shared" si="65"/>
        <v>SW2: Koch, Ursula</v>
      </c>
      <c r="G4210" s="27" t="str">
        <f>VLOOKUP(A4210,bangolf_kategorien!$A$2:$B$11,2,FALSE)</f>
        <v>SW2</v>
      </c>
    </row>
    <row r="4211" spans="1:7" ht="14.5" x14ac:dyDescent="0.35">
      <c r="A4211" t="s">
        <v>112</v>
      </c>
      <c r="B4211" s="71" t="s">
        <v>4031</v>
      </c>
      <c r="C4211" s="72" t="s">
        <v>232</v>
      </c>
      <c r="D4211" s="72" t="s">
        <v>4032</v>
      </c>
      <c r="E4211" s="28" t="s">
        <v>4</v>
      </c>
      <c r="F4211" s="27" t="str">
        <f t="shared" si="65"/>
        <v>SM2: Fechner, Klaus</v>
      </c>
      <c r="G4211" s="27" t="str">
        <f>VLOOKUP(A4211,bangolf_kategorien!$A$2:$B$11,2,FALSE)</f>
        <v>SM2</v>
      </c>
    </row>
    <row r="4212" spans="1:7" ht="14.5" x14ac:dyDescent="0.35">
      <c r="A4212" t="s">
        <v>127</v>
      </c>
      <c r="B4212" t="s">
        <v>3247</v>
      </c>
      <c r="C4212" s="27" t="s">
        <v>1030</v>
      </c>
      <c r="D4212" s="27" t="s">
        <v>2376</v>
      </c>
      <c r="E4212" s="28" t="s">
        <v>4</v>
      </c>
      <c r="F4212" s="27" t="str">
        <f t="shared" si="65"/>
        <v>H: Puschner, Endres</v>
      </c>
      <c r="G4212" s="27" t="str">
        <f>VLOOKUP(A4212,bangolf_kategorien!$A$2:$B$11,2,FALSE)</f>
        <v>H</v>
      </c>
    </row>
    <row r="4213" spans="1:7" ht="14.5" x14ac:dyDescent="0.35">
      <c r="A4213" t="s">
        <v>116</v>
      </c>
      <c r="B4213" t="s">
        <v>3267</v>
      </c>
      <c r="C4213" s="27" t="s">
        <v>1225</v>
      </c>
      <c r="D4213" s="27" t="s">
        <v>2376</v>
      </c>
      <c r="E4213" s="28" t="s">
        <v>4</v>
      </c>
      <c r="F4213" s="27" t="str">
        <f t="shared" si="65"/>
        <v>SW2: Puschner, Silke</v>
      </c>
      <c r="G4213" s="27" t="str">
        <f>VLOOKUP(A4213,bangolf_kategorien!$A$2:$B$11,2,FALSE)</f>
        <v>SW2</v>
      </c>
    </row>
    <row r="4214" spans="1:7" ht="14.5" x14ac:dyDescent="0.35">
      <c r="A4214" s="27" t="s">
        <v>123</v>
      </c>
      <c r="B4214" t="s">
        <v>3276</v>
      </c>
      <c r="C4214" s="27" t="s">
        <v>269</v>
      </c>
      <c r="D4214" s="27" t="s">
        <v>3277</v>
      </c>
      <c r="E4214" s="28" t="s">
        <v>4</v>
      </c>
      <c r="F4214" s="27" t="str">
        <f t="shared" si="65"/>
        <v>SM1: Nopens, Christian</v>
      </c>
      <c r="G4214" s="27" t="str">
        <f>VLOOKUP(A4214,bangolf_kategorien!$A$2:$B$11,2,FALSE)</f>
        <v>SM1</v>
      </c>
    </row>
    <row r="4215" spans="1:7" ht="14.5" x14ac:dyDescent="0.35">
      <c r="A4215" t="s">
        <v>134</v>
      </c>
      <c r="B4215" t="s">
        <v>3279</v>
      </c>
      <c r="C4215" s="27" t="s">
        <v>679</v>
      </c>
      <c r="D4215" s="27" t="s">
        <v>3277</v>
      </c>
      <c r="E4215" s="28" t="s">
        <v>4</v>
      </c>
      <c r="F4215" s="27" t="str">
        <f t="shared" si="65"/>
        <v>SW1: Nopens, Ute</v>
      </c>
      <c r="G4215" s="27" t="str">
        <f>VLOOKUP(A4215,bangolf_kategorien!$A$2:$B$11,2,FALSE)</f>
        <v>SW1</v>
      </c>
    </row>
    <row r="4216" spans="1:7" ht="14.5" x14ac:dyDescent="0.35">
      <c r="A4216" t="s">
        <v>138</v>
      </c>
      <c r="B4216" t="s">
        <v>3479</v>
      </c>
      <c r="C4216" s="27" t="s">
        <v>841</v>
      </c>
      <c r="D4216" s="27" t="s">
        <v>3480</v>
      </c>
      <c r="E4216" s="28" t="s">
        <v>4</v>
      </c>
      <c r="F4216" s="27" t="str">
        <f t="shared" si="65"/>
        <v>D: Hünnebeck, Petra</v>
      </c>
      <c r="G4216" s="27" t="str">
        <f>VLOOKUP(A4216,bangolf_kategorien!$A$2:$B$11,2,FALSE)</f>
        <v>D</v>
      </c>
    </row>
    <row r="4217" spans="1:7" ht="14.5" x14ac:dyDescent="0.35">
      <c r="A4217" t="s">
        <v>116</v>
      </c>
      <c r="B4217" t="s">
        <v>3486</v>
      </c>
      <c r="C4217" t="s">
        <v>1150</v>
      </c>
      <c r="D4217" t="s">
        <v>3485</v>
      </c>
      <c r="E4217" t="s">
        <v>4</v>
      </c>
      <c r="F4217" s="27" t="str">
        <f t="shared" si="65"/>
        <v>SW2: Janz, Angela</v>
      </c>
      <c r="G4217" s="27" t="str">
        <f>VLOOKUP(A4217,bangolf_kategorien!$A$2:$B$11,2,FALSE)</f>
        <v>SW2</v>
      </c>
    </row>
    <row r="4218" spans="1:7" ht="14.5" x14ac:dyDescent="0.35">
      <c r="A4218" t="s">
        <v>127</v>
      </c>
      <c r="B4218" t="s">
        <v>3656</v>
      </c>
      <c r="C4218" t="s">
        <v>3658</v>
      </c>
      <c r="D4218" t="s">
        <v>3657</v>
      </c>
      <c r="E4218" t="s">
        <v>4</v>
      </c>
      <c r="F4218" s="27" t="str">
        <f t="shared" si="65"/>
        <v>H: Leibrandt, Saddrik</v>
      </c>
      <c r="G4218" s="27" t="str">
        <f>VLOOKUP(A4218,bangolf_kategorien!$A$2:$B$11,2,FALSE)</f>
        <v>H</v>
      </c>
    </row>
    <row r="4219" spans="1:7" ht="14.5" x14ac:dyDescent="0.35">
      <c r="A4219" t="s">
        <v>112</v>
      </c>
      <c r="B4219" t="s">
        <v>3662</v>
      </c>
      <c r="C4219" s="28" t="s">
        <v>190</v>
      </c>
      <c r="D4219" s="28" t="s">
        <v>3663</v>
      </c>
      <c r="E4219" t="s">
        <v>4</v>
      </c>
      <c r="F4219" s="27" t="str">
        <f t="shared" ref="F4219:F4220" si="66">CONCATENATE(G4219,": ",D4219,", ",C4219)</f>
        <v>SM2: Frost, Uwe</v>
      </c>
      <c r="G4219" s="27" t="str">
        <f>VLOOKUP(A4219,bangolf_kategorien!$A$2:$B$11,2,FALSE)</f>
        <v>SM2</v>
      </c>
    </row>
    <row r="4220" spans="1:7" ht="14.5" x14ac:dyDescent="0.35">
      <c r="A4220" t="s">
        <v>112</v>
      </c>
      <c r="B4220" t="s">
        <v>3675</v>
      </c>
      <c r="C4220" s="28" t="s">
        <v>124</v>
      </c>
      <c r="D4220" s="28" t="s">
        <v>1526</v>
      </c>
      <c r="E4220" t="s">
        <v>4</v>
      </c>
      <c r="F4220" s="27" t="str">
        <f t="shared" si="66"/>
        <v>SM2: Hoffmann, Thomas</v>
      </c>
      <c r="G4220" s="27" t="str">
        <f>VLOOKUP(A4220,bangolf_kategorien!$A$2:$B$11,2,FALSE)</f>
        <v>SM2</v>
      </c>
    </row>
    <row r="4221" spans="1:7" ht="14.5" x14ac:dyDescent="0.35">
      <c r="A4221" t="s">
        <v>134</v>
      </c>
      <c r="B4221" s="71" t="s">
        <v>4033</v>
      </c>
      <c r="C4221" s="72" t="s">
        <v>271</v>
      </c>
      <c r="D4221" s="72" t="s">
        <v>4034</v>
      </c>
      <c r="E4221" s="28" t="s">
        <v>4</v>
      </c>
      <c r="F4221" s="27" t="str">
        <f t="shared" si="65"/>
        <v>SW1: Kortmann, Sabine</v>
      </c>
      <c r="G4221" s="27" t="str">
        <f>VLOOKUP(A4221,bangolf_kategorien!$A$2:$B$11,2,FALSE)</f>
        <v>SW1</v>
      </c>
    </row>
    <row r="4222" spans="1:7" ht="14.5" x14ac:dyDescent="0.35">
      <c r="A4222" t="s">
        <v>123</v>
      </c>
      <c r="B4222" s="71" t="s">
        <v>4035</v>
      </c>
      <c r="C4222" s="72" t="s">
        <v>190</v>
      </c>
      <c r="D4222" s="72" t="s">
        <v>4034</v>
      </c>
      <c r="E4222" s="28" t="s">
        <v>4</v>
      </c>
      <c r="F4222" s="27" t="str">
        <f t="shared" si="65"/>
        <v>SM1: Kortmann, Uwe</v>
      </c>
      <c r="G4222" s="27" t="str">
        <f>VLOOKUP(A4222,bangolf_kategorien!$A$2:$B$11,2,FALSE)</f>
        <v>SM1</v>
      </c>
    </row>
    <row r="4223" spans="1:7" ht="14.5" x14ac:dyDescent="0.35">
      <c r="A4223" t="s">
        <v>123</v>
      </c>
      <c r="B4223" s="71" t="s">
        <v>4036</v>
      </c>
      <c r="C4223" s="72" t="s">
        <v>513</v>
      </c>
      <c r="D4223" s="72" t="s">
        <v>4037</v>
      </c>
      <c r="E4223" s="28" t="s">
        <v>4</v>
      </c>
      <c r="F4223" s="27" t="str">
        <f t="shared" si="65"/>
        <v>SM1: Brunnenkant, Frank</v>
      </c>
      <c r="G4223" s="27" t="str">
        <f>VLOOKUP(A4223,bangolf_kategorien!$A$2:$B$11,2,FALSE)</f>
        <v>SM1</v>
      </c>
    </row>
    <row r="4224" spans="1:7" ht="14.5" x14ac:dyDescent="0.35">
      <c r="A4224" t="s">
        <v>123</v>
      </c>
      <c r="B4224" s="71" t="s">
        <v>4038</v>
      </c>
      <c r="C4224" s="72" t="s">
        <v>315</v>
      </c>
      <c r="D4224" s="72" t="s">
        <v>4039</v>
      </c>
      <c r="E4224" s="28" t="s">
        <v>4</v>
      </c>
      <c r="F4224" s="27" t="str">
        <f t="shared" si="65"/>
        <v>SM1: Wilke, Andreas</v>
      </c>
      <c r="G4224" s="27" t="str">
        <f>VLOOKUP(A4224,bangolf_kategorien!$A$2:$B$11,2,FALSE)</f>
        <v>SM1</v>
      </c>
    </row>
    <row r="4225" spans="1:7" ht="14.5" x14ac:dyDescent="0.35">
      <c r="A4225" t="s">
        <v>123</v>
      </c>
      <c r="B4225" s="71" t="s">
        <v>4040</v>
      </c>
      <c r="C4225" s="72" t="s">
        <v>382</v>
      </c>
      <c r="D4225" s="72" t="s">
        <v>1897</v>
      </c>
      <c r="E4225" s="28" t="s">
        <v>4</v>
      </c>
      <c r="F4225" s="27" t="str">
        <f t="shared" si="65"/>
        <v>SM1: Kunz, Martin</v>
      </c>
      <c r="G4225" s="27" t="str">
        <f>VLOOKUP(A4225,bangolf_kategorien!$A$2:$B$11,2,FALSE)</f>
        <v>SM1</v>
      </c>
    </row>
    <row r="4226" spans="1:7" ht="14.5" x14ac:dyDescent="0.35">
      <c r="A4226" t="s">
        <v>112</v>
      </c>
      <c r="B4226" s="71" t="s">
        <v>4041</v>
      </c>
      <c r="C4226" s="72" t="s">
        <v>143</v>
      </c>
      <c r="D4226" s="72" t="s">
        <v>4042</v>
      </c>
      <c r="E4226" s="28" t="s">
        <v>4</v>
      </c>
      <c r="F4226" s="27" t="str">
        <f t="shared" si="65"/>
        <v>SM2: Peine, Bernd</v>
      </c>
      <c r="G4226" s="27" t="str">
        <f>VLOOKUP(A4226,bangolf_kategorien!$A$2:$B$11,2,FALSE)</f>
        <v>SM2</v>
      </c>
    </row>
    <row r="4227" spans="1:7" ht="14.5" x14ac:dyDescent="0.35">
      <c r="A4227" t="s">
        <v>134</v>
      </c>
      <c r="B4227" s="71" t="s">
        <v>4043</v>
      </c>
      <c r="C4227" s="72" t="s">
        <v>679</v>
      </c>
      <c r="D4227" s="72" t="s">
        <v>3277</v>
      </c>
      <c r="E4227" s="28" t="s">
        <v>4</v>
      </c>
      <c r="F4227" s="27" t="str">
        <f t="shared" si="65"/>
        <v>SW1: Nopens, Ute</v>
      </c>
      <c r="G4227" s="27" t="str">
        <f>VLOOKUP(A4227,bangolf_kategorien!$A$2:$B$11,2,FALSE)</f>
        <v>SW1</v>
      </c>
    </row>
    <row r="4228" spans="1:7" ht="14.5" x14ac:dyDescent="0.35">
      <c r="A4228" t="s">
        <v>123</v>
      </c>
      <c r="B4228" s="71" t="s">
        <v>4044</v>
      </c>
      <c r="C4228" s="72" t="s">
        <v>269</v>
      </c>
      <c r="D4228" s="72" t="s">
        <v>3277</v>
      </c>
      <c r="E4228" s="28" t="s">
        <v>4</v>
      </c>
      <c r="F4228" s="27" t="str">
        <f t="shared" si="65"/>
        <v>SM1: Nopens, Christian</v>
      </c>
      <c r="G4228" s="27" t="str">
        <f>VLOOKUP(A4228,bangolf_kategorien!$A$2:$B$11,2,FALSE)</f>
        <v>SM1</v>
      </c>
    </row>
    <row r="4229" spans="1:7" ht="14.5" x14ac:dyDescent="0.35">
      <c r="A4229" t="s">
        <v>127</v>
      </c>
      <c r="B4229" s="71" t="s">
        <v>4098</v>
      </c>
      <c r="C4229" s="72" t="s">
        <v>1172</v>
      </c>
      <c r="D4229" s="72" t="s">
        <v>4099</v>
      </c>
      <c r="E4229" s="28" t="s">
        <v>4</v>
      </c>
      <c r="F4229" s="27" t="str">
        <f t="shared" si="65"/>
        <v>H: Petersmann, Chris</v>
      </c>
      <c r="G4229" s="27" t="str">
        <f>VLOOKUP(A4229,bangolf_kategorien!$A$2:$B$11,2,FALSE)</f>
        <v>H</v>
      </c>
    </row>
    <row r="4230" spans="1:7" ht="14.5" x14ac:dyDescent="0.35">
      <c r="A4230" t="s">
        <v>127</v>
      </c>
      <c r="B4230" t="s">
        <v>4120</v>
      </c>
      <c r="C4230" t="s">
        <v>1137</v>
      </c>
      <c r="D4230" t="s">
        <v>3184</v>
      </c>
      <c r="E4230" t="s">
        <v>4</v>
      </c>
      <c r="F4230" s="27" t="str">
        <f t="shared" ref="F4230" si="67">CONCATENATE(G4230,": ",D4230,", ",C4230)</f>
        <v>H: Wortmann, Torben</v>
      </c>
      <c r="G4230" s="27" t="str">
        <f>VLOOKUP(A4230,bangolf_kategorien!$A$2:$B$11,2,FALSE)</f>
        <v>H</v>
      </c>
    </row>
    <row r="4231" spans="1:7" ht="14.5" x14ac:dyDescent="0.35">
      <c r="A4231" t="s">
        <v>138</v>
      </c>
      <c r="B4231" s="71" t="s">
        <v>4045</v>
      </c>
      <c r="C4231" s="72" t="s">
        <v>253</v>
      </c>
      <c r="D4231" s="72" t="s">
        <v>4034</v>
      </c>
      <c r="E4231" s="28" t="s">
        <v>4</v>
      </c>
      <c r="F4231" s="27" t="str">
        <f t="shared" ref="F4231" si="68">CONCATENATE(G4231,": ",D4231,", ",C4231)</f>
        <v>D: Kortmann, Anna</v>
      </c>
      <c r="G4231" s="27" t="str">
        <f>VLOOKUP(A4231,bangolf_kategorien!$A$2:$B$11,2,FALSE)</f>
        <v>D</v>
      </c>
    </row>
  </sheetData>
  <sortState ref="A4184:G4207">
    <sortCondition ref="B4184:B4207"/>
  </sortState>
  <pageMargins left="0.78740157499999996" right="0.78740157499999996" top="0.984251969" bottom="0.984251969" header="0.4921259845" footer="0.4921259845"/>
  <pageSetup paperSize="9" orientation="portrait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I96"/>
  <sheetViews>
    <sheetView topLeftCell="A75" workbookViewId="0">
      <selection sqref="A1:F1"/>
    </sheetView>
  </sheetViews>
  <sheetFormatPr baseColWidth="10" defaultRowHeight="14.5" x14ac:dyDescent="0.35"/>
  <cols>
    <col min="1" max="1" width="23.453125" bestFit="1" customWidth="1"/>
    <col min="2" max="2" width="7.54296875" bestFit="1" customWidth="1"/>
    <col min="3" max="3" width="8.7265625" bestFit="1" customWidth="1"/>
    <col min="4" max="4" width="5.81640625" bestFit="1" customWidth="1"/>
    <col min="5" max="5" width="9.453125" customWidth="1"/>
    <col min="7" max="7" width="6.1796875" bestFit="1" customWidth="1"/>
    <col min="8" max="8" width="31.54296875" bestFit="1" customWidth="1"/>
  </cols>
  <sheetData>
    <row r="1" spans="1:9" x14ac:dyDescent="0.35">
      <c r="A1" s="128" t="s">
        <v>3301</v>
      </c>
      <c r="B1" s="128"/>
      <c r="C1" s="128"/>
      <c r="D1" s="128"/>
      <c r="E1" s="128"/>
      <c r="H1" t="s">
        <v>3259</v>
      </c>
    </row>
    <row r="2" spans="1:9" x14ac:dyDescent="0.35">
      <c r="A2" s="5" t="s">
        <v>0</v>
      </c>
      <c r="B2" s="5" t="s">
        <v>1</v>
      </c>
      <c r="C2" s="5" t="s">
        <v>2</v>
      </c>
      <c r="D2" s="5" t="s">
        <v>21</v>
      </c>
      <c r="E2" s="5" t="s">
        <v>55</v>
      </c>
      <c r="G2" s="5" t="s">
        <v>21</v>
      </c>
      <c r="H2" s="5" t="s">
        <v>1</v>
      </c>
      <c r="I2" s="5" t="s">
        <v>3260</v>
      </c>
    </row>
    <row r="3" spans="1:9" x14ac:dyDescent="0.35">
      <c r="A3" t="s">
        <v>3647</v>
      </c>
      <c r="B3" t="str">
        <f>VLOOKUP(H3,Vereine!$A$2:$B$26,2,FALSE)</f>
        <v>Ennep.</v>
      </c>
      <c r="C3">
        <v>27450</v>
      </c>
      <c r="D3" t="s">
        <v>25</v>
      </c>
      <c r="E3" t="b">
        <f>COUNTIF(Gesamtstand!$B$3:$B$104,$A3)=0</f>
        <v>1</v>
      </c>
      <c r="G3" t="str">
        <f>VLOOKUP($C3,bangolf_players!$B$2:$G$4863,6,FALSE)</f>
        <v>SM1</v>
      </c>
      <c r="H3" t="str">
        <f>VLOOKUP($C3,bangolf_players!$B$2:$G$4863,4,FALSE)</f>
        <v>BSC Ennepetal e.V.</v>
      </c>
      <c r="I3" t="b">
        <f>G3=D3</f>
        <v>1</v>
      </c>
    </row>
    <row r="4" spans="1:9" x14ac:dyDescent="0.35">
      <c r="A4" t="s">
        <v>29</v>
      </c>
      <c r="B4" t="str">
        <f>VLOOKUP(H4,Vereine!$A$2:$B$26,2,FALSE)</f>
        <v>ASW</v>
      </c>
      <c r="C4">
        <v>37799</v>
      </c>
      <c r="D4" t="s">
        <v>23</v>
      </c>
      <c r="E4" t="b">
        <f>COUNTIF(Gesamtstand!$B$3:$B$104,$A4)=0</f>
        <v>1</v>
      </c>
      <c r="G4" t="str">
        <f>VLOOKUP($C4,bangolf_players!$B$2:$G$4863,6,FALSE)</f>
        <v>H</v>
      </c>
      <c r="H4" t="str">
        <f>VLOOKUP($C4,bangolf_players!$B$2:$G$4863,4,FALSE)</f>
        <v>MGC "AS" Witten 1963 e.V.</v>
      </c>
      <c r="I4" t="b">
        <f>G4=D4</f>
        <v>1</v>
      </c>
    </row>
    <row r="5" spans="1:9" x14ac:dyDescent="0.35">
      <c r="A5" t="s">
        <v>4090</v>
      </c>
      <c r="B5" t="str">
        <f>VLOOKUP(H5,Vereine!$A$2:$B$26,2,FALSE)</f>
        <v>Lüd.</v>
      </c>
      <c r="C5">
        <v>23741</v>
      </c>
      <c r="D5" t="s">
        <v>25</v>
      </c>
      <c r="E5" t="b">
        <f>COUNTIF(Gesamtstand!$B$3:$B$104,$A5)=0</f>
        <v>0</v>
      </c>
      <c r="G5" t="str">
        <f>VLOOKUP($C5,bangolf_players!$B$2:$G$4863,6,FALSE)</f>
        <v>SM1</v>
      </c>
      <c r="H5" t="str">
        <f>VLOOKUP($C5,bangolf_players!$B$2:$G$4863,4,FALSE)</f>
        <v>MC 62 Lüdenscheid e.V.</v>
      </c>
      <c r="I5" t="b">
        <f t="shared" ref="I5:I81" si="0">G5=D5</f>
        <v>1</v>
      </c>
    </row>
    <row r="6" spans="1:9" x14ac:dyDescent="0.35">
      <c r="A6" t="s">
        <v>3272</v>
      </c>
      <c r="B6" t="str">
        <f>VLOOKUP(H6,Vereine!$A$2:$B$26,2,FALSE)</f>
        <v>NEH</v>
      </c>
      <c r="C6">
        <v>37760</v>
      </c>
      <c r="D6" t="s">
        <v>23</v>
      </c>
      <c r="E6" t="b">
        <f>COUNTIF(Gesamtstand!$B$3:$B$104,$A6)=0</f>
        <v>1</v>
      </c>
      <c r="G6" t="str">
        <f>VLOOKUP($C6,bangolf_players!$B$2:$G$4863,6,FALSE)</f>
        <v>H</v>
      </c>
      <c r="H6" t="str">
        <f>VLOOKUP($C6,bangolf_players!$B$2:$G$4863,4,FALSE)</f>
        <v>MSK Neheim-Hüsten e.V.</v>
      </c>
      <c r="I6" t="b">
        <f t="shared" si="0"/>
        <v>1</v>
      </c>
    </row>
    <row r="7" spans="1:9" x14ac:dyDescent="0.35">
      <c r="A7" t="s">
        <v>46</v>
      </c>
      <c r="B7" t="str">
        <f>VLOOKUP(H7,Vereine!$A$2:$B$26,2,FALSE)</f>
        <v>NIE</v>
      </c>
      <c r="C7">
        <v>34186</v>
      </c>
      <c r="D7" t="s">
        <v>23</v>
      </c>
      <c r="E7" t="b">
        <f>COUNTIF(Gesamtstand!$B$3:$B$104,$A7)=0</f>
        <v>1</v>
      </c>
      <c r="G7" t="str">
        <f>VLOOKUP($C7,bangolf_players!$B$2:$G$4863,6,FALSE)</f>
        <v>H</v>
      </c>
      <c r="H7" t="str">
        <f>VLOOKUP($C7,bangolf_players!$B$2:$G$4863,4,FALSE)</f>
        <v>Niendorfer MC v. 1963 e.V.</v>
      </c>
      <c r="I7" t="b">
        <f t="shared" si="0"/>
        <v>1</v>
      </c>
    </row>
    <row r="8" spans="1:9" x14ac:dyDescent="0.35">
      <c r="A8" t="s">
        <v>31</v>
      </c>
      <c r="B8" t="str">
        <f>VLOOKUP(H8,Vereine!$A$2:$B$26,2,FALSE)</f>
        <v>KÖL</v>
      </c>
      <c r="C8">
        <v>35663</v>
      </c>
      <c r="D8" t="s">
        <v>38</v>
      </c>
      <c r="E8" t="b">
        <f>COUNTIF(Gesamtstand!$B$3:$B$104,$A8)=0</f>
        <v>1</v>
      </c>
      <c r="G8" t="str">
        <f>VLOOKUP($C8,bangolf_players!$B$2:$G$4863,6,FALSE)</f>
        <v>SW1</v>
      </c>
      <c r="H8" t="str">
        <f>VLOOKUP($C8,bangolf_players!$B$2:$G$4863,4,FALSE)</f>
        <v>1. MGC Köln 1961 e.V.</v>
      </c>
      <c r="I8" t="b">
        <f t="shared" si="0"/>
        <v>1</v>
      </c>
    </row>
    <row r="9" spans="1:9" x14ac:dyDescent="0.35">
      <c r="A9" t="s">
        <v>3269</v>
      </c>
      <c r="B9" t="str">
        <f>VLOOKUP(H9,Vereine!$A$2:$B$26,2,FALSE)</f>
        <v>Wesel</v>
      </c>
      <c r="C9">
        <v>66049</v>
      </c>
      <c r="D9" t="s">
        <v>23</v>
      </c>
      <c r="E9" t="b">
        <f>COUNTIF(Gesamtstand!$B$3:$B$104,$A9)=0</f>
        <v>1</v>
      </c>
      <c r="G9" t="str">
        <f>VLOOKUP($C9,bangolf_players!$B$2:$G$4863,6,FALSE)</f>
        <v>H</v>
      </c>
      <c r="H9" t="str">
        <f>VLOOKUP($C9,bangolf_players!$B$2:$G$4863,4,FALSE)</f>
        <v>1. MSC Wesel 6.6.1966 e.V.</v>
      </c>
      <c r="I9" t="b">
        <f t="shared" si="0"/>
        <v>1</v>
      </c>
    </row>
    <row r="10" spans="1:9" x14ac:dyDescent="0.35">
      <c r="A10" t="s">
        <v>48</v>
      </c>
      <c r="B10" t="str">
        <f>VLOOKUP(H10,Vereine!$A$2:$B$26,2,FALSE)</f>
        <v>Hobby</v>
      </c>
      <c r="C10" t="s">
        <v>44</v>
      </c>
      <c r="D10" t="s">
        <v>38</v>
      </c>
      <c r="E10" t="b">
        <f>COUNTIF(Gesamtstand!$B$3:$B$104,$A10)=0</f>
        <v>0</v>
      </c>
      <c r="G10" t="str">
        <f>VLOOKUP($C10,bangolf_players!$B$2:$G$4863,6,FALSE)</f>
        <v>SW1</v>
      </c>
      <c r="H10" t="str">
        <f>VLOOKUP($C10,bangolf_players!$B$2:$G$4863,4,FALSE)</f>
        <v>Hobby</v>
      </c>
      <c r="I10" t="b">
        <f t="shared" si="0"/>
        <v>1</v>
      </c>
    </row>
    <row r="11" spans="1:9" x14ac:dyDescent="0.35">
      <c r="A11" t="s">
        <v>81</v>
      </c>
      <c r="B11" t="str">
        <f>VLOOKUP(H11,Vereine!$A$2:$B$26,2,FALSE)</f>
        <v>Hobby</v>
      </c>
      <c r="C11" t="s">
        <v>88</v>
      </c>
      <c r="D11" t="s">
        <v>25</v>
      </c>
      <c r="E11" t="b">
        <f>COUNTIF(Gesamtstand!$B$3:$B$104,$A11)=0</f>
        <v>0</v>
      </c>
      <c r="G11" t="str">
        <f>VLOOKUP($C11,bangolf_players!$B$2:$G$4863,6,FALSE)</f>
        <v>SM1</v>
      </c>
      <c r="H11" t="str">
        <f>VLOOKUP($C11,bangolf_players!$B$2:$G$4863,4,FALSE)</f>
        <v>Hobby</v>
      </c>
      <c r="I11" t="b">
        <f t="shared" si="0"/>
        <v>1</v>
      </c>
    </row>
    <row r="12" spans="1:9" x14ac:dyDescent="0.35">
      <c r="A12" t="s">
        <v>3661</v>
      </c>
      <c r="B12" t="str">
        <f>VLOOKUP(H12,Vereine!$A$2:$B$26,2,FALSE)</f>
        <v>Oly</v>
      </c>
      <c r="C12">
        <v>67219</v>
      </c>
      <c r="D12" t="s">
        <v>25</v>
      </c>
      <c r="E12" t="b">
        <f>COUNTIF(Gesamtstand!$B$3:$B$104,$A12)=0</f>
        <v>1</v>
      </c>
      <c r="G12" t="str">
        <f>VLOOKUP($C12,bangolf_players!$B$2:$G$4863,6,FALSE)</f>
        <v>SM1</v>
      </c>
      <c r="H12" t="str">
        <f>VLOOKUP($C12,bangolf_players!$B$2:$G$4863,4,FALSE)</f>
        <v>SC Olympia Dortmund e.V.</v>
      </c>
      <c r="I12" t="b">
        <f t="shared" si="0"/>
        <v>1</v>
      </c>
    </row>
    <row r="13" spans="1:9" x14ac:dyDescent="0.35">
      <c r="A13" t="s">
        <v>64</v>
      </c>
      <c r="B13" t="str">
        <f>VLOOKUP(H13,Vereine!$A$2:$B$26,2,FALSE)</f>
        <v>ASW</v>
      </c>
      <c r="C13">
        <v>31513</v>
      </c>
      <c r="D13" t="s">
        <v>25</v>
      </c>
      <c r="E13" t="b">
        <f>COUNTIF(Gesamtstand!$B$3:$B$104,$A13)=0</f>
        <v>0</v>
      </c>
      <c r="G13" t="str">
        <f>VLOOKUP($C13,bangolf_players!$B$2:$G$4863,6,FALSE)</f>
        <v>SM1</v>
      </c>
      <c r="H13" t="str">
        <f>VLOOKUP($C13,bangolf_players!$B$2:$G$4863,4,FALSE)</f>
        <v>MGC "AS" Witten 1963 e.V.</v>
      </c>
      <c r="I13" t="b">
        <f t="shared" si="0"/>
        <v>1</v>
      </c>
    </row>
    <row r="14" spans="1:9" x14ac:dyDescent="0.35">
      <c r="A14" t="s">
        <v>4065</v>
      </c>
      <c r="B14" t="str">
        <f>VLOOKUP(H14,Vereine!$A$2:$B$26,2,FALSE)</f>
        <v>Hobby</v>
      </c>
      <c r="C14" t="s">
        <v>4036</v>
      </c>
      <c r="D14" t="s">
        <v>25</v>
      </c>
      <c r="E14" t="b">
        <f>COUNTIF(Gesamtstand!$B$3:$B$104,$A14)=0</f>
        <v>0</v>
      </c>
      <c r="G14" t="str">
        <f>VLOOKUP($C14,bangolf_players!$B$2:$G$4863,6,FALSE)</f>
        <v>SM1</v>
      </c>
      <c r="H14" t="str">
        <f>VLOOKUP($C14,bangolf_players!$B$2:$G$4863,4,FALSE)</f>
        <v>Hobby</v>
      </c>
      <c r="I14" t="b">
        <f t="shared" si="0"/>
        <v>1</v>
      </c>
    </row>
    <row r="15" spans="1:9" x14ac:dyDescent="0.35">
      <c r="A15" t="s">
        <v>47</v>
      </c>
      <c r="B15" t="str">
        <f>VLOOKUP(H15,Vereine!$A$2:$B$26,2,FALSE)</f>
        <v>ASW</v>
      </c>
      <c r="C15">
        <v>25732</v>
      </c>
      <c r="D15" t="s">
        <v>22</v>
      </c>
      <c r="E15" t="b">
        <f>COUNTIF(Gesamtstand!$B$3:$B$104,$A15)=0</f>
        <v>0</v>
      </c>
      <c r="G15" t="str">
        <f>VLOOKUP($C15,bangolf_players!$B$2:$G$4863,6,FALSE)</f>
        <v>SM2</v>
      </c>
      <c r="H15" t="str">
        <f>VLOOKUP($C15,bangolf_players!$B$2:$G$4863,4,FALSE)</f>
        <v>MGC "AS" Witten 1963 e.V.</v>
      </c>
      <c r="I15" t="b">
        <f t="shared" si="0"/>
        <v>1</v>
      </c>
    </row>
    <row r="16" spans="1:9" x14ac:dyDescent="0.35">
      <c r="A16" t="s">
        <v>89</v>
      </c>
      <c r="B16" t="str">
        <f>VLOOKUP(H16,Vereine!$A$2:$B$26,2,FALSE)</f>
        <v>FEL</v>
      </c>
      <c r="C16">
        <v>5745</v>
      </c>
      <c r="D16" t="s">
        <v>22</v>
      </c>
      <c r="E16" t="b">
        <f>COUNTIF(Gesamtstand!$B$3:$B$104,$A16)=0</f>
        <v>1</v>
      </c>
      <c r="G16" t="str">
        <f>VLOOKUP($C16,bangolf_players!$B$2:$G$4863,6,FALSE)</f>
        <v>SM2</v>
      </c>
      <c r="H16" t="str">
        <f>VLOOKUP($C16,bangolf_players!$B$2:$G$4863,4,FALSE)</f>
        <v>MGC Felderbachtal 1964 e.V.</v>
      </c>
      <c r="I16" t="b">
        <f t="shared" si="0"/>
        <v>1</v>
      </c>
    </row>
    <row r="17" spans="1:9" x14ac:dyDescent="0.35">
      <c r="A17" t="s">
        <v>3489</v>
      </c>
      <c r="B17" t="str">
        <f>VLOOKUP(H17,Vereine!$A$2:$B$26,2,FALSE)</f>
        <v>Oly</v>
      </c>
      <c r="C17">
        <v>23778</v>
      </c>
      <c r="D17" t="s">
        <v>22</v>
      </c>
      <c r="E17" t="b">
        <f>COUNTIF(Gesamtstand!$B$3:$B$104,$A17)=0</f>
        <v>0</v>
      </c>
      <c r="G17" t="str">
        <f>VLOOKUP($C17,bangolf_players!$B$2:$G$4863,6,FALSE)</f>
        <v>SM2</v>
      </c>
      <c r="H17" t="str">
        <f>VLOOKUP($C17,bangolf_players!$B$2:$G$4863,4,FALSE)</f>
        <v>SC Olympia Dortmund e.V.</v>
      </c>
      <c r="I17" t="b">
        <f t="shared" si="0"/>
        <v>1</v>
      </c>
    </row>
    <row r="18" spans="1:9" x14ac:dyDescent="0.35">
      <c r="A18" t="s">
        <v>79</v>
      </c>
      <c r="B18" t="str">
        <f>VLOOKUP(H18,Vereine!$A$2:$B$26,2,FALSE)</f>
        <v>CAS</v>
      </c>
      <c r="C18">
        <v>37088</v>
      </c>
      <c r="D18" t="s">
        <v>22</v>
      </c>
      <c r="E18" t="b">
        <f>COUNTIF(Gesamtstand!$B$3:$B$104,$A18)=0</f>
        <v>1</v>
      </c>
      <c r="G18" t="str">
        <f>VLOOKUP($C18,bangolf_players!$B$2:$G$4863,6,FALSE)</f>
        <v>SM2</v>
      </c>
      <c r="H18" t="str">
        <f>VLOOKUP($C18,bangolf_players!$B$2:$G$4863,4,FALSE)</f>
        <v>BGSV Castrop e.V. 1961</v>
      </c>
      <c r="I18" t="b">
        <f t="shared" ref="I18" si="1">G18=D18</f>
        <v>1</v>
      </c>
    </row>
    <row r="19" spans="1:9" x14ac:dyDescent="0.35">
      <c r="A19" t="s">
        <v>80</v>
      </c>
      <c r="B19" t="str">
        <f>VLOOKUP(H19,Vereine!$A$2:$B$26,2,FALSE)</f>
        <v>CAS</v>
      </c>
      <c r="C19">
        <v>37089</v>
      </c>
      <c r="D19" t="s">
        <v>24</v>
      </c>
      <c r="E19" t="b">
        <f>COUNTIF(Gesamtstand!$B$3:$B$104,$A19)=0</f>
        <v>1</v>
      </c>
      <c r="G19" t="str">
        <f>VLOOKUP($C19,bangolf_players!$B$2:$G$4863,6,FALSE)</f>
        <v>SW2</v>
      </c>
      <c r="H19" t="str">
        <f>VLOOKUP($C19,bangolf_players!$B$2:$G$4863,4,FALSE)</f>
        <v>BGSV Castrop e.V. 1961</v>
      </c>
      <c r="I19" t="b">
        <f t="shared" si="0"/>
        <v>1</v>
      </c>
    </row>
    <row r="20" spans="1:9" x14ac:dyDescent="0.35">
      <c r="A20" t="s">
        <v>3664</v>
      </c>
      <c r="B20" t="str">
        <f>VLOOKUP(H20,Vereine!$A$2:$B$26,2,FALSE)</f>
        <v>Hobby</v>
      </c>
      <c r="C20" t="s">
        <v>3662</v>
      </c>
      <c r="D20" t="s">
        <v>22</v>
      </c>
      <c r="E20" t="b">
        <f>COUNTIF(Gesamtstand!$B$3:$B$104,$A20)=0</f>
        <v>1</v>
      </c>
      <c r="G20" t="str">
        <f>VLOOKUP($C20,bangolf_players!$B$2:$G$4863,6,FALSE)</f>
        <v>SM2</v>
      </c>
      <c r="H20" t="str">
        <f>VLOOKUP($C20,bangolf_players!$B$2:$G$4863,4,FALSE)</f>
        <v>Hobby</v>
      </c>
      <c r="I20" t="b">
        <f t="shared" si="0"/>
        <v>1</v>
      </c>
    </row>
    <row r="21" spans="1:9" x14ac:dyDescent="0.35">
      <c r="A21" t="s">
        <v>87</v>
      </c>
      <c r="B21" t="str">
        <f>VLOOKUP(H21,Vereine!$A$2:$B$26,2,FALSE)</f>
        <v>Hobby</v>
      </c>
      <c r="C21" t="s">
        <v>90</v>
      </c>
      <c r="D21" t="s">
        <v>25</v>
      </c>
      <c r="E21" t="b">
        <f>COUNTIF(Gesamtstand!$B$3:$B$104,$A21)=0</f>
        <v>1</v>
      </c>
      <c r="G21" t="str">
        <f>VLOOKUP($C21,bangolf_players!$B$2:$G$4863,6,FALSE)</f>
        <v>SM1</v>
      </c>
      <c r="H21" t="str">
        <f>VLOOKUP($C21,bangolf_players!$B$2:$G$4863,4,FALSE)</f>
        <v>Hobby</v>
      </c>
      <c r="I21" t="b">
        <f t="shared" si="0"/>
        <v>1</v>
      </c>
    </row>
    <row r="22" spans="1:9" x14ac:dyDescent="0.35">
      <c r="A22" t="s">
        <v>3481</v>
      </c>
      <c r="B22" t="str">
        <f>VLOOKUP(H22,Vereine!$A$2:$B$26,2,FALSE)</f>
        <v>BMC</v>
      </c>
      <c r="C22">
        <v>66864</v>
      </c>
      <c r="D22" t="s">
        <v>22</v>
      </c>
      <c r="E22" t="b">
        <f>COUNTIF(Gesamtstand!$B$3:$B$104,$A22)=0</f>
        <v>0</v>
      </c>
      <c r="G22" t="str">
        <f>VLOOKUP($C22,bangolf_players!$B$2:$G$4863,6,FALSE)</f>
        <v>SM2</v>
      </c>
      <c r="H22" t="str">
        <f>VLOOKUP($C22,bangolf_players!$B$2:$G$4863,4,FALSE)</f>
        <v>Bochumer Minigolf-Club 1960 e.V.</v>
      </c>
      <c r="I22" t="b">
        <f t="shared" si="0"/>
        <v>1</v>
      </c>
    </row>
    <row r="23" spans="1:9" x14ac:dyDescent="0.35">
      <c r="A23" t="s">
        <v>39</v>
      </c>
      <c r="B23" t="str">
        <f>VLOOKUP(H23,Vereine!$A$2:$B$26,2,FALSE)</f>
        <v>Hobby</v>
      </c>
      <c r="C23" t="s">
        <v>43</v>
      </c>
      <c r="D23" t="s">
        <v>23</v>
      </c>
      <c r="E23" t="b">
        <f>COUNTIF(Gesamtstand!$B$3:$B$104,$A23)=0</f>
        <v>1</v>
      </c>
      <c r="G23" t="str">
        <f>VLOOKUP($C23,bangolf_players!$B$2:$G$4863,6,FALSE)</f>
        <v>H</v>
      </c>
      <c r="H23" t="str">
        <f>VLOOKUP($C23,bangolf_players!$B$2:$G$4863,4,FALSE)</f>
        <v>Hobby</v>
      </c>
      <c r="I23" t="b">
        <f t="shared" ref="I23" si="2">G23=D23</f>
        <v>1</v>
      </c>
    </row>
    <row r="24" spans="1:9" x14ac:dyDescent="0.35">
      <c r="A24" t="s">
        <v>12</v>
      </c>
      <c r="B24" t="str">
        <f>VLOOKUP(H24,Vereine!$A$2:$B$26,2,FALSE)</f>
        <v>ASW</v>
      </c>
      <c r="C24">
        <v>3800</v>
      </c>
      <c r="D24" t="s">
        <v>22</v>
      </c>
      <c r="E24" t="b">
        <f>COUNTIF(Gesamtstand!$B$3:$B$104,$A24)=0</f>
        <v>0</v>
      </c>
      <c r="G24" t="str">
        <f>VLOOKUP($C24,bangolf_players!$B$2:$G$4863,6,FALSE)</f>
        <v>SM2</v>
      </c>
      <c r="H24" t="str">
        <f>VLOOKUP($C24,bangolf_players!$B$2:$G$4863,4,FALSE)</f>
        <v>MGC "AS" Witten 1963 e.V.</v>
      </c>
      <c r="I24" t="b">
        <f t="shared" si="0"/>
        <v>1</v>
      </c>
    </row>
    <row r="25" spans="1:9" x14ac:dyDescent="0.35">
      <c r="A25" t="s">
        <v>42</v>
      </c>
      <c r="B25" t="str">
        <f>VLOOKUP(H25,Vereine!$A$2:$B$26,2,FALSE)</f>
        <v>ASW</v>
      </c>
      <c r="C25">
        <v>3802</v>
      </c>
      <c r="D25" t="s">
        <v>22</v>
      </c>
      <c r="E25" t="b">
        <f>COUNTIF(Gesamtstand!$B$3:$B$104,$A25)=0</f>
        <v>1</v>
      </c>
      <c r="G25" t="str">
        <f>VLOOKUP($C25,bangolf_players!$B$2:$G$4863,6,FALSE)</f>
        <v>SM2</v>
      </c>
      <c r="H25" t="str">
        <f>VLOOKUP($C25,bangolf_players!$B$2:$G$4863,4,FALSE)</f>
        <v>MGC "AS" Witten 1963 e.V.</v>
      </c>
      <c r="I25" t="b">
        <f t="shared" ref="I25" si="3">G25=D25</f>
        <v>1</v>
      </c>
    </row>
    <row r="26" spans="1:9" x14ac:dyDescent="0.35">
      <c r="A26" t="s">
        <v>40</v>
      </c>
      <c r="B26" t="str">
        <f>VLOOKUP(H26,Vereine!$A$2:$B$26,2,FALSE)</f>
        <v>ASW</v>
      </c>
      <c r="C26">
        <v>3126</v>
      </c>
      <c r="D26" t="s">
        <v>24</v>
      </c>
      <c r="E26" t="b">
        <f>COUNTIF(Gesamtstand!$B$3:$B$104,$A26)=0</f>
        <v>1</v>
      </c>
      <c r="G26" t="str">
        <f>VLOOKUP($C26,bangolf_players!$B$2:$G$4863,6,FALSE)</f>
        <v>SW2</v>
      </c>
      <c r="H26" t="str">
        <f>VLOOKUP($C26,bangolf_players!$B$2:$G$4863,4,FALSE)</f>
        <v>MGC "AS" Witten 1963 e.V.</v>
      </c>
      <c r="I26" t="b">
        <f t="shared" si="0"/>
        <v>1</v>
      </c>
    </row>
    <row r="27" spans="1:9" x14ac:dyDescent="0.35">
      <c r="A27" t="s">
        <v>84</v>
      </c>
      <c r="B27" t="str">
        <f>VLOOKUP(H27,Vereine!$A$2:$B$26,2,FALSE)</f>
        <v>FEL</v>
      </c>
      <c r="C27">
        <v>6740</v>
      </c>
      <c r="D27" t="s">
        <v>22</v>
      </c>
      <c r="E27" t="b">
        <f>COUNTIF(Gesamtstand!$B$3:$B$104,$A27)=0</f>
        <v>1</v>
      </c>
      <c r="G27" t="str">
        <f>VLOOKUP($C27,bangolf_players!$B$2:$G$4863,6,FALSE)</f>
        <v>SM2</v>
      </c>
      <c r="H27" t="str">
        <f>VLOOKUP($C27,bangolf_players!$B$2:$G$4863,4,FALSE)</f>
        <v>MGC Felderbachtal 1964 e.V.</v>
      </c>
      <c r="I27" t="b">
        <f t="shared" si="0"/>
        <v>1</v>
      </c>
    </row>
    <row r="28" spans="1:9" x14ac:dyDescent="0.35">
      <c r="A28" t="s">
        <v>49</v>
      </c>
      <c r="B28" t="str">
        <f>VLOOKUP(H28,Vereine!$A$2:$B$26,2,FALSE)</f>
        <v>ASW</v>
      </c>
      <c r="C28">
        <v>27863</v>
      </c>
      <c r="D28" t="s">
        <v>25</v>
      </c>
      <c r="E28" t="b">
        <f>COUNTIF(Gesamtstand!$B$3:$B$104,$A28)=0</f>
        <v>0</v>
      </c>
      <c r="G28" t="str">
        <f>VLOOKUP($C28,bangolf_players!$B$2:$G$4863,6,FALSE)</f>
        <v>SM1</v>
      </c>
      <c r="H28" t="str">
        <f>VLOOKUP($C28,bangolf_players!$B$2:$G$4863,4,FALSE)</f>
        <v>MGC "AS" Witten 1963 e.V.</v>
      </c>
      <c r="I28" t="b">
        <f t="shared" si="0"/>
        <v>1</v>
      </c>
    </row>
    <row r="29" spans="1:9" x14ac:dyDescent="0.35">
      <c r="A29" t="s">
        <v>3270</v>
      </c>
      <c r="B29" t="str">
        <f>VLOOKUP(H29,Vereine!$A$2:$B$26,2,FALSE)</f>
        <v>Ennep.</v>
      </c>
      <c r="C29">
        <v>37011</v>
      </c>
      <c r="D29" t="s">
        <v>23</v>
      </c>
      <c r="E29" t="b">
        <f>COUNTIF(Gesamtstand!$B$3:$B$104,$A29)=0</f>
        <v>1</v>
      </c>
      <c r="G29" t="str">
        <f>VLOOKUP($C29,bangolf_players!$B$2:$G$4863,6,FALSE)</f>
        <v>H</v>
      </c>
      <c r="H29" t="str">
        <f>VLOOKUP($C29,bangolf_players!$B$2:$G$4863,4,FALSE)</f>
        <v>BSC Ennepetal e.V.</v>
      </c>
      <c r="I29" t="b">
        <f t="shared" si="0"/>
        <v>1</v>
      </c>
    </row>
    <row r="30" spans="1:9" x14ac:dyDescent="0.35">
      <c r="A30" t="s">
        <v>57</v>
      </c>
      <c r="B30" t="str">
        <f>VLOOKUP(H30,Vereine!$A$2:$B$26,2,FALSE)</f>
        <v>Paderb.</v>
      </c>
      <c r="C30">
        <v>65852</v>
      </c>
      <c r="D30" t="s">
        <v>22</v>
      </c>
      <c r="E30" t="b">
        <f>COUNTIF(Gesamtstand!$B$3:$B$104,$A30)=0</f>
        <v>1</v>
      </c>
      <c r="G30" t="str">
        <f>VLOOKUP($C30,bangolf_players!$B$2:$G$4863,6,FALSE)</f>
        <v>SM2</v>
      </c>
      <c r="H30" t="str">
        <f>VLOOKUP($C30,bangolf_players!$B$2:$G$4863,4,FALSE)</f>
        <v>1. MGC Paderborn e.V.</v>
      </c>
      <c r="I30" t="b">
        <f t="shared" si="0"/>
        <v>1</v>
      </c>
    </row>
    <row r="31" spans="1:9" x14ac:dyDescent="0.35">
      <c r="A31" t="s">
        <v>3</v>
      </c>
      <c r="B31" t="str">
        <f>VLOOKUP(H31,Vereine!$A$2:$B$26,2,FALSE)</f>
        <v>Hobby</v>
      </c>
      <c r="C31" t="s">
        <v>17</v>
      </c>
      <c r="D31" t="s">
        <v>22</v>
      </c>
      <c r="E31" t="b">
        <f>COUNTIF(Gesamtstand!$B$3:$B$104,$A31)=0</f>
        <v>1</v>
      </c>
      <c r="G31" t="str">
        <f>VLOOKUP($C31,bangolf_players!$B$2:$G$4863,6,FALSE)</f>
        <v>SM2</v>
      </c>
      <c r="H31" t="str">
        <f>VLOOKUP($C31,bangolf_players!$B$2:$G$4863,4,FALSE)</f>
        <v>Hobby</v>
      </c>
      <c r="I31" t="b">
        <f t="shared" si="0"/>
        <v>1</v>
      </c>
    </row>
    <row r="32" spans="1:9" x14ac:dyDescent="0.35">
      <c r="A32" t="s">
        <v>77</v>
      </c>
      <c r="B32" t="str">
        <f>VLOOKUP(H32,Vereine!$A$2:$B$26,2,FALSE)</f>
        <v>CAS</v>
      </c>
      <c r="C32">
        <v>35236</v>
      </c>
      <c r="D32" t="s">
        <v>22</v>
      </c>
      <c r="E32" t="b">
        <f>COUNTIF(Gesamtstand!$B$3:$B$104,$A32)=0</f>
        <v>1</v>
      </c>
      <c r="G32" t="str">
        <f>VLOOKUP($C32,bangolf_players!$B$2:$G$4863,6,FALSE)</f>
        <v>SM2</v>
      </c>
      <c r="H32" t="str">
        <f>VLOOKUP($C32,bangolf_players!$B$2:$G$4863,4,FALSE)</f>
        <v>BGSV Castrop e.V. 1961</v>
      </c>
      <c r="I32" t="b">
        <f t="shared" si="0"/>
        <v>1</v>
      </c>
    </row>
    <row r="33" spans="1:9" x14ac:dyDescent="0.35">
      <c r="A33" t="s">
        <v>3674</v>
      </c>
      <c r="B33" t="str">
        <f>VLOOKUP(H33,Vereine!$A$2:$B$26,2,FALSE)</f>
        <v>Hobby</v>
      </c>
      <c r="C33" t="s">
        <v>3675</v>
      </c>
      <c r="D33" t="s">
        <v>22</v>
      </c>
      <c r="E33" t="b">
        <f>COUNTIF(Gesamtstand!$B$3:$B$104,$A33)=0</f>
        <v>0</v>
      </c>
      <c r="G33" t="str">
        <f>VLOOKUP($C33,bangolf_players!$B$2:$G$4863,6,FALSE)</f>
        <v>SM2</v>
      </c>
      <c r="H33" t="str">
        <f>VLOOKUP($C33,bangolf_players!$B$2:$G$4863,4,FALSE)</f>
        <v>Hobby</v>
      </c>
      <c r="I33" t="b">
        <f t="shared" si="0"/>
        <v>1</v>
      </c>
    </row>
    <row r="34" spans="1:9" x14ac:dyDescent="0.35">
      <c r="A34" t="s">
        <v>3476</v>
      </c>
      <c r="B34" t="str">
        <f>VLOOKUP(H34,Vereine!$A$2:$B$26,2,FALSE)</f>
        <v>Hobby</v>
      </c>
      <c r="C34" t="s">
        <v>3479</v>
      </c>
      <c r="D34" t="s">
        <v>35</v>
      </c>
      <c r="E34" t="b">
        <f>COUNTIF(Gesamtstand!$B$3:$B$104,$A34)=0</f>
        <v>1</v>
      </c>
      <c r="G34" t="str">
        <f>VLOOKUP($C34,bangolf_players!$B$2:$G$4863,6,FALSE)</f>
        <v>D</v>
      </c>
      <c r="H34" t="str">
        <f>VLOOKUP($C34,bangolf_players!$B$2:$G$4863,4,FALSE)</f>
        <v>Hobby</v>
      </c>
      <c r="I34" t="b">
        <f t="shared" si="0"/>
        <v>1</v>
      </c>
    </row>
    <row r="35" spans="1:9" x14ac:dyDescent="0.35">
      <c r="A35" t="s">
        <v>3487</v>
      </c>
      <c r="B35" t="str">
        <f>VLOOKUP(H35,Vereine!$A$2:$B$26,2,FALSE)</f>
        <v>Hobby</v>
      </c>
      <c r="C35" t="s">
        <v>3486</v>
      </c>
      <c r="D35" t="s">
        <v>24</v>
      </c>
      <c r="E35" t="b">
        <f>COUNTIF(Gesamtstand!$B$3:$B$104,$A35)=0</f>
        <v>1</v>
      </c>
      <c r="G35" t="str">
        <f>VLOOKUP($C35,bangolf_players!$B$2:$G$4863,6,FALSE)</f>
        <v>SW2</v>
      </c>
      <c r="H35" t="str">
        <f>VLOOKUP($C35,bangolf_players!$B$2:$G$4863,4,FALSE)</f>
        <v>Hobby</v>
      </c>
      <c r="I35" t="b">
        <f t="shared" si="0"/>
        <v>1</v>
      </c>
    </row>
    <row r="36" spans="1:9" x14ac:dyDescent="0.35">
      <c r="A36" t="s">
        <v>13</v>
      </c>
      <c r="B36" t="str">
        <f>VLOOKUP(H36,Vereine!$A$2:$B$26,2,FALSE)</f>
        <v>ASW</v>
      </c>
      <c r="C36">
        <v>61958</v>
      </c>
      <c r="D36" t="s">
        <v>24</v>
      </c>
      <c r="E36" t="b">
        <f>COUNTIF(Gesamtstand!$B$3:$B$104,$A36)=0</f>
        <v>0</v>
      </c>
      <c r="G36" t="str">
        <f>VLOOKUP($C36,bangolf_players!$B$2:$G$4863,6,FALSE)</f>
        <v>SW2</v>
      </c>
      <c r="H36" t="str">
        <f>VLOOKUP($C36,bangolf_players!$B$2:$G$4863,4,FALSE)</f>
        <v>MGC "AS" Witten 1963 e.V.</v>
      </c>
      <c r="I36" t="b">
        <f t="shared" si="0"/>
        <v>1</v>
      </c>
    </row>
    <row r="37" spans="1:9" x14ac:dyDescent="0.35">
      <c r="A37" t="s">
        <v>3488</v>
      </c>
      <c r="B37" t="str">
        <f>VLOOKUP(H37,Vereine!$A$2:$B$26,2,FALSE)</f>
        <v>BMC</v>
      </c>
      <c r="C37">
        <v>67050</v>
      </c>
      <c r="D37" t="s">
        <v>25</v>
      </c>
      <c r="E37" t="b">
        <f>COUNTIF(Gesamtstand!$B$3:$B$104,$A37)=0</f>
        <v>1</v>
      </c>
      <c r="G37" t="str">
        <f>VLOOKUP($C37,bangolf_players!$B$2:$G$4863,6,FALSE)</f>
        <v>SM1</v>
      </c>
      <c r="H37" t="str">
        <f>VLOOKUP($C37,bangolf_players!$B$2:$G$4863,4,FALSE)</f>
        <v>Bochumer Minigolf-Club 1960 e.V.</v>
      </c>
      <c r="I37" t="b">
        <f t="shared" ref="I37" si="4">G37=D37</f>
        <v>1</v>
      </c>
    </row>
    <row r="38" spans="1:9" x14ac:dyDescent="0.35">
      <c r="A38" t="s">
        <v>52</v>
      </c>
      <c r="B38" t="str">
        <f>VLOOKUP(H38,Vereine!$A$2:$B$26,2,FALSE)</f>
        <v>HEV</v>
      </c>
      <c r="C38">
        <v>67352</v>
      </c>
      <c r="D38" t="s">
        <v>22</v>
      </c>
      <c r="E38" t="b">
        <f>COUNTIF(Gesamtstand!$B$3:$B$104,$A38)=0</f>
        <v>0</v>
      </c>
      <c r="G38" t="str">
        <f>VLOOKUP($C38,bangolf_players!$B$2:$G$4863,6,FALSE)</f>
        <v>SM2</v>
      </c>
      <c r="H38" t="str">
        <f>VLOOKUP($C38,bangolf_players!$B$2:$G$4863,4,FALSE)</f>
        <v>MGC Heven e.V.</v>
      </c>
      <c r="I38" t="b">
        <f t="shared" ref="I38" si="5">G38=D38</f>
        <v>1</v>
      </c>
    </row>
    <row r="39" spans="1:9" x14ac:dyDescent="0.35">
      <c r="A39" t="s">
        <v>68</v>
      </c>
      <c r="B39" t="str">
        <f>VLOOKUP(H39,Vereine!$A$2:$B$26,2,FALSE)</f>
        <v>Hobby</v>
      </c>
      <c r="C39" t="s">
        <v>91</v>
      </c>
      <c r="D39" t="s">
        <v>24</v>
      </c>
      <c r="E39" t="b">
        <f>COUNTIF(Gesamtstand!$B$3:$B$104,$A39)=0</f>
        <v>1</v>
      </c>
      <c r="G39" t="str">
        <f>VLOOKUP($C39,bangolf_players!$B$2:$G$4863,6,FALSE)</f>
        <v>SW2</v>
      </c>
      <c r="H39" t="str">
        <f>VLOOKUP($C39,bangolf_players!$B$2:$G$4863,4,FALSE)</f>
        <v>Hobby</v>
      </c>
      <c r="I39" t="b">
        <f t="shared" si="0"/>
        <v>1</v>
      </c>
    </row>
    <row r="40" spans="1:9" x14ac:dyDescent="0.35">
      <c r="A40" t="s">
        <v>53</v>
      </c>
      <c r="B40" t="str">
        <f>VLOOKUP(H40,Vereine!$A$2:$B$26,2,FALSE)</f>
        <v>HEV</v>
      </c>
      <c r="C40">
        <v>67351</v>
      </c>
      <c r="D40" t="s">
        <v>38</v>
      </c>
      <c r="E40" t="b">
        <f>COUNTIF(Gesamtstand!$B$3:$B$104,$A40)=0</f>
        <v>1</v>
      </c>
      <c r="G40" t="str">
        <f>VLOOKUP($C40,bangolf_players!$B$2:$G$4863,6,FALSE)</f>
        <v>SW1</v>
      </c>
      <c r="H40" t="str">
        <f>VLOOKUP($C40,bangolf_players!$B$2:$G$4863,4,FALSE)</f>
        <v>MGC Heven e.V.</v>
      </c>
      <c r="I40" t="b">
        <f t="shared" ref="I40" si="6">G40=D40</f>
        <v>1</v>
      </c>
    </row>
    <row r="41" spans="1:9" x14ac:dyDescent="0.35">
      <c r="A41" t="s">
        <v>3648</v>
      </c>
      <c r="B41" t="str">
        <f>VLOOKUP(H41,Vereine!$A$2:$B$26,2,FALSE)</f>
        <v>BÜT</v>
      </c>
      <c r="C41">
        <v>36474</v>
      </c>
      <c r="D41" t="s">
        <v>38</v>
      </c>
      <c r="E41" t="b">
        <f>COUNTIF(Gesamtstand!$B$3:$B$104,$A41)=0</f>
        <v>1</v>
      </c>
      <c r="G41" t="str">
        <f>VLOOKUP($C41,bangolf_players!$B$2:$G$4863,6,FALSE)</f>
        <v>SW1</v>
      </c>
      <c r="H41" t="str">
        <f>VLOOKUP($C41,bangolf_players!$B$2:$G$4863,4,FALSE)</f>
        <v>HMC Büttgen e.V.</v>
      </c>
      <c r="I41" t="b">
        <f t="shared" si="0"/>
        <v>1</v>
      </c>
    </row>
    <row r="42" spans="1:9" x14ac:dyDescent="0.35">
      <c r="A42" t="s">
        <v>9</v>
      </c>
      <c r="B42" t="str">
        <f>VLOOKUP(H42,Vereine!$A$2:$B$26,2,FALSE)</f>
        <v>Halver</v>
      </c>
      <c r="C42">
        <v>40219</v>
      </c>
      <c r="D42" t="s">
        <v>25</v>
      </c>
      <c r="E42" t="b">
        <f>COUNTIF(Gesamtstand!$B$3:$B$104,$A42)=0</f>
        <v>1</v>
      </c>
      <c r="G42" t="str">
        <f>VLOOKUP($C42,bangolf_players!$B$2:$G$4863,6,FALSE)</f>
        <v>SM1</v>
      </c>
      <c r="H42" t="str">
        <f>VLOOKUP($C42,bangolf_players!$B$2:$G$4863,4,FALSE)</f>
        <v>SSC Halver e.V.</v>
      </c>
      <c r="I42" t="b">
        <f t="shared" si="0"/>
        <v>1</v>
      </c>
    </row>
    <row r="43" spans="1:9" x14ac:dyDescent="0.35">
      <c r="A43" t="s">
        <v>69</v>
      </c>
      <c r="B43" t="str">
        <f>VLOOKUP(H43,Vereine!$A$2:$B$26,2,FALSE)</f>
        <v>Hobby</v>
      </c>
      <c r="C43" t="s">
        <v>92</v>
      </c>
      <c r="D43" t="s">
        <v>24</v>
      </c>
      <c r="E43" t="b">
        <f>COUNTIF(Gesamtstand!$B$3:$B$104,$A43)=0</f>
        <v>1</v>
      </c>
      <c r="G43" t="str">
        <f>VLOOKUP($C43,bangolf_players!$B$2:$G$4863,6,FALSE)</f>
        <v>SW2</v>
      </c>
      <c r="H43" t="str">
        <f>VLOOKUP($C43,bangolf_players!$B$2:$G$4863,4,FALSE)</f>
        <v>Hobby</v>
      </c>
      <c r="I43" t="b">
        <f t="shared" si="0"/>
        <v>1</v>
      </c>
    </row>
    <row r="44" spans="1:9" x14ac:dyDescent="0.35">
      <c r="A44" t="s">
        <v>4047</v>
      </c>
      <c r="B44" t="str">
        <f>VLOOKUP(H44,Vereine!$A$2:$B$26,2,FALSE)</f>
        <v>Hobby</v>
      </c>
      <c r="C44" t="s">
        <v>4033</v>
      </c>
      <c r="D44" t="s">
        <v>38</v>
      </c>
      <c r="E44" t="b">
        <f>COUNTIF(Gesamtstand!$B$3:$B$104,$A44)=0</f>
        <v>0</v>
      </c>
      <c r="G44" t="str">
        <f>VLOOKUP($C44,bangolf_players!$B$2:$G$4863,6,FALSE)</f>
        <v>SW1</v>
      </c>
      <c r="H44" t="str">
        <f>VLOOKUP($C44,bangolf_players!$B$2:$G$4863,4,FALSE)</f>
        <v>Hobby</v>
      </c>
      <c r="I44" t="b">
        <f t="shared" ref="I44" si="7">G44=D44</f>
        <v>1</v>
      </c>
    </row>
    <row r="45" spans="1:9" x14ac:dyDescent="0.35">
      <c r="A45" t="s">
        <v>4048</v>
      </c>
      <c r="B45" t="str">
        <f>VLOOKUP(H45,Vereine!$A$2:$B$26,2,FALSE)</f>
        <v>Hobby</v>
      </c>
      <c r="C45" t="s">
        <v>4035</v>
      </c>
      <c r="D45" t="s">
        <v>25</v>
      </c>
      <c r="E45" t="b">
        <f>COUNTIF(Gesamtstand!$B$3:$B$104,$A45)=0</f>
        <v>0</v>
      </c>
      <c r="G45" t="str">
        <f>VLOOKUP($C45,bangolf_players!$B$2:$G$4863,6,FALSE)</f>
        <v>SM1</v>
      </c>
      <c r="H45" t="str">
        <f>VLOOKUP($C45,bangolf_players!$B$2:$G$4863,4,FALSE)</f>
        <v>Hobby</v>
      </c>
      <c r="I45" t="b">
        <f t="shared" si="0"/>
        <v>1</v>
      </c>
    </row>
    <row r="46" spans="1:9" x14ac:dyDescent="0.35">
      <c r="A46" t="s">
        <v>3643</v>
      </c>
      <c r="B46" t="str">
        <f>VLOOKUP(H46,Vereine!$A$2:$B$26,2,FALSE)</f>
        <v>HEV</v>
      </c>
      <c r="C46">
        <v>67152</v>
      </c>
      <c r="D46" t="s">
        <v>35</v>
      </c>
      <c r="E46" t="b">
        <f>COUNTIF(Gesamtstand!$B$3:$B$104,$A46)=0</f>
        <v>1</v>
      </c>
      <c r="G46" t="str">
        <f>VLOOKUP($C46,bangolf_players!$B$2:$G$4863,6,FALSE)</f>
        <v>D</v>
      </c>
      <c r="H46" t="str">
        <f>VLOOKUP($C46,bangolf_players!$B$2:$G$4863,4,FALSE)</f>
        <v>MGC Heven e.V.</v>
      </c>
      <c r="I46" t="b">
        <f t="shared" si="0"/>
        <v>1</v>
      </c>
    </row>
    <row r="47" spans="1:9" x14ac:dyDescent="0.35">
      <c r="A47" t="s">
        <v>3484</v>
      </c>
      <c r="B47" t="str">
        <f>VLOOKUP(H47,Vereine!$A$2:$B$26,2,FALSE)</f>
        <v>Do-Bre</v>
      </c>
      <c r="C47">
        <v>35655</v>
      </c>
      <c r="D47" t="s">
        <v>23</v>
      </c>
      <c r="E47" t="b">
        <f>COUNTIF(Gesamtstand!$B$3:$B$104,$A47)=0</f>
        <v>1</v>
      </c>
      <c r="G47" t="str">
        <f>VLOOKUP($C47,bangolf_players!$B$2:$G$4863,6,FALSE)</f>
        <v>H</v>
      </c>
      <c r="H47" t="str">
        <f>VLOOKUP($C47,bangolf_players!$B$2:$G$4863,4,FALSE)</f>
        <v>MGC Dormagen-Brechten e.V.</v>
      </c>
      <c r="I47" t="b">
        <f t="shared" si="0"/>
        <v>1</v>
      </c>
    </row>
    <row r="48" spans="1:9" x14ac:dyDescent="0.35">
      <c r="A48" t="s">
        <v>3646</v>
      </c>
      <c r="B48" t="str">
        <f>VLOOKUP(H48,Vereine!$A$2:$B$26,2,FALSE)</f>
        <v>Hobby</v>
      </c>
      <c r="C48" t="s">
        <v>4040</v>
      </c>
      <c r="D48" t="s">
        <v>25</v>
      </c>
      <c r="E48" t="b">
        <f>COUNTIF(Gesamtstand!$B$3:$B$104,$A48)=0</f>
        <v>0</v>
      </c>
      <c r="G48" t="str">
        <f>VLOOKUP($C48,bangolf_players!$B$2:$G$4863,6,FALSE)</f>
        <v>SM1</v>
      </c>
      <c r="H48" t="str">
        <f>VLOOKUP($C48,bangolf_players!$B$2:$G$4863,4,FALSE)</f>
        <v>Hobby</v>
      </c>
      <c r="I48" t="b">
        <f t="shared" ref="I48" si="8">G48=D48</f>
        <v>1</v>
      </c>
    </row>
    <row r="49" spans="1:9" x14ac:dyDescent="0.35">
      <c r="A49" t="s">
        <v>3268</v>
      </c>
      <c r="B49" t="str">
        <f>VLOOKUP(H49,Vereine!$A$2:$B$26,2,FALSE)</f>
        <v>Do-Bre</v>
      </c>
      <c r="C49">
        <v>66103</v>
      </c>
      <c r="D49" t="s">
        <v>23</v>
      </c>
      <c r="E49" t="b">
        <f>COUNTIF(Gesamtstand!$B$3:$B$104,$A49)=0</f>
        <v>1</v>
      </c>
      <c r="G49" t="str">
        <f>VLOOKUP($C49,bangolf_players!$B$2:$G$4863,6,FALSE)</f>
        <v>H</v>
      </c>
      <c r="H49" t="str">
        <f>VLOOKUP($C49,bangolf_players!$B$2:$G$4863,4,FALSE)</f>
        <v>MGC Dormagen-Brechten e.V.</v>
      </c>
      <c r="I49" t="b">
        <f t="shared" ref="I49" si="9">G49=D49</f>
        <v>1</v>
      </c>
    </row>
    <row r="50" spans="1:9" x14ac:dyDescent="0.35">
      <c r="A50" t="s">
        <v>86</v>
      </c>
      <c r="B50" t="str">
        <f>VLOOKUP(H50,Vereine!$A$2:$B$26,2,FALSE)</f>
        <v>CAS</v>
      </c>
      <c r="C50">
        <v>37204</v>
      </c>
      <c r="D50" t="s">
        <v>23</v>
      </c>
      <c r="E50" t="b">
        <f>COUNTIF(Gesamtstand!$B$3:$B$104,$A50)=0</f>
        <v>1</v>
      </c>
      <c r="G50" t="str">
        <f>VLOOKUP($C50,bangolf_players!$B$2:$G$4863,6,FALSE)</f>
        <v>H</v>
      </c>
      <c r="H50" t="str">
        <f>VLOOKUP($C50,bangolf_players!$B$2:$G$4863,4,FALSE)</f>
        <v>BGSV Castrop e.V. 1961</v>
      </c>
      <c r="I50" t="b">
        <f t="shared" si="0"/>
        <v>1</v>
      </c>
    </row>
    <row r="51" spans="1:9" x14ac:dyDescent="0.35">
      <c r="A51" t="s">
        <v>83</v>
      </c>
      <c r="B51" t="str">
        <f>VLOOKUP(H51,Vereine!$A$2:$B$26,2,FALSE)</f>
        <v>CAS</v>
      </c>
      <c r="C51">
        <v>66415</v>
      </c>
      <c r="D51" t="s">
        <v>22</v>
      </c>
      <c r="E51" t="b">
        <f>COUNTIF(Gesamtstand!$B$3:$B$104,$A51)=0</f>
        <v>1</v>
      </c>
      <c r="G51" t="str">
        <f>VLOOKUP($C51,bangolf_players!$B$2:$G$4863,6,FALSE)</f>
        <v>SM2</v>
      </c>
      <c r="H51" t="str">
        <f>VLOOKUP($C51,bangolf_players!$B$2:$G$4863,4,FALSE)</f>
        <v>BGSV Castrop e.V. 1961</v>
      </c>
      <c r="I51" t="b">
        <f t="shared" si="0"/>
        <v>1</v>
      </c>
    </row>
    <row r="52" spans="1:9" x14ac:dyDescent="0.35">
      <c r="A52" t="s">
        <v>4092</v>
      </c>
      <c r="B52" t="str">
        <f>VLOOKUP(H52,Vereine!$A$2:$B$26,2,FALSE)</f>
        <v>Oly</v>
      </c>
      <c r="C52">
        <v>67372</v>
      </c>
      <c r="D52" t="s">
        <v>23</v>
      </c>
      <c r="E52" t="b">
        <f>COUNTIF(Gesamtstand!$B$3:$B$104,$A52)=0</f>
        <v>0</v>
      </c>
      <c r="G52" t="str">
        <f>VLOOKUP($C52,bangolf_players!$B$2:$G$4863,6,FALSE)</f>
        <v>H</v>
      </c>
      <c r="H52" t="str">
        <f>VLOOKUP($C52,bangolf_players!$B$2:$G$4863,4,FALSE)</f>
        <v>SC Olympia Dortmund e.V.</v>
      </c>
      <c r="I52" t="b">
        <f t="shared" si="0"/>
        <v>1</v>
      </c>
    </row>
    <row r="53" spans="1:9" x14ac:dyDescent="0.35">
      <c r="A53" t="s">
        <v>3659</v>
      </c>
      <c r="B53" t="str">
        <f>VLOOKUP(H53,Vereine!$A$2:$B$26,2,FALSE)</f>
        <v>Hobby</v>
      </c>
      <c r="C53" t="s">
        <v>3656</v>
      </c>
      <c r="D53" t="s">
        <v>23</v>
      </c>
      <c r="E53" t="b">
        <f>COUNTIF(Gesamtstand!$B$3:$B$104,$A53)=0</f>
        <v>1</v>
      </c>
      <c r="G53" t="str">
        <f>VLOOKUP($C53,bangolf_players!$B$2:$G$4863,6,FALSE)</f>
        <v>H</v>
      </c>
      <c r="H53" t="str">
        <f>VLOOKUP($C53,bangolf_players!$B$2:$G$4863,4,FALSE)</f>
        <v>Hobby</v>
      </c>
      <c r="I53" t="b">
        <f t="shared" si="0"/>
        <v>1</v>
      </c>
    </row>
    <row r="54" spans="1:9" x14ac:dyDescent="0.35">
      <c r="A54" t="s">
        <v>33</v>
      </c>
      <c r="B54" t="str">
        <f>VLOOKUP(H54,Vereine!$A$2:$B$26,2,FALSE)</f>
        <v>ASW</v>
      </c>
      <c r="C54">
        <v>61716</v>
      </c>
      <c r="D54" t="s">
        <v>22</v>
      </c>
      <c r="E54" t="b">
        <f>COUNTIF(Gesamtstand!$B$3:$B$104,$A54)=0</f>
        <v>0</v>
      </c>
      <c r="G54" t="str">
        <f>VLOOKUP($C54,bangolf_players!$B$2:$G$4863,6,FALSE)</f>
        <v>SM2</v>
      </c>
      <c r="H54" t="str">
        <f>VLOOKUP($C54,bangolf_players!$B$2:$G$4863,4,FALSE)</f>
        <v>MGC "AS" Witten 1963 e.V.</v>
      </c>
      <c r="I54" t="b">
        <f t="shared" ref="I54" si="10">G54=D54</f>
        <v>1</v>
      </c>
    </row>
    <row r="55" spans="1:9" x14ac:dyDescent="0.35">
      <c r="A55" t="s">
        <v>41</v>
      </c>
      <c r="B55" t="str">
        <f>VLOOKUP(H55,Vereine!$A$2:$B$26,2,FALSE)</f>
        <v>Hobby</v>
      </c>
      <c r="C55" t="s">
        <v>45</v>
      </c>
      <c r="D55" t="s">
        <v>35</v>
      </c>
      <c r="E55" t="b">
        <f>COUNTIF(Gesamtstand!$B$3:$B$104,$A55)=0</f>
        <v>0</v>
      </c>
      <c r="G55" t="str">
        <f>VLOOKUP($C55,bangolf_players!$B$2:$G$4863,6,FALSE)</f>
        <v>D</v>
      </c>
      <c r="H55" t="str">
        <f>VLOOKUP($C55,bangolf_players!$B$2:$G$4863,4,FALSE)</f>
        <v>Hobby</v>
      </c>
      <c r="I55" t="b">
        <f t="shared" si="0"/>
        <v>1</v>
      </c>
    </row>
    <row r="56" spans="1:9" x14ac:dyDescent="0.35">
      <c r="A56" t="s">
        <v>67</v>
      </c>
      <c r="B56" t="str">
        <f>VLOOKUP(H56,Vereine!$A$2:$B$26,2,FALSE)</f>
        <v>Hobby</v>
      </c>
      <c r="C56" t="s">
        <v>72</v>
      </c>
      <c r="D56" t="s">
        <v>24</v>
      </c>
      <c r="E56" t="b">
        <f>COUNTIF(Gesamtstand!$B$3:$B$104,$A56)=0</f>
        <v>1</v>
      </c>
      <c r="G56" t="str">
        <f>VLOOKUP($C56,bangolf_players!$B$2:$G$4863,6,FALSE)</f>
        <v>SW2</v>
      </c>
      <c r="H56" t="str">
        <f>VLOOKUP($C56,bangolf_players!$B$2:$G$4863,4,FALSE)</f>
        <v>Hobby</v>
      </c>
      <c r="I56" t="b">
        <f t="shared" si="0"/>
        <v>1</v>
      </c>
    </row>
    <row r="57" spans="1:9" x14ac:dyDescent="0.35">
      <c r="A57" t="s">
        <v>66</v>
      </c>
      <c r="B57" t="str">
        <f>VLOOKUP(H57,Vereine!$A$2:$B$26,2,FALSE)</f>
        <v>Hobby</v>
      </c>
      <c r="C57" t="s">
        <v>71</v>
      </c>
      <c r="D57" t="s">
        <v>22</v>
      </c>
      <c r="E57" t="b">
        <f>COUNTIF(Gesamtstand!$B$3:$B$104,$A57)=0</f>
        <v>1</v>
      </c>
      <c r="G57" t="str">
        <f>VLOOKUP($C57,bangolf_players!$B$2:$G$4863,6,FALSE)</f>
        <v>SM2</v>
      </c>
      <c r="H57" t="str">
        <f>VLOOKUP($C57,bangolf_players!$B$2:$G$4863,4,FALSE)</f>
        <v>Hobby</v>
      </c>
      <c r="I57" t="b">
        <f t="shared" si="0"/>
        <v>1</v>
      </c>
    </row>
    <row r="58" spans="1:9" x14ac:dyDescent="0.35">
      <c r="A58" t="s">
        <v>11</v>
      </c>
      <c r="B58" t="str">
        <f>VLOOKUP(H58,Vereine!$A$2:$B$26,2,FALSE)</f>
        <v>1. CGC</v>
      </c>
      <c r="C58">
        <v>21946</v>
      </c>
      <c r="D58" t="s">
        <v>22</v>
      </c>
      <c r="E58" t="b">
        <f>COUNTIF(Gesamtstand!$B$3:$B$104,$A58)=0</f>
        <v>1</v>
      </c>
      <c r="G58" t="str">
        <f>VLOOKUP($C58,bangolf_players!$B$2:$G$4863,6,FALSE)</f>
        <v>SM2</v>
      </c>
      <c r="H58" t="str">
        <f>VLOOKUP($C58,bangolf_players!$B$2:$G$4863,4,FALSE)</f>
        <v>1. Essener CGC "Blau-Gold" e.V.</v>
      </c>
      <c r="I58" t="b">
        <f t="shared" si="0"/>
        <v>1</v>
      </c>
    </row>
    <row r="59" spans="1:9" x14ac:dyDescent="0.35">
      <c r="A59" t="s">
        <v>15</v>
      </c>
      <c r="B59" t="str">
        <f>VLOOKUP(H59,Vereine!$A$2:$B$26,2,FALSE)</f>
        <v>ASW</v>
      </c>
      <c r="C59">
        <v>65803</v>
      </c>
      <c r="D59" t="s">
        <v>24</v>
      </c>
      <c r="E59" t="b">
        <f>COUNTIF(Gesamtstand!$B$3:$B$104,$A59)=0</f>
        <v>1</v>
      </c>
      <c r="G59" t="str">
        <f>VLOOKUP($C59,bangolf_players!$B$2:$G$4863,6,FALSE)</f>
        <v>SW2</v>
      </c>
      <c r="H59" t="str">
        <f>VLOOKUP($C59,bangolf_players!$B$2:$G$4863,4,FALSE)</f>
        <v>MGC "AS" Witten 1963 e.V.</v>
      </c>
      <c r="I59" t="b">
        <f t="shared" si="0"/>
        <v>1</v>
      </c>
    </row>
    <row r="60" spans="1:9" x14ac:dyDescent="0.35">
      <c r="A60" t="s">
        <v>14</v>
      </c>
      <c r="B60" t="str">
        <f>VLOOKUP(H60,Vereine!$A$2:$B$26,2,FALSE)</f>
        <v>ASW</v>
      </c>
      <c r="C60">
        <v>65804</v>
      </c>
      <c r="D60" t="s">
        <v>22</v>
      </c>
      <c r="E60" t="b">
        <f>COUNTIF(Gesamtstand!$B$3:$B$104,$A60)=0</f>
        <v>1</v>
      </c>
      <c r="G60" t="str">
        <f>VLOOKUP($C60,bangolf_players!$B$2:$G$4863,6,FALSE)</f>
        <v>SM2</v>
      </c>
      <c r="H60" t="str">
        <f>VLOOKUP($C60,bangolf_players!$B$2:$G$4863,4,FALSE)</f>
        <v>MGC "AS" Witten 1963 e.V.</v>
      </c>
      <c r="I60" t="b">
        <f t="shared" si="0"/>
        <v>1</v>
      </c>
    </row>
    <row r="61" spans="1:9" x14ac:dyDescent="0.35">
      <c r="A61" t="s">
        <v>3243</v>
      </c>
      <c r="B61" t="str">
        <f>VLOOKUP(H61,Vereine!$A$2:$B$26,2,FALSE)</f>
        <v>HEV</v>
      </c>
      <c r="C61" s="27">
        <v>49369</v>
      </c>
      <c r="D61" t="s">
        <v>25</v>
      </c>
      <c r="E61" t="b">
        <f>COUNTIF(Gesamtstand!$B$3:$B$104,$A61)=0</f>
        <v>0</v>
      </c>
      <c r="G61" t="str">
        <f>VLOOKUP($C61,bangolf_players!$B$2:$G$4863,6,FALSE)</f>
        <v>SM1</v>
      </c>
      <c r="H61" t="str">
        <f>VLOOKUP($C61,bangolf_players!$B$2:$G$4863,4,FALSE)</f>
        <v>MGC Heven e.V.</v>
      </c>
      <c r="I61" t="b">
        <f t="shared" si="0"/>
        <v>1</v>
      </c>
    </row>
    <row r="62" spans="1:9" x14ac:dyDescent="0.35">
      <c r="A62" t="s">
        <v>50</v>
      </c>
      <c r="B62" t="str">
        <f>VLOOKUP(H62,Vereine!$A$2:$B$26,2,FALSE)</f>
        <v>Hardenb.</v>
      </c>
      <c r="C62">
        <v>37047</v>
      </c>
      <c r="D62" t="s">
        <v>23</v>
      </c>
      <c r="E62" t="b">
        <f>COUNTIF(Gesamtstand!$B$3:$B$104,$A62)=0</f>
        <v>1</v>
      </c>
      <c r="G62" t="str">
        <f>VLOOKUP($C62,bangolf_players!$B$2:$G$4863,6,FALSE)</f>
        <v>H</v>
      </c>
      <c r="H62" t="str">
        <f>VLOOKUP($C62,bangolf_players!$B$2:$G$4863,4,FALSE)</f>
        <v>BGS Hardenberg-Pötter e.V.</v>
      </c>
      <c r="I62" t="b">
        <f t="shared" si="0"/>
        <v>1</v>
      </c>
    </row>
    <row r="63" spans="1:9" x14ac:dyDescent="0.35">
      <c r="A63" t="s">
        <v>82</v>
      </c>
      <c r="B63" t="str">
        <f>VLOOKUP(H63,Vereine!$A$2:$B$26,2,FALSE)</f>
        <v>FEL</v>
      </c>
      <c r="C63">
        <v>11191</v>
      </c>
      <c r="D63" t="s">
        <v>22</v>
      </c>
      <c r="E63" t="b">
        <f>COUNTIF(Gesamtstand!$B$3:$B$104,$A63)=0</f>
        <v>1</v>
      </c>
      <c r="G63" t="str">
        <f>VLOOKUP($C63,bangolf_players!$B$2:$G$4863,6,FALSE)</f>
        <v>SM2</v>
      </c>
      <c r="H63" t="str">
        <f>VLOOKUP($C63,bangolf_players!$B$2:$G$4863,4,FALSE)</f>
        <v>MGC Felderbachtal 1964 e.V.</v>
      </c>
      <c r="I63" t="b">
        <f t="shared" si="0"/>
        <v>1</v>
      </c>
    </row>
    <row r="64" spans="1:9" x14ac:dyDescent="0.35">
      <c r="A64" t="s">
        <v>3275</v>
      </c>
      <c r="B64" t="str">
        <f>VLOOKUP(H64,Vereine!$A$2:$B$26,2,FALSE)</f>
        <v>Hobby</v>
      </c>
      <c r="C64" t="s">
        <v>3276</v>
      </c>
      <c r="D64" t="s">
        <v>25</v>
      </c>
      <c r="E64" t="b">
        <f>COUNTIF(Gesamtstand!$B$3:$B$104,$A64)=0</f>
        <v>1</v>
      </c>
      <c r="G64" t="str">
        <f>VLOOKUP($C64,bangolf_players!$B$2:$G$4863,6,FALSE)</f>
        <v>SM1</v>
      </c>
      <c r="H64" t="str">
        <f>VLOOKUP($C64,bangolf_players!$B$2:$G$4863,4,FALSE)</f>
        <v>Hobby</v>
      </c>
      <c r="I64" t="b">
        <f t="shared" si="0"/>
        <v>1</v>
      </c>
    </row>
    <row r="65" spans="1:9" x14ac:dyDescent="0.35">
      <c r="A65" t="s">
        <v>3278</v>
      </c>
      <c r="B65" t="str">
        <f>VLOOKUP(H65,Vereine!$A$2:$B$26,2,FALSE)</f>
        <v>Hobby</v>
      </c>
      <c r="C65" t="s">
        <v>3279</v>
      </c>
      <c r="D65" t="s">
        <v>38</v>
      </c>
      <c r="E65" t="b">
        <f>COUNTIF(Gesamtstand!$B$3:$B$104,$A65)=0</f>
        <v>1</v>
      </c>
      <c r="G65" t="str">
        <f>VLOOKUP($C65,bangolf_players!$B$2:$G$4863,6,FALSE)</f>
        <v>SW1</v>
      </c>
      <c r="H65" t="str">
        <f>VLOOKUP($C65,bangolf_players!$B$2:$G$4863,4,FALSE)</f>
        <v>Hobby</v>
      </c>
      <c r="I65" t="b">
        <f>G65=D65</f>
        <v>1</v>
      </c>
    </row>
    <row r="66" spans="1:9" x14ac:dyDescent="0.35">
      <c r="A66" t="s">
        <v>3240</v>
      </c>
      <c r="B66" t="str">
        <f>VLOOKUP(H66,Vereine!$A$2:$B$26,2,FALSE)</f>
        <v>HEV</v>
      </c>
      <c r="C66" s="27">
        <v>66565</v>
      </c>
      <c r="D66" t="s">
        <v>3237</v>
      </c>
      <c r="E66" t="b">
        <f>COUNTIF(Gesamtstand!$B$3:$B$104,$A66)=0</f>
        <v>1</v>
      </c>
      <c r="G66" t="str">
        <f>VLOOKUP($C66,bangolf_players!$B$2:$G$4863,6,FALSE)</f>
        <v>JM</v>
      </c>
      <c r="H66" t="str">
        <f>VLOOKUP($C66,bangolf_players!$B$2:$G$4863,4,FALSE)</f>
        <v>MGC Heven e.V.</v>
      </c>
      <c r="I66" t="b">
        <f>G66=D66</f>
        <v>1</v>
      </c>
    </row>
    <row r="67" spans="1:9" x14ac:dyDescent="0.35">
      <c r="A67" t="s">
        <v>3241</v>
      </c>
      <c r="B67" t="str">
        <f>VLOOKUP(H67,Vereine!$A$2:$B$26,2,FALSE)</f>
        <v>HEV</v>
      </c>
      <c r="C67" s="27">
        <v>33511</v>
      </c>
      <c r="D67" t="s">
        <v>22</v>
      </c>
      <c r="E67" t="b">
        <f>COUNTIF(Gesamtstand!$B$3:$B$104,$A67)=0</f>
        <v>1</v>
      </c>
      <c r="G67" t="str">
        <f>VLOOKUP($C67,bangolf_players!$B$2:$G$4863,6,FALSE)</f>
        <v>SM2</v>
      </c>
      <c r="H67" t="str">
        <f>VLOOKUP($C67,bangolf_players!$B$2:$G$4863,4,FALSE)</f>
        <v>MGC Heven e.V.</v>
      </c>
      <c r="I67" t="b">
        <f t="shared" si="0"/>
        <v>1</v>
      </c>
    </row>
    <row r="68" spans="1:9" x14ac:dyDescent="0.35">
      <c r="A68" t="s">
        <v>4100</v>
      </c>
      <c r="B68" t="str">
        <f>VLOOKUP(H68,Vereine!$A$2:$B$26,2,FALSE)</f>
        <v>Oly</v>
      </c>
      <c r="C68" s="27">
        <v>67371</v>
      </c>
      <c r="D68" t="s">
        <v>23</v>
      </c>
      <c r="E68" t="b">
        <f>COUNTIF(Gesamtstand!$B$3:$B$104,$A68)=0</f>
        <v>0</v>
      </c>
      <c r="G68" t="str">
        <f>VLOOKUP($C68,bangolf_players!$B$2:$G$4863,6,FALSE)</f>
        <v>H</v>
      </c>
      <c r="H68" t="str">
        <f>VLOOKUP($C68,bangolf_players!$B$2:$G$4863,4,FALSE)</f>
        <v>SC Olympia Dortmund e.V.</v>
      </c>
      <c r="I68" t="b">
        <f t="shared" si="0"/>
        <v>1</v>
      </c>
    </row>
    <row r="69" spans="1:9" x14ac:dyDescent="0.35">
      <c r="A69" t="s">
        <v>4101</v>
      </c>
      <c r="C69" s="27" t="s">
        <v>4098</v>
      </c>
      <c r="D69" t="s">
        <v>23</v>
      </c>
      <c r="E69" t="b">
        <f>COUNTIF(Gesamtstand!$B$3:$B$104,$A69)=0</f>
        <v>0</v>
      </c>
      <c r="G69" t="str">
        <f>VLOOKUP($C69,bangolf_players!$B$2:$G$4863,6,FALSE)</f>
        <v>H</v>
      </c>
      <c r="H69" t="str">
        <f>VLOOKUP($C69,bangolf_players!$B$2:$G$4863,4,FALSE)</f>
        <v>Hobby</v>
      </c>
      <c r="I69" t="b">
        <f t="shared" si="0"/>
        <v>1</v>
      </c>
    </row>
    <row r="70" spans="1:9" x14ac:dyDescent="0.35">
      <c r="A70" t="s">
        <v>6</v>
      </c>
      <c r="B70" t="str">
        <f>VLOOKUP(H70,Vereine!$A$2:$B$26,2,FALSE)</f>
        <v>Hobby</v>
      </c>
      <c r="C70" t="s">
        <v>18</v>
      </c>
      <c r="D70" t="s">
        <v>22</v>
      </c>
      <c r="E70" t="b">
        <f>COUNTIF(Gesamtstand!$B$3:$B$104,$A70)=0</f>
        <v>1</v>
      </c>
      <c r="G70" t="str">
        <f>VLOOKUP($C70,bangolf_players!$B$2:$G$4863,6,FALSE)</f>
        <v>SM2</v>
      </c>
      <c r="H70" t="str">
        <f>VLOOKUP($C70,bangolf_players!$B$2:$G$4863,4,FALSE)</f>
        <v>Hobby</v>
      </c>
      <c r="I70" t="b">
        <f t="shared" si="0"/>
        <v>1</v>
      </c>
    </row>
    <row r="71" spans="1:9" x14ac:dyDescent="0.35">
      <c r="A71" t="s">
        <v>3644</v>
      </c>
      <c r="B71" t="str">
        <f>VLOOKUP(H71,Vereine!$A$2:$B$26,2,FALSE)</f>
        <v>HEV</v>
      </c>
      <c r="C71">
        <v>67151</v>
      </c>
      <c r="D71" t="s">
        <v>25</v>
      </c>
      <c r="E71" t="b">
        <f>COUNTIF(Gesamtstand!$B$3:$B$104,$A71)=0</f>
        <v>0</v>
      </c>
      <c r="G71" t="str">
        <f>VLOOKUP($C71,bangolf_players!$B$2:$G$4863,6,FALSE)</f>
        <v>SM1</v>
      </c>
      <c r="H71" t="str">
        <f>VLOOKUP($C71,bangolf_players!$B$2:$G$4863,4,FALSE)</f>
        <v>MGC Heven e.V.</v>
      </c>
      <c r="I71" t="b">
        <f t="shared" si="0"/>
        <v>1</v>
      </c>
    </row>
    <row r="72" spans="1:9" x14ac:dyDescent="0.35">
      <c r="A72" t="s">
        <v>3245</v>
      </c>
      <c r="B72" t="str">
        <f>VLOOKUP(H72,Vereine!$A$2:$B$26,2,FALSE)</f>
        <v>Hobby</v>
      </c>
      <c r="C72" t="s">
        <v>3247</v>
      </c>
      <c r="D72" t="s">
        <v>23</v>
      </c>
      <c r="E72" t="b">
        <f>COUNTIF(Gesamtstand!$B$3:$B$104,$A72)=0</f>
        <v>1</v>
      </c>
      <c r="G72" t="str">
        <f>VLOOKUP($C72,bangolf_players!$B$2:$G$4863,6,FALSE)</f>
        <v>H</v>
      </c>
      <c r="H72" t="str">
        <f>VLOOKUP($C72,bangolf_players!$B$2:$G$4863,4,FALSE)</f>
        <v>Hobby</v>
      </c>
      <c r="I72" t="b">
        <f t="shared" ref="I72" si="11">G72=D72</f>
        <v>1</v>
      </c>
    </row>
    <row r="73" spans="1:9" x14ac:dyDescent="0.35">
      <c r="A73" t="s">
        <v>62</v>
      </c>
      <c r="B73" t="str">
        <f>VLOOKUP(H73,Vereine!$A$2:$B$26,2,FALSE)</f>
        <v>Hobby</v>
      </c>
      <c r="C73" t="s">
        <v>65</v>
      </c>
      <c r="D73" t="s">
        <v>22</v>
      </c>
      <c r="E73" t="b">
        <f>COUNTIF(Gesamtstand!$B$3:$B$104,$A73)=0</f>
        <v>0</v>
      </c>
      <c r="G73" t="str">
        <f>VLOOKUP($C73,bangolf_players!$B$2:$G$4863,6,FALSE)</f>
        <v>SM2</v>
      </c>
      <c r="H73" t="str">
        <f>VLOOKUP($C73,bangolf_players!$B$2:$G$4863,4,FALSE)</f>
        <v>Hobby</v>
      </c>
      <c r="I73" t="b">
        <f t="shared" si="0"/>
        <v>1</v>
      </c>
    </row>
    <row r="74" spans="1:9" x14ac:dyDescent="0.35">
      <c r="A74" t="s">
        <v>3266</v>
      </c>
      <c r="B74" t="str">
        <f>VLOOKUP(H74,Vereine!$A$2:$B$26,2,FALSE)</f>
        <v>Hobby</v>
      </c>
      <c r="C74" t="s">
        <v>3267</v>
      </c>
      <c r="D74" t="s">
        <v>24</v>
      </c>
      <c r="E74" t="b">
        <f>COUNTIF(Gesamtstand!$B$3:$B$104,$A74)=0</f>
        <v>1</v>
      </c>
      <c r="G74" t="str">
        <f>VLOOKUP($C74,bangolf_players!$B$2:$G$4863,6,FALSE)</f>
        <v>SW2</v>
      </c>
      <c r="H74" t="str">
        <f>VLOOKUP($C74,bangolf_players!$B$2:$G$4863,4,FALSE)</f>
        <v>Hobby</v>
      </c>
      <c r="I74" t="b">
        <f t="shared" si="0"/>
        <v>1</v>
      </c>
    </row>
    <row r="75" spans="1:9" x14ac:dyDescent="0.35">
      <c r="A75" t="s">
        <v>5</v>
      </c>
      <c r="B75" t="str">
        <f>VLOOKUP(H75,Vereine!$A$2:$B$26,2,FALSE)</f>
        <v>ASW</v>
      </c>
      <c r="C75">
        <v>38625</v>
      </c>
      <c r="D75" t="s">
        <v>23</v>
      </c>
      <c r="E75" t="b">
        <f>COUNTIF(Gesamtstand!$B$3:$B$104,$A75)=0</f>
        <v>0</v>
      </c>
      <c r="G75" t="str">
        <f>VLOOKUP($C75,bangolf_players!$B$2:$G$4863,6,FALSE)</f>
        <v>H</v>
      </c>
      <c r="H75" t="str">
        <f>VLOOKUP($C75,bangolf_players!$B$2:$G$4863,4,FALSE)</f>
        <v>MGC "AS" Witten 1963 e.V.</v>
      </c>
      <c r="I75" t="b">
        <f t="shared" si="0"/>
        <v>1</v>
      </c>
    </row>
    <row r="76" spans="1:9" x14ac:dyDescent="0.35">
      <c r="A76" t="s">
        <v>74</v>
      </c>
      <c r="B76" t="str">
        <f>VLOOKUP(H76,Vereine!$A$2:$B$26,2,FALSE)</f>
        <v>NEH</v>
      </c>
      <c r="C76">
        <v>50224</v>
      </c>
      <c r="D76" t="s">
        <v>25</v>
      </c>
      <c r="E76" t="b">
        <f>COUNTIF(Gesamtstand!$B$3:$B$104,$A76)=0</f>
        <v>1</v>
      </c>
      <c r="G76" t="str">
        <f>VLOOKUP($C76,bangolf_players!$B$2:$G$4863,6,FALSE)</f>
        <v>SM1</v>
      </c>
      <c r="H76" t="str">
        <f>VLOOKUP($C76,bangolf_players!$B$2:$G$4863,4,FALSE)</f>
        <v>MSK Neheim-Hüsten e.V.</v>
      </c>
      <c r="I76" t="b">
        <f t="shared" si="0"/>
        <v>1</v>
      </c>
    </row>
    <row r="77" spans="1:9" x14ac:dyDescent="0.35">
      <c r="A77" t="s">
        <v>3262</v>
      </c>
      <c r="B77" t="str">
        <f>VLOOKUP(H77,Vereine!$A$2:$B$26,2,FALSE)</f>
        <v>Eiben.</v>
      </c>
      <c r="C77">
        <v>34904</v>
      </c>
      <c r="D77" t="s">
        <v>23</v>
      </c>
      <c r="E77" t="b">
        <f>COUNTIF(Gesamtstand!$B$3:$B$104,$A77)=0</f>
        <v>1</v>
      </c>
      <c r="G77" t="str">
        <f>VLOOKUP($C77,bangolf_players!$B$2:$G$4863,6,FALSE)</f>
        <v>H</v>
      </c>
      <c r="H77" t="str">
        <f>VLOOKUP($C77,bangolf_players!$B$2:$G$4863,4,FALSE)</f>
        <v>MGV Eibenstock</v>
      </c>
      <c r="I77" t="b">
        <f t="shared" si="0"/>
        <v>1</v>
      </c>
    </row>
    <row r="78" spans="1:9" x14ac:dyDescent="0.35">
      <c r="A78" t="s">
        <v>3477</v>
      </c>
      <c r="B78" t="str">
        <f>VLOOKUP(H78,Vereine!$A$2:$B$26,2,FALSE)</f>
        <v>BMC</v>
      </c>
      <c r="C78">
        <v>67147</v>
      </c>
      <c r="D78" t="s">
        <v>38</v>
      </c>
      <c r="E78" t="b">
        <f>COUNTIF(Gesamtstand!$B$3:$B$104,$A78)=0</f>
        <v>0</v>
      </c>
      <c r="G78" t="str">
        <f>VLOOKUP($C78,bangolf_players!$B$2:$G$4863,6,FALSE)</f>
        <v>SW1</v>
      </c>
      <c r="H78" t="str">
        <f>VLOOKUP($C78,bangolf_players!$B$2:$G$4863,4,FALSE)</f>
        <v>Bochumer Minigolf-Club 1960 e.V.</v>
      </c>
      <c r="I78" t="b">
        <f t="shared" si="0"/>
        <v>1</v>
      </c>
    </row>
    <row r="79" spans="1:9" x14ac:dyDescent="0.35">
      <c r="A79" t="s">
        <v>3244</v>
      </c>
      <c r="B79" t="str">
        <f>VLOOKUP(H79,Vereine!$A$2:$B$26,2,FALSE)</f>
        <v>Hobby</v>
      </c>
      <c r="C79">
        <v>3202768</v>
      </c>
      <c r="D79" t="s">
        <v>24</v>
      </c>
      <c r="E79" t="b">
        <f>COUNTIF(Gesamtstand!$B$3:$B$104,$A79)=0</f>
        <v>0</v>
      </c>
      <c r="G79" t="str">
        <f>VLOOKUP($C79,bangolf_players!$B$2:$G$4863,6,FALSE)</f>
        <v>SW2</v>
      </c>
      <c r="H79" t="str">
        <f>VLOOKUP($C79,bangolf_players!$B$2:$G$4863,4,FALSE)</f>
        <v>Hobby</v>
      </c>
      <c r="I79" t="b">
        <f t="shared" ref="I79" si="12">G79=D79</f>
        <v>1</v>
      </c>
    </row>
    <row r="80" spans="1:9" x14ac:dyDescent="0.35">
      <c r="A80" t="s">
        <v>7</v>
      </c>
      <c r="B80" t="str">
        <f>VLOOKUP(H80,Vereine!$A$2:$B$26,2,FALSE)</f>
        <v>Hobby</v>
      </c>
      <c r="C80" t="s">
        <v>19</v>
      </c>
      <c r="D80" t="s">
        <v>22</v>
      </c>
      <c r="E80" t="b">
        <f>COUNTIF(Gesamtstand!$B$3:$B$104,$A80)=0</f>
        <v>0</v>
      </c>
      <c r="G80" t="str">
        <f>VLOOKUP($C80,bangolf_players!$B$2:$G$4863,6,FALSE)</f>
        <v>SM2</v>
      </c>
      <c r="H80" t="str">
        <f>VLOOKUP($C80,bangolf_players!$B$2:$G$4863,4,FALSE)</f>
        <v>Hobby</v>
      </c>
      <c r="I80" t="b">
        <f t="shared" si="0"/>
        <v>1</v>
      </c>
    </row>
    <row r="81" spans="1:9" x14ac:dyDescent="0.35">
      <c r="A81" t="s">
        <v>51</v>
      </c>
      <c r="B81" t="str">
        <f>VLOOKUP(H81,Vereine!$A$2:$B$26,2,FALSE)</f>
        <v>ASW</v>
      </c>
      <c r="C81">
        <v>44955</v>
      </c>
      <c r="D81" t="s">
        <v>25</v>
      </c>
      <c r="E81" t="b">
        <f>COUNTIF(Gesamtstand!$B$3:$B$104,$A81)=0</f>
        <v>0</v>
      </c>
      <c r="G81" t="str">
        <f>VLOOKUP($C81,bangolf_players!$B$2:$G$4863,6,FALSE)</f>
        <v>SM1</v>
      </c>
      <c r="H81" t="str">
        <f>VLOOKUP($C81,bangolf_players!$B$2:$G$4863,4,FALSE)</f>
        <v>MGC "AS" Witten 1963 e.V.</v>
      </c>
      <c r="I81" t="b">
        <f t="shared" si="0"/>
        <v>1</v>
      </c>
    </row>
    <row r="82" spans="1:9" x14ac:dyDescent="0.35">
      <c r="A82" t="s">
        <v>4052</v>
      </c>
      <c r="B82" t="str">
        <f>VLOOKUP(H82,Vereine!$A$2:$B$26,2,FALSE)</f>
        <v>ASS</v>
      </c>
      <c r="C82">
        <v>37171</v>
      </c>
      <c r="D82" t="s">
        <v>24</v>
      </c>
      <c r="E82" t="b">
        <f>COUNTIF(Gesamtstand!$B$3:$B$104,$A82)=0</f>
        <v>0</v>
      </c>
      <c r="G82" t="str">
        <f>VLOOKUP($C82,bangolf_players!$B$2:$G$4863,6,FALSE)</f>
        <v>SW2</v>
      </c>
      <c r="H82" t="str">
        <f>VLOOKUP($C82,bangolf_players!$B$2:$G$4863,4,FALSE)</f>
        <v>BGC Assindia Essen e.V.</v>
      </c>
      <c r="I82" t="b">
        <f t="shared" ref="I82:I96" si="13">G82=D82</f>
        <v>1</v>
      </c>
    </row>
    <row r="83" spans="1:9" x14ac:dyDescent="0.35">
      <c r="A83" t="s">
        <v>3265</v>
      </c>
      <c r="B83" t="str">
        <f>VLOOKUP(H83,Vereine!$A$2:$B$26,2,FALSE)</f>
        <v>Wesel</v>
      </c>
      <c r="C83" s="27">
        <v>66364</v>
      </c>
      <c r="D83" t="s">
        <v>3237</v>
      </c>
      <c r="E83" t="b">
        <f>COUNTIF(Gesamtstand!$B$3:$B$104,$A83)=0</f>
        <v>1</v>
      </c>
      <c r="G83" t="str">
        <f>VLOOKUP($C83,bangolf_players!$B$2:$G$4863,6,FALSE)</f>
        <v>JM</v>
      </c>
      <c r="H83" t="str">
        <f>VLOOKUP($C83,bangolf_players!$B$2:$G$4863,4,FALSE)</f>
        <v>1. MSC Wesel 6.6.1966 e.V.</v>
      </c>
      <c r="I83" t="b">
        <f t="shared" si="13"/>
        <v>1</v>
      </c>
    </row>
    <row r="84" spans="1:9" x14ac:dyDescent="0.35">
      <c r="A84" t="s">
        <v>75</v>
      </c>
      <c r="B84" t="str">
        <f>VLOOKUP(H84,Vereine!$A$2:$B$26,2,FALSE)</f>
        <v>Wesel</v>
      </c>
      <c r="C84">
        <v>66472</v>
      </c>
      <c r="D84" t="s">
        <v>25</v>
      </c>
      <c r="E84" t="b">
        <f>COUNTIF(Gesamtstand!$B$3:$B$104,$A84)=0</f>
        <v>1</v>
      </c>
      <c r="G84" t="str">
        <f>VLOOKUP($C84,bangolf_players!$B$2:$G$4863,6,FALSE)</f>
        <v>SM1</v>
      </c>
      <c r="H84" t="str">
        <f>VLOOKUP($C84,bangolf_players!$B$2:$G$4863,4,FALSE)</f>
        <v>1. MSC Wesel 6.6.1966 e.V.</v>
      </c>
      <c r="I84" t="b">
        <f t="shared" si="13"/>
        <v>1</v>
      </c>
    </row>
    <row r="85" spans="1:9" x14ac:dyDescent="0.35">
      <c r="A85" t="s">
        <v>60</v>
      </c>
      <c r="B85" t="str">
        <f>VLOOKUP(H85,Vereine!$A$2:$B$26,2,FALSE)</f>
        <v>Hobby</v>
      </c>
      <c r="C85" t="s">
        <v>61</v>
      </c>
      <c r="D85" t="s">
        <v>23</v>
      </c>
      <c r="E85" t="b">
        <f>COUNTIF(Gesamtstand!$B$3:$B$104,$A85)=0</f>
        <v>1</v>
      </c>
      <c r="G85" t="str">
        <f>VLOOKUP($C85,bangolf_players!$B$2:$G$4863,6,FALSE)</f>
        <v>H</v>
      </c>
      <c r="H85" t="str">
        <f>VLOOKUP($C85,bangolf_players!$B$2:$G$4863,4,FALSE)</f>
        <v>Hobby</v>
      </c>
      <c r="I85" t="b">
        <f t="shared" si="13"/>
        <v>1</v>
      </c>
    </row>
    <row r="86" spans="1:9" x14ac:dyDescent="0.35">
      <c r="A86" t="s">
        <v>3271</v>
      </c>
      <c r="B86" t="str">
        <f>VLOOKUP(H86,Vereine!$A$2:$B$26,2,FALSE)</f>
        <v>NEH</v>
      </c>
      <c r="C86">
        <v>38477</v>
      </c>
      <c r="D86" t="s">
        <v>23</v>
      </c>
      <c r="E86" t="b">
        <f>COUNTIF(Gesamtstand!$B$3:$B$104,$A86)=0</f>
        <v>1</v>
      </c>
      <c r="G86" t="str">
        <f>VLOOKUP($C86,bangolf_players!$B$2:$G$4863,6,FALSE)</f>
        <v>H</v>
      </c>
      <c r="H86" t="str">
        <f>VLOOKUP($C86,bangolf_players!$B$2:$G$4863,4,FALSE)</f>
        <v>MSK Neheim-Hüsten e.V.</v>
      </c>
      <c r="I86" t="b">
        <f t="shared" si="13"/>
        <v>1</v>
      </c>
    </row>
    <row r="87" spans="1:9" x14ac:dyDescent="0.35">
      <c r="A87" t="s">
        <v>20</v>
      </c>
      <c r="B87" t="str">
        <f>VLOOKUP(H87,Vereine!$A$2:$B$26,2,FALSE)</f>
        <v>ASW</v>
      </c>
      <c r="C87">
        <v>65804</v>
      </c>
      <c r="D87" t="s">
        <v>22</v>
      </c>
      <c r="E87" t="b">
        <f>COUNTIF(Gesamtstand!$B$3:$B$104,$A87)=0</f>
        <v>0</v>
      </c>
      <c r="G87" t="str">
        <f>VLOOKUP($C87,bangolf_players!$B$2:$G$4863,6,FALSE)</f>
        <v>SM2</v>
      </c>
      <c r="H87" t="str">
        <f>VLOOKUP($C87,bangolf_players!$B$2:$G$4863,4,FALSE)</f>
        <v>MGC "AS" Witten 1963 e.V.</v>
      </c>
      <c r="I87" t="b">
        <f t="shared" si="13"/>
        <v>1</v>
      </c>
    </row>
    <row r="88" spans="1:9" x14ac:dyDescent="0.35">
      <c r="A88" t="s">
        <v>70</v>
      </c>
      <c r="B88" t="str">
        <f>VLOOKUP(H88,Vereine!$A$2:$B$26,2,FALSE)</f>
        <v>BMC</v>
      </c>
      <c r="C88">
        <v>38509</v>
      </c>
      <c r="D88" t="s">
        <v>23</v>
      </c>
      <c r="E88" t="b">
        <f>COUNTIF(Gesamtstand!$B$3:$B$104,$A88)=0</f>
        <v>1</v>
      </c>
      <c r="G88" t="str">
        <f>VLOOKUP($C88,bangolf_players!$B$2:$G$4863,6,FALSE)</f>
        <v>H</v>
      </c>
      <c r="H88" t="str">
        <f>VLOOKUP($C88,bangolf_players!$B$2:$G$4863,4,FALSE)</f>
        <v>Bochumer Minigolf-Club 1960 e.V.</v>
      </c>
      <c r="I88" t="b">
        <f t="shared" si="13"/>
        <v>1</v>
      </c>
    </row>
    <row r="89" spans="1:9" x14ac:dyDescent="0.35">
      <c r="A89" t="s">
        <v>63</v>
      </c>
      <c r="B89" t="str">
        <f>VLOOKUP(H89,Vereine!$A$2:$B$26,2,FALSE)</f>
        <v>ASW</v>
      </c>
      <c r="C89">
        <v>5438</v>
      </c>
      <c r="D89" t="s">
        <v>22</v>
      </c>
      <c r="E89" t="b">
        <f>COUNTIF(Gesamtstand!$B$3:$B$104,$A89)=0</f>
        <v>1</v>
      </c>
      <c r="G89" t="str">
        <f>VLOOKUP($C89,bangolf_players!$B$2:$G$4863,6,FALSE)</f>
        <v>SM2</v>
      </c>
      <c r="H89" t="str">
        <f>VLOOKUP($C89,bangolf_players!$B$2:$G$4863,4,FALSE)</f>
        <v>MGC "AS" Witten 1963 e.V.</v>
      </c>
      <c r="I89" t="b">
        <f t="shared" si="13"/>
        <v>1</v>
      </c>
    </row>
    <row r="90" spans="1:9" x14ac:dyDescent="0.35">
      <c r="A90" t="s">
        <v>32</v>
      </c>
      <c r="B90" t="str">
        <f>VLOOKUP(H90,Vereine!$A$2:$B$26,2,FALSE)</f>
        <v>ASW</v>
      </c>
      <c r="C90">
        <v>35605</v>
      </c>
      <c r="D90" t="s">
        <v>38</v>
      </c>
      <c r="E90" t="b">
        <f>COUNTIF(Gesamtstand!$B$3:$B$104,$A90)=0</f>
        <v>0</v>
      </c>
      <c r="G90" t="str">
        <f>VLOOKUP($C90,bangolf_players!$B$2:$G$4863,6,FALSE)</f>
        <v>SW1</v>
      </c>
      <c r="H90" t="str">
        <f>VLOOKUP($C90,bangolf_players!$B$2:$G$4863,4,FALSE)</f>
        <v>MGC "AS" Witten 1963 e.V.</v>
      </c>
      <c r="I90" t="b">
        <f t="shared" si="13"/>
        <v>1</v>
      </c>
    </row>
    <row r="91" spans="1:9" x14ac:dyDescent="0.35">
      <c r="A91" t="s">
        <v>30</v>
      </c>
      <c r="B91" t="str">
        <f>VLOOKUP(H91,Vereine!$A$2:$B$26,2,FALSE)</f>
        <v>ASW</v>
      </c>
      <c r="C91">
        <v>66186</v>
      </c>
      <c r="D91" t="s">
        <v>3237</v>
      </c>
      <c r="E91" t="b">
        <f>COUNTIF(Gesamtstand!$B$3:$B$104,$A91)=0</f>
        <v>0</v>
      </c>
      <c r="G91" t="str">
        <f>VLOOKUP($C91,bangolf_players!$B$2:$G$4863,6,FALSE)</f>
        <v>JM</v>
      </c>
      <c r="H91" t="str">
        <f>VLOOKUP($C91,bangolf_players!$B$2:$G$4863,4,FALSE)</f>
        <v>MGC "AS" Witten 1963 e.V.</v>
      </c>
      <c r="I91" t="b">
        <f t="shared" si="13"/>
        <v>1</v>
      </c>
    </row>
    <row r="92" spans="1:9" x14ac:dyDescent="0.35">
      <c r="A92" t="s">
        <v>28</v>
      </c>
      <c r="B92" t="str">
        <f>VLOOKUP(H92,Vereine!$A$2:$B$26,2,FALSE)</f>
        <v>ASW</v>
      </c>
      <c r="C92">
        <v>35604</v>
      </c>
      <c r="D92" t="s">
        <v>25</v>
      </c>
      <c r="E92" t="b">
        <f>COUNTIF(Gesamtstand!$B$3:$B$104,$A92)=0</f>
        <v>0</v>
      </c>
      <c r="G92" t="str">
        <f>VLOOKUP($C92,bangolf_players!$B$2:$G$4863,6,FALSE)</f>
        <v>SM1</v>
      </c>
      <c r="H92" t="str">
        <f>VLOOKUP($C92,bangolf_players!$B$2:$G$4863,4,FALSE)</f>
        <v>MGC "AS" Witten 1963 e.V.</v>
      </c>
      <c r="I92" t="b">
        <f t="shared" si="13"/>
        <v>1</v>
      </c>
    </row>
    <row r="93" spans="1:9" x14ac:dyDescent="0.35">
      <c r="A93" t="s">
        <v>3242</v>
      </c>
      <c r="B93" t="str">
        <f>VLOOKUP(H93,Vereine!$A$2:$B$26,2,FALSE)</f>
        <v>HEV</v>
      </c>
      <c r="C93" s="27">
        <v>33510</v>
      </c>
      <c r="D93" t="s">
        <v>35</v>
      </c>
      <c r="E93" t="b">
        <f>COUNTIF(Gesamtstand!$B$3:$B$104,$A93)=0</f>
        <v>0</v>
      </c>
      <c r="G93" t="str">
        <f>VLOOKUP($C93,bangolf_players!$B$2:$G$4863,6,FALSE)</f>
        <v>D</v>
      </c>
      <c r="H93" t="str">
        <f>VLOOKUP($C93,bangolf_players!$B$2:$G$4863,4,FALSE)</f>
        <v>MGC Heven e.V.</v>
      </c>
      <c r="I93" t="b">
        <f t="shared" ref="I93:I95" si="14">G93=D93</f>
        <v>1</v>
      </c>
    </row>
    <row r="94" spans="1:9" x14ac:dyDescent="0.35">
      <c r="A94" t="s">
        <v>4079</v>
      </c>
      <c r="B94" t="str">
        <f>VLOOKUP(H94,Vereine!$A$2:$B$26,2,FALSE)</f>
        <v>Ennep.</v>
      </c>
      <c r="C94" s="27">
        <v>44805</v>
      </c>
      <c r="D94" t="s">
        <v>25</v>
      </c>
      <c r="E94" t="b">
        <f>COUNTIF(Gesamtstand!$B$3:$B$104,$A94)=0</f>
        <v>0</v>
      </c>
      <c r="G94" t="str">
        <f>VLOOKUP($C94,bangolf_players!$B$2:$G$4863,6,FALSE)</f>
        <v>SM1</v>
      </c>
      <c r="H94" t="str">
        <f>VLOOKUP($C94,bangolf_players!$B$2:$G$4863,4,FALSE)</f>
        <v>BSC Ennepetal e.V.</v>
      </c>
      <c r="I94" t="b">
        <f t="shared" si="14"/>
        <v>1</v>
      </c>
    </row>
    <row r="95" spans="1:9" x14ac:dyDescent="0.35">
      <c r="A95" t="s">
        <v>4102</v>
      </c>
      <c r="B95" t="str">
        <f>VLOOKUP(H95,Vereine!$A$2:$B$26,2,FALSE)</f>
        <v>Hobby</v>
      </c>
      <c r="C95" s="27" t="s">
        <v>4038</v>
      </c>
      <c r="D95" t="s">
        <v>25</v>
      </c>
      <c r="E95" t="b">
        <f>COUNTIF(Gesamtstand!$B$3:$B$104,$A95)=0</f>
        <v>0</v>
      </c>
      <c r="G95" t="str">
        <f>VLOOKUP($C95,bangolf_players!$B$2:$G$4863,6,FALSE)</f>
        <v>SM1</v>
      </c>
      <c r="H95" t="str">
        <f>VLOOKUP($C95,bangolf_players!$B$2:$G$4863,4,FALSE)</f>
        <v>Hobby</v>
      </c>
      <c r="I95" t="b">
        <f t="shared" si="14"/>
        <v>1</v>
      </c>
    </row>
    <row r="96" spans="1:9" x14ac:dyDescent="0.35">
      <c r="A96" t="s">
        <v>4121</v>
      </c>
      <c r="B96" t="str">
        <f>VLOOKUP(H96,Vereine!$A$2:$B$26,2,FALSE)</f>
        <v>Hobby</v>
      </c>
      <c r="C96" s="27" t="s">
        <v>4120</v>
      </c>
      <c r="D96" t="s">
        <v>23</v>
      </c>
      <c r="E96" t="b">
        <f>COUNTIF(Gesamtstand!$B$3:$B$104,$A96)=0</f>
        <v>0</v>
      </c>
      <c r="G96" t="str">
        <f>VLOOKUP($C96,bangolf_players!$B$2:$G$4863,6,FALSE)</f>
        <v>H</v>
      </c>
      <c r="H96" t="str">
        <f>VLOOKUP($C96,bangolf_players!$B$2:$G$4863,4,FALSE)</f>
        <v>Hobby</v>
      </c>
      <c r="I96" t="b">
        <f t="shared" si="13"/>
        <v>1</v>
      </c>
    </row>
  </sheetData>
  <sortState ref="A3:E91">
    <sortCondition ref="A3:A91"/>
  </sortState>
  <mergeCells count="1">
    <mergeCell ref="A1:E1"/>
  </mergeCells>
  <pageMargins left="0.7" right="0.7" top="0.78740157499999996" bottom="0.78740157499999996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/>
  <dimension ref="A1:B11"/>
  <sheetViews>
    <sheetView workbookViewId="0">
      <selection sqref="A1:F1"/>
    </sheetView>
  </sheetViews>
  <sheetFormatPr baseColWidth="10" defaultColWidth="11.54296875" defaultRowHeight="12.5" x14ac:dyDescent="0.25"/>
  <cols>
    <col min="1" max="16384" width="11.54296875" style="27"/>
  </cols>
  <sheetData>
    <row r="1" spans="1:2" x14ac:dyDescent="0.25">
      <c r="A1" s="27" t="s">
        <v>3234</v>
      </c>
      <c r="B1" s="27" t="s">
        <v>3235</v>
      </c>
    </row>
    <row r="2" spans="1:2" x14ac:dyDescent="0.25">
      <c r="A2" s="27" t="s">
        <v>116</v>
      </c>
      <c r="B2" s="27" t="s">
        <v>24</v>
      </c>
    </row>
    <row r="3" spans="1:2" x14ac:dyDescent="0.25">
      <c r="A3" s="27" t="s">
        <v>134</v>
      </c>
      <c r="B3" s="27" t="s">
        <v>38</v>
      </c>
    </row>
    <row r="4" spans="1:2" x14ac:dyDescent="0.25">
      <c r="A4" s="27" t="s">
        <v>138</v>
      </c>
      <c r="B4" s="27" t="s">
        <v>35</v>
      </c>
    </row>
    <row r="5" spans="1:2" x14ac:dyDescent="0.25">
      <c r="A5" s="27" t="s">
        <v>112</v>
      </c>
      <c r="B5" s="27" t="s">
        <v>22</v>
      </c>
    </row>
    <row r="6" spans="1:2" x14ac:dyDescent="0.25">
      <c r="A6" s="27" t="s">
        <v>123</v>
      </c>
      <c r="B6" s="27" t="s">
        <v>25</v>
      </c>
    </row>
    <row r="7" spans="1:2" x14ac:dyDescent="0.25">
      <c r="A7" s="27" t="s">
        <v>127</v>
      </c>
      <c r="B7" s="27" t="s">
        <v>23</v>
      </c>
    </row>
    <row r="8" spans="1:2" x14ac:dyDescent="0.25">
      <c r="A8" s="27" t="s">
        <v>164</v>
      </c>
      <c r="B8" s="27" t="s">
        <v>3236</v>
      </c>
    </row>
    <row r="9" spans="1:2" x14ac:dyDescent="0.25">
      <c r="A9" s="27" t="s">
        <v>197</v>
      </c>
      <c r="B9" s="27" t="s">
        <v>3237</v>
      </c>
    </row>
    <row r="10" spans="1:2" x14ac:dyDescent="0.25">
      <c r="A10" s="27" t="s">
        <v>215</v>
      </c>
      <c r="B10" s="27" t="s">
        <v>3238</v>
      </c>
    </row>
    <row r="11" spans="1:2" x14ac:dyDescent="0.25">
      <c r="A11" s="27" t="s">
        <v>152</v>
      </c>
      <c r="B11" s="27" t="s">
        <v>36</v>
      </c>
    </row>
  </sheetData>
  <pageMargins left="0.78740157499999996" right="0.78740157499999996" top="0.984251969" bottom="0.984251969" header="0.4921259845" footer="0.492125984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B101"/>
  <sheetViews>
    <sheetView workbookViewId="0">
      <selection sqref="A1:F1"/>
    </sheetView>
  </sheetViews>
  <sheetFormatPr baseColWidth="10" defaultRowHeight="14.5" x14ac:dyDescent="0.35"/>
  <cols>
    <col min="1" max="1" width="5.26953125" bestFit="1" customWidth="1"/>
    <col min="2" max="2" width="7.26953125" bestFit="1" customWidth="1"/>
  </cols>
  <sheetData>
    <row r="1" spans="1:2" x14ac:dyDescent="0.35">
      <c r="A1" t="s">
        <v>26</v>
      </c>
      <c r="B1" t="s">
        <v>27</v>
      </c>
    </row>
    <row r="2" spans="1:2" x14ac:dyDescent="0.35">
      <c r="A2">
        <v>0</v>
      </c>
      <c r="B2">
        <v>0</v>
      </c>
    </row>
    <row r="3" spans="1:2" x14ac:dyDescent="0.35">
      <c r="A3">
        <v>1</v>
      </c>
      <c r="B3">
        <v>25</v>
      </c>
    </row>
    <row r="4" spans="1:2" x14ac:dyDescent="0.35">
      <c r="A4">
        <v>2</v>
      </c>
      <c r="B4">
        <v>21</v>
      </c>
    </row>
    <row r="5" spans="1:2" x14ac:dyDescent="0.35">
      <c r="A5">
        <v>3</v>
      </c>
      <c r="B5">
        <v>18</v>
      </c>
    </row>
    <row r="6" spans="1:2" x14ac:dyDescent="0.35">
      <c r="A6">
        <v>4</v>
      </c>
      <c r="B6">
        <v>15</v>
      </c>
    </row>
    <row r="7" spans="1:2" x14ac:dyDescent="0.35">
      <c r="A7">
        <v>5</v>
      </c>
      <c r="B7">
        <v>15</v>
      </c>
    </row>
    <row r="8" spans="1:2" x14ac:dyDescent="0.35">
      <c r="A8">
        <v>6</v>
      </c>
      <c r="B8">
        <v>15</v>
      </c>
    </row>
    <row r="9" spans="1:2" x14ac:dyDescent="0.35">
      <c r="A9">
        <v>7</v>
      </c>
      <c r="B9">
        <v>10</v>
      </c>
    </row>
    <row r="10" spans="1:2" x14ac:dyDescent="0.35">
      <c r="A10">
        <v>8</v>
      </c>
      <c r="B10">
        <v>10</v>
      </c>
    </row>
    <row r="11" spans="1:2" x14ac:dyDescent="0.35">
      <c r="A11">
        <v>9</v>
      </c>
      <c r="B11">
        <v>10</v>
      </c>
    </row>
    <row r="12" spans="1:2" x14ac:dyDescent="0.35">
      <c r="A12">
        <v>10</v>
      </c>
      <c r="B12">
        <v>10</v>
      </c>
    </row>
    <row r="13" spans="1:2" x14ac:dyDescent="0.35">
      <c r="A13">
        <v>11</v>
      </c>
      <c r="B13">
        <v>5</v>
      </c>
    </row>
    <row r="14" spans="1:2" x14ac:dyDescent="0.35">
      <c r="A14">
        <v>12</v>
      </c>
      <c r="B14">
        <v>5</v>
      </c>
    </row>
    <row r="15" spans="1:2" x14ac:dyDescent="0.35">
      <c r="A15">
        <v>13</v>
      </c>
      <c r="B15">
        <v>5</v>
      </c>
    </row>
    <row r="16" spans="1:2" x14ac:dyDescent="0.35">
      <c r="A16">
        <v>14</v>
      </c>
      <c r="B16">
        <v>5</v>
      </c>
    </row>
    <row r="17" spans="1:2" x14ac:dyDescent="0.35">
      <c r="A17">
        <v>15</v>
      </c>
      <c r="B17">
        <v>5</v>
      </c>
    </row>
    <row r="18" spans="1:2" x14ac:dyDescent="0.35">
      <c r="A18">
        <v>16</v>
      </c>
      <c r="B18">
        <v>3</v>
      </c>
    </row>
    <row r="19" spans="1:2" x14ac:dyDescent="0.35">
      <c r="A19">
        <v>17</v>
      </c>
      <c r="B19">
        <v>3</v>
      </c>
    </row>
    <row r="20" spans="1:2" x14ac:dyDescent="0.35">
      <c r="A20">
        <v>18</v>
      </c>
      <c r="B20">
        <v>3</v>
      </c>
    </row>
    <row r="21" spans="1:2" x14ac:dyDescent="0.35">
      <c r="A21">
        <v>19</v>
      </c>
      <c r="B21">
        <v>3</v>
      </c>
    </row>
    <row r="22" spans="1:2" x14ac:dyDescent="0.35">
      <c r="A22">
        <v>20</v>
      </c>
      <c r="B22">
        <v>3</v>
      </c>
    </row>
    <row r="23" spans="1:2" x14ac:dyDescent="0.35">
      <c r="A23">
        <v>21</v>
      </c>
      <c r="B23">
        <v>1</v>
      </c>
    </row>
    <row r="24" spans="1:2" x14ac:dyDescent="0.35">
      <c r="A24">
        <v>22</v>
      </c>
      <c r="B24">
        <v>1</v>
      </c>
    </row>
    <row r="25" spans="1:2" x14ac:dyDescent="0.35">
      <c r="A25">
        <v>23</v>
      </c>
      <c r="B25">
        <v>1</v>
      </c>
    </row>
    <row r="26" spans="1:2" x14ac:dyDescent="0.35">
      <c r="A26">
        <v>24</v>
      </c>
      <c r="B26">
        <v>1</v>
      </c>
    </row>
    <row r="27" spans="1:2" x14ac:dyDescent="0.35">
      <c r="A27">
        <v>25</v>
      </c>
      <c r="B27">
        <v>1</v>
      </c>
    </row>
    <row r="28" spans="1:2" x14ac:dyDescent="0.35">
      <c r="A28">
        <v>26</v>
      </c>
      <c r="B28">
        <v>1</v>
      </c>
    </row>
    <row r="29" spans="1:2" x14ac:dyDescent="0.35">
      <c r="A29">
        <v>27</v>
      </c>
      <c r="B29">
        <v>1</v>
      </c>
    </row>
    <row r="30" spans="1:2" x14ac:dyDescent="0.35">
      <c r="A30">
        <v>28</v>
      </c>
      <c r="B30">
        <v>1</v>
      </c>
    </row>
    <row r="31" spans="1:2" x14ac:dyDescent="0.35">
      <c r="A31">
        <v>29</v>
      </c>
      <c r="B31">
        <v>1</v>
      </c>
    </row>
    <row r="32" spans="1:2" x14ac:dyDescent="0.35">
      <c r="A32">
        <v>30</v>
      </c>
      <c r="B32">
        <v>1</v>
      </c>
    </row>
    <row r="33" spans="1:2" x14ac:dyDescent="0.35">
      <c r="A33">
        <v>31</v>
      </c>
      <c r="B33">
        <v>1</v>
      </c>
    </row>
    <row r="34" spans="1:2" x14ac:dyDescent="0.35">
      <c r="A34">
        <v>32</v>
      </c>
      <c r="B34">
        <v>1</v>
      </c>
    </row>
    <row r="35" spans="1:2" x14ac:dyDescent="0.35">
      <c r="A35">
        <v>33</v>
      </c>
      <c r="B35">
        <v>1</v>
      </c>
    </row>
    <row r="36" spans="1:2" x14ac:dyDescent="0.35">
      <c r="A36">
        <v>34</v>
      </c>
      <c r="B36">
        <v>1</v>
      </c>
    </row>
    <row r="37" spans="1:2" x14ac:dyDescent="0.35">
      <c r="A37">
        <v>35</v>
      </c>
      <c r="B37">
        <v>1</v>
      </c>
    </row>
    <row r="38" spans="1:2" x14ac:dyDescent="0.35">
      <c r="A38">
        <v>36</v>
      </c>
      <c r="B38">
        <v>1</v>
      </c>
    </row>
    <row r="39" spans="1:2" x14ac:dyDescent="0.35">
      <c r="A39">
        <v>37</v>
      </c>
      <c r="B39">
        <v>1</v>
      </c>
    </row>
    <row r="40" spans="1:2" x14ac:dyDescent="0.35">
      <c r="A40">
        <v>38</v>
      </c>
      <c r="B40">
        <v>1</v>
      </c>
    </row>
    <row r="41" spans="1:2" x14ac:dyDescent="0.35">
      <c r="A41">
        <v>39</v>
      </c>
      <c r="B41">
        <v>1</v>
      </c>
    </row>
    <row r="42" spans="1:2" x14ac:dyDescent="0.35">
      <c r="A42">
        <v>40</v>
      </c>
      <c r="B42">
        <v>1</v>
      </c>
    </row>
    <row r="43" spans="1:2" x14ac:dyDescent="0.35">
      <c r="A43">
        <v>41</v>
      </c>
      <c r="B43">
        <v>1</v>
      </c>
    </row>
    <row r="44" spans="1:2" x14ac:dyDescent="0.35">
      <c r="A44">
        <v>42</v>
      </c>
      <c r="B44">
        <v>1</v>
      </c>
    </row>
    <row r="45" spans="1:2" x14ac:dyDescent="0.35">
      <c r="A45">
        <v>43</v>
      </c>
      <c r="B45">
        <v>1</v>
      </c>
    </row>
    <row r="46" spans="1:2" x14ac:dyDescent="0.35">
      <c r="A46">
        <v>44</v>
      </c>
      <c r="B46">
        <v>1</v>
      </c>
    </row>
    <row r="47" spans="1:2" x14ac:dyDescent="0.35">
      <c r="A47">
        <v>45</v>
      </c>
      <c r="B47">
        <v>1</v>
      </c>
    </row>
    <row r="48" spans="1:2" x14ac:dyDescent="0.35">
      <c r="A48">
        <v>46</v>
      </c>
      <c r="B48">
        <v>1</v>
      </c>
    </row>
    <row r="49" spans="1:2" x14ac:dyDescent="0.35">
      <c r="A49">
        <v>47</v>
      </c>
      <c r="B49">
        <v>1</v>
      </c>
    </row>
    <row r="50" spans="1:2" x14ac:dyDescent="0.35">
      <c r="A50">
        <v>48</v>
      </c>
      <c r="B50">
        <v>1</v>
      </c>
    </row>
    <row r="51" spans="1:2" x14ac:dyDescent="0.35">
      <c r="A51">
        <v>49</v>
      </c>
      <c r="B51">
        <v>1</v>
      </c>
    </row>
    <row r="52" spans="1:2" x14ac:dyDescent="0.35">
      <c r="A52">
        <v>50</v>
      </c>
      <c r="B52">
        <v>1</v>
      </c>
    </row>
    <row r="53" spans="1:2" x14ac:dyDescent="0.35">
      <c r="A53">
        <v>51</v>
      </c>
      <c r="B53">
        <v>1</v>
      </c>
    </row>
    <row r="54" spans="1:2" x14ac:dyDescent="0.35">
      <c r="A54">
        <v>52</v>
      </c>
      <c r="B54">
        <v>1</v>
      </c>
    </row>
    <row r="55" spans="1:2" x14ac:dyDescent="0.35">
      <c r="A55">
        <v>53</v>
      </c>
      <c r="B55">
        <v>1</v>
      </c>
    </row>
    <row r="56" spans="1:2" x14ac:dyDescent="0.35">
      <c r="A56">
        <v>54</v>
      </c>
      <c r="B56">
        <v>1</v>
      </c>
    </row>
    <row r="57" spans="1:2" x14ac:dyDescent="0.35">
      <c r="A57">
        <v>55</v>
      </c>
      <c r="B57">
        <v>1</v>
      </c>
    </row>
    <row r="58" spans="1:2" x14ac:dyDescent="0.35">
      <c r="A58">
        <v>56</v>
      </c>
      <c r="B58">
        <v>1</v>
      </c>
    </row>
    <row r="59" spans="1:2" x14ac:dyDescent="0.35">
      <c r="A59">
        <v>57</v>
      </c>
      <c r="B59">
        <v>1</v>
      </c>
    </row>
    <row r="60" spans="1:2" x14ac:dyDescent="0.35">
      <c r="A60">
        <v>58</v>
      </c>
      <c r="B60">
        <v>1</v>
      </c>
    </row>
    <row r="61" spans="1:2" x14ac:dyDescent="0.35">
      <c r="A61">
        <v>59</v>
      </c>
      <c r="B61">
        <v>1</v>
      </c>
    </row>
    <row r="62" spans="1:2" x14ac:dyDescent="0.35">
      <c r="A62">
        <v>60</v>
      </c>
      <c r="B62">
        <v>1</v>
      </c>
    </row>
    <row r="63" spans="1:2" x14ac:dyDescent="0.35">
      <c r="A63">
        <v>61</v>
      </c>
      <c r="B63">
        <v>1</v>
      </c>
    </row>
    <row r="64" spans="1:2" x14ac:dyDescent="0.35">
      <c r="A64">
        <v>62</v>
      </c>
      <c r="B64">
        <v>1</v>
      </c>
    </row>
    <row r="65" spans="1:2" x14ac:dyDescent="0.35">
      <c r="A65">
        <v>63</v>
      </c>
      <c r="B65">
        <v>1</v>
      </c>
    </row>
    <row r="66" spans="1:2" x14ac:dyDescent="0.35">
      <c r="A66">
        <v>64</v>
      </c>
      <c r="B66">
        <v>1</v>
      </c>
    </row>
    <row r="67" spans="1:2" x14ac:dyDescent="0.35">
      <c r="A67">
        <v>65</v>
      </c>
      <c r="B67">
        <v>1</v>
      </c>
    </row>
    <row r="68" spans="1:2" x14ac:dyDescent="0.35">
      <c r="A68">
        <v>66</v>
      </c>
      <c r="B68">
        <v>1</v>
      </c>
    </row>
    <row r="69" spans="1:2" x14ac:dyDescent="0.35">
      <c r="A69">
        <v>67</v>
      </c>
      <c r="B69">
        <v>1</v>
      </c>
    </row>
    <row r="70" spans="1:2" x14ac:dyDescent="0.35">
      <c r="A70">
        <v>68</v>
      </c>
      <c r="B70">
        <v>1</v>
      </c>
    </row>
    <row r="71" spans="1:2" x14ac:dyDescent="0.35">
      <c r="A71">
        <v>69</v>
      </c>
      <c r="B71">
        <v>1</v>
      </c>
    </row>
    <row r="72" spans="1:2" x14ac:dyDescent="0.35">
      <c r="A72">
        <v>70</v>
      </c>
      <c r="B72">
        <v>1</v>
      </c>
    </row>
    <row r="73" spans="1:2" x14ac:dyDescent="0.35">
      <c r="A73">
        <v>71</v>
      </c>
      <c r="B73">
        <v>1</v>
      </c>
    </row>
    <row r="74" spans="1:2" x14ac:dyDescent="0.35">
      <c r="A74">
        <v>72</v>
      </c>
      <c r="B74">
        <v>1</v>
      </c>
    </row>
    <row r="75" spans="1:2" x14ac:dyDescent="0.35">
      <c r="A75">
        <v>73</v>
      </c>
      <c r="B75">
        <v>1</v>
      </c>
    </row>
    <row r="76" spans="1:2" x14ac:dyDescent="0.35">
      <c r="A76">
        <v>74</v>
      </c>
      <c r="B76">
        <v>1</v>
      </c>
    </row>
    <row r="77" spans="1:2" x14ac:dyDescent="0.35">
      <c r="A77">
        <v>75</v>
      </c>
      <c r="B77">
        <v>1</v>
      </c>
    </row>
    <row r="78" spans="1:2" x14ac:dyDescent="0.35">
      <c r="A78">
        <v>76</v>
      </c>
      <c r="B78">
        <v>1</v>
      </c>
    </row>
    <row r="79" spans="1:2" x14ac:dyDescent="0.35">
      <c r="A79">
        <v>77</v>
      </c>
      <c r="B79">
        <v>1</v>
      </c>
    </row>
    <row r="80" spans="1:2" x14ac:dyDescent="0.35">
      <c r="A80">
        <v>78</v>
      </c>
      <c r="B80">
        <v>1</v>
      </c>
    </row>
    <row r="81" spans="1:2" x14ac:dyDescent="0.35">
      <c r="A81">
        <v>79</v>
      </c>
      <c r="B81">
        <v>1</v>
      </c>
    </row>
    <row r="82" spans="1:2" x14ac:dyDescent="0.35">
      <c r="A82">
        <v>80</v>
      </c>
      <c r="B82">
        <v>1</v>
      </c>
    </row>
    <row r="83" spans="1:2" x14ac:dyDescent="0.35">
      <c r="A83">
        <v>81</v>
      </c>
      <c r="B83">
        <v>1</v>
      </c>
    </row>
    <row r="84" spans="1:2" x14ac:dyDescent="0.35">
      <c r="A84">
        <v>82</v>
      </c>
      <c r="B84">
        <v>1</v>
      </c>
    </row>
    <row r="85" spans="1:2" x14ac:dyDescent="0.35">
      <c r="A85">
        <v>83</v>
      </c>
      <c r="B85">
        <v>1</v>
      </c>
    </row>
    <row r="86" spans="1:2" x14ac:dyDescent="0.35">
      <c r="A86">
        <v>84</v>
      </c>
      <c r="B86">
        <v>1</v>
      </c>
    </row>
    <row r="87" spans="1:2" x14ac:dyDescent="0.35">
      <c r="A87">
        <v>85</v>
      </c>
      <c r="B87">
        <v>1</v>
      </c>
    </row>
    <row r="88" spans="1:2" x14ac:dyDescent="0.35">
      <c r="A88">
        <v>86</v>
      </c>
      <c r="B88">
        <v>1</v>
      </c>
    </row>
    <row r="89" spans="1:2" x14ac:dyDescent="0.35">
      <c r="A89">
        <v>87</v>
      </c>
      <c r="B89">
        <v>1</v>
      </c>
    </row>
    <row r="90" spans="1:2" x14ac:dyDescent="0.35">
      <c r="A90">
        <v>88</v>
      </c>
      <c r="B90">
        <v>1</v>
      </c>
    </row>
    <row r="91" spans="1:2" x14ac:dyDescent="0.35">
      <c r="A91">
        <v>89</v>
      </c>
      <c r="B91">
        <v>1</v>
      </c>
    </row>
    <row r="92" spans="1:2" x14ac:dyDescent="0.35">
      <c r="A92">
        <v>90</v>
      </c>
      <c r="B92">
        <v>1</v>
      </c>
    </row>
    <row r="93" spans="1:2" x14ac:dyDescent="0.35">
      <c r="A93">
        <v>91</v>
      </c>
      <c r="B93">
        <v>1</v>
      </c>
    </row>
    <row r="94" spans="1:2" x14ac:dyDescent="0.35">
      <c r="A94">
        <v>92</v>
      </c>
      <c r="B94">
        <v>1</v>
      </c>
    </row>
    <row r="95" spans="1:2" x14ac:dyDescent="0.35">
      <c r="A95">
        <v>93</v>
      </c>
      <c r="B95">
        <v>1</v>
      </c>
    </row>
    <row r="96" spans="1:2" x14ac:dyDescent="0.35">
      <c r="A96">
        <v>94</v>
      </c>
      <c r="B96">
        <v>1</v>
      </c>
    </row>
    <row r="97" spans="1:2" x14ac:dyDescent="0.35">
      <c r="A97">
        <v>95</v>
      </c>
      <c r="B97">
        <v>1</v>
      </c>
    </row>
    <row r="98" spans="1:2" x14ac:dyDescent="0.35">
      <c r="A98">
        <v>96</v>
      </c>
      <c r="B98">
        <v>1</v>
      </c>
    </row>
    <row r="99" spans="1:2" x14ac:dyDescent="0.35">
      <c r="A99">
        <v>97</v>
      </c>
      <c r="B99">
        <v>1</v>
      </c>
    </row>
    <row r="100" spans="1:2" x14ac:dyDescent="0.35">
      <c r="A100">
        <v>98</v>
      </c>
      <c r="B100">
        <v>1</v>
      </c>
    </row>
    <row r="101" spans="1:2" x14ac:dyDescent="0.35">
      <c r="A101">
        <v>99</v>
      </c>
      <c r="B101">
        <v>1</v>
      </c>
    </row>
  </sheetData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/>
  <dimension ref="A1:F14"/>
  <sheetViews>
    <sheetView workbookViewId="0">
      <selection sqref="A1:F1"/>
    </sheetView>
  </sheetViews>
  <sheetFormatPr baseColWidth="10" defaultRowHeight="14.5" x14ac:dyDescent="0.35"/>
  <cols>
    <col min="1" max="1" width="3" bestFit="1" customWidth="1"/>
    <col min="2" max="2" width="41.26953125" bestFit="1" customWidth="1"/>
  </cols>
  <sheetData>
    <row r="1" spans="1:6" x14ac:dyDescent="0.35">
      <c r="A1" s="50">
        <v>10</v>
      </c>
      <c r="B1" t="s">
        <v>3264</v>
      </c>
    </row>
    <row r="2" spans="1:6" x14ac:dyDescent="0.35">
      <c r="B2" t="s">
        <v>3291</v>
      </c>
    </row>
    <row r="3" spans="1:6" x14ac:dyDescent="0.35">
      <c r="B3" t="s">
        <v>3292</v>
      </c>
    </row>
    <row r="4" spans="1:6" x14ac:dyDescent="0.35">
      <c r="B4" t="s">
        <v>3293</v>
      </c>
    </row>
    <row r="8" spans="1:6" x14ac:dyDescent="0.35">
      <c r="C8" t="s">
        <v>3649</v>
      </c>
      <c r="D8" t="s">
        <v>3651</v>
      </c>
      <c r="E8" t="s">
        <v>3653</v>
      </c>
    </row>
    <row r="9" spans="1:6" x14ac:dyDescent="0.35">
      <c r="B9" t="s">
        <v>3650</v>
      </c>
      <c r="C9">
        <v>17</v>
      </c>
      <c r="D9">
        <v>16</v>
      </c>
      <c r="E9">
        <f>ROUND(D9,0)</f>
        <v>16</v>
      </c>
      <c r="F9" s="49"/>
    </row>
    <row r="10" spans="1:6" x14ac:dyDescent="0.35">
      <c r="B10" t="s">
        <v>105</v>
      </c>
      <c r="C10">
        <v>11</v>
      </c>
      <c r="D10" s="48">
        <f>D9/$C$9*$C10</f>
        <v>10.352941176470589</v>
      </c>
      <c r="E10">
        <f>ROUND(D10,0)</f>
        <v>10</v>
      </c>
      <c r="F10" s="49"/>
    </row>
    <row r="11" spans="1:6" x14ac:dyDescent="0.35">
      <c r="B11" t="s">
        <v>3652</v>
      </c>
      <c r="C11">
        <v>12</v>
      </c>
      <c r="D11" s="48">
        <f>D9/$C$9*$C11</f>
        <v>11.294117647058822</v>
      </c>
      <c r="E11">
        <f>ROUND(D11,0)</f>
        <v>11</v>
      </c>
      <c r="F11" s="49"/>
    </row>
    <row r="13" spans="1:6" x14ac:dyDescent="0.35">
      <c r="B13" t="s">
        <v>3654</v>
      </c>
      <c r="C13" s="49">
        <f>C10/C9</f>
        <v>0.6470588235294118</v>
      </c>
      <c r="D13" s="49">
        <f>D10/D9</f>
        <v>0.6470588235294118</v>
      </c>
      <c r="E13" s="49">
        <f>E10/E9</f>
        <v>0.625</v>
      </c>
    </row>
    <row r="14" spans="1:6" x14ac:dyDescent="0.35">
      <c r="B14" t="s">
        <v>3655</v>
      </c>
      <c r="C14" s="49">
        <f>C11/C9</f>
        <v>0.70588235294117652</v>
      </c>
      <c r="D14" s="49">
        <f>D11/D9</f>
        <v>0.70588235294117641</v>
      </c>
      <c r="E14" s="49">
        <f>E11/E9</f>
        <v>0.6875</v>
      </c>
    </row>
  </sheetData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/>
  <dimension ref="A1:B26"/>
  <sheetViews>
    <sheetView workbookViewId="0">
      <selection sqref="A1:F1"/>
    </sheetView>
  </sheetViews>
  <sheetFormatPr baseColWidth="10" defaultRowHeight="14.5" x14ac:dyDescent="0.35"/>
  <cols>
    <col min="1" max="1" width="29.1796875" bestFit="1" customWidth="1"/>
  </cols>
  <sheetData>
    <row r="1" spans="1:2" x14ac:dyDescent="0.35">
      <c r="A1" t="s">
        <v>3474</v>
      </c>
      <c r="B1" t="s">
        <v>3475</v>
      </c>
    </row>
    <row r="2" spans="1:2" x14ac:dyDescent="0.35">
      <c r="A2" t="s">
        <v>375</v>
      </c>
      <c r="B2" t="s">
        <v>16</v>
      </c>
    </row>
    <row r="3" spans="1:2" x14ac:dyDescent="0.35">
      <c r="A3" t="s">
        <v>401</v>
      </c>
      <c r="B3" t="s">
        <v>76</v>
      </c>
    </row>
    <row r="4" spans="1:2" x14ac:dyDescent="0.35">
      <c r="A4" t="s">
        <v>285</v>
      </c>
      <c r="B4" t="s">
        <v>34</v>
      </c>
    </row>
    <row r="5" spans="1:2" x14ac:dyDescent="0.35">
      <c r="A5" t="s">
        <v>563</v>
      </c>
      <c r="B5" t="s">
        <v>37</v>
      </c>
    </row>
    <row r="6" spans="1:2" x14ac:dyDescent="0.35">
      <c r="A6" t="s">
        <v>163</v>
      </c>
      <c r="B6" t="s">
        <v>3273</v>
      </c>
    </row>
    <row r="7" spans="1:2" x14ac:dyDescent="0.35">
      <c r="A7" t="s">
        <v>2644</v>
      </c>
      <c r="B7" t="s">
        <v>4053</v>
      </c>
    </row>
    <row r="8" spans="1:2" x14ac:dyDescent="0.35">
      <c r="A8" t="s">
        <v>491</v>
      </c>
      <c r="B8" t="s">
        <v>3492</v>
      </c>
    </row>
    <row r="9" spans="1:2" x14ac:dyDescent="0.35">
      <c r="A9" t="s">
        <v>432</v>
      </c>
      <c r="B9" t="s">
        <v>4046</v>
      </c>
    </row>
    <row r="10" spans="1:2" x14ac:dyDescent="0.35">
      <c r="A10" t="s">
        <v>4</v>
      </c>
      <c r="B10" t="s">
        <v>4</v>
      </c>
    </row>
    <row r="11" spans="1:2" x14ac:dyDescent="0.35">
      <c r="A11" t="s">
        <v>132</v>
      </c>
      <c r="B11" t="s">
        <v>85</v>
      </c>
    </row>
    <row r="12" spans="1:2" x14ac:dyDescent="0.35">
      <c r="A12" t="s">
        <v>192</v>
      </c>
      <c r="B12" t="s">
        <v>73</v>
      </c>
    </row>
    <row r="13" spans="1:2" x14ac:dyDescent="0.35">
      <c r="A13" t="s">
        <v>776</v>
      </c>
      <c r="B13" t="s">
        <v>3258</v>
      </c>
    </row>
    <row r="14" spans="1:2" x14ac:dyDescent="0.35">
      <c r="A14" t="s">
        <v>214</v>
      </c>
      <c r="B14" t="s">
        <v>3274</v>
      </c>
    </row>
    <row r="15" spans="1:2" x14ac:dyDescent="0.35">
      <c r="A15" t="s">
        <v>343</v>
      </c>
      <c r="B15" t="s">
        <v>59</v>
      </c>
    </row>
    <row r="16" spans="1:2" x14ac:dyDescent="0.35">
      <c r="A16" t="s">
        <v>249</v>
      </c>
      <c r="B16" t="s">
        <v>78</v>
      </c>
    </row>
    <row r="17" spans="1:2" x14ac:dyDescent="0.35">
      <c r="A17" t="s">
        <v>340</v>
      </c>
      <c r="B17" t="s">
        <v>10</v>
      </c>
    </row>
    <row r="18" spans="1:2" x14ac:dyDescent="0.35">
      <c r="A18" t="s">
        <v>823</v>
      </c>
      <c r="B18" t="s">
        <v>3638</v>
      </c>
    </row>
    <row r="19" spans="1:2" x14ac:dyDescent="0.35">
      <c r="A19" t="s">
        <v>434</v>
      </c>
      <c r="B19" t="s">
        <v>3639</v>
      </c>
    </row>
    <row r="20" spans="1:2" x14ac:dyDescent="0.35">
      <c r="A20" t="s">
        <v>151</v>
      </c>
      <c r="B20" t="s">
        <v>56</v>
      </c>
    </row>
    <row r="21" spans="1:2" x14ac:dyDescent="0.35">
      <c r="A21" t="s">
        <v>846</v>
      </c>
      <c r="B21" t="s">
        <v>3490</v>
      </c>
    </row>
    <row r="22" spans="1:2" x14ac:dyDescent="0.35">
      <c r="A22" t="s">
        <v>471</v>
      </c>
      <c r="B22" t="s">
        <v>54</v>
      </c>
    </row>
    <row r="23" spans="1:2" x14ac:dyDescent="0.35">
      <c r="A23" t="s">
        <v>424</v>
      </c>
      <c r="B23" t="s">
        <v>58</v>
      </c>
    </row>
    <row r="24" spans="1:2" x14ac:dyDescent="0.35">
      <c r="A24" t="s">
        <v>1120</v>
      </c>
      <c r="B24" t="s">
        <v>3263</v>
      </c>
    </row>
    <row r="25" spans="1:2" x14ac:dyDescent="0.35">
      <c r="A25" t="s">
        <v>597</v>
      </c>
      <c r="B25" t="s">
        <v>4091</v>
      </c>
    </row>
    <row r="26" spans="1:2" x14ac:dyDescent="0.35">
      <c r="A26" t="s">
        <v>252</v>
      </c>
      <c r="B26" t="s">
        <v>3246</v>
      </c>
    </row>
  </sheetData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E18"/>
  <sheetViews>
    <sheetView workbookViewId="0">
      <selection sqref="A1:F1"/>
    </sheetView>
  </sheetViews>
  <sheetFormatPr baseColWidth="10" defaultRowHeight="14.5" x14ac:dyDescent="0.35"/>
  <cols>
    <col min="1" max="1" width="7.7265625" bestFit="1" customWidth="1"/>
    <col min="2" max="2" width="15.26953125" bestFit="1" customWidth="1"/>
    <col min="3" max="3" width="13" bestFit="1" customWidth="1"/>
    <col min="4" max="4" width="6.81640625" bestFit="1" customWidth="1"/>
  </cols>
  <sheetData>
    <row r="1" spans="1:5" x14ac:dyDescent="0.35">
      <c r="A1">
        <v>20</v>
      </c>
      <c r="B1" t="s">
        <v>3282</v>
      </c>
    </row>
    <row r="2" spans="1:5" x14ac:dyDescent="0.35">
      <c r="A2">
        <v>17</v>
      </c>
      <c r="B2" t="s">
        <v>3280</v>
      </c>
      <c r="C2" s="7"/>
    </row>
    <row r="3" spans="1:5" x14ac:dyDescent="0.35">
      <c r="A3">
        <f>A2*A1</f>
        <v>340</v>
      </c>
      <c r="B3" t="s">
        <v>3283</v>
      </c>
      <c r="C3" s="7"/>
    </row>
    <row r="4" spans="1:5" x14ac:dyDescent="0.35">
      <c r="A4" s="33">
        <f>1123.5/389</f>
        <v>2.8881748071979434</v>
      </c>
      <c r="B4" s="7" t="s">
        <v>3302</v>
      </c>
      <c r="C4" s="7"/>
    </row>
    <row r="5" spans="1:5" x14ac:dyDescent="0.35">
      <c r="A5" s="35">
        <v>3</v>
      </c>
      <c r="B5" t="s">
        <v>3281</v>
      </c>
    </row>
    <row r="6" spans="1:5" x14ac:dyDescent="0.35">
      <c r="A6">
        <f>A5*A3</f>
        <v>1020</v>
      </c>
      <c r="B6" t="s">
        <v>3284</v>
      </c>
    </row>
    <row r="7" spans="1:5" x14ac:dyDescent="0.35">
      <c r="A7" s="35">
        <f>Gesamtstand!Z42</f>
        <v>867</v>
      </c>
      <c r="B7" t="s">
        <v>3286</v>
      </c>
      <c r="C7" s="7"/>
      <c r="D7" s="35"/>
    </row>
    <row r="8" spans="1:5" x14ac:dyDescent="0.35">
      <c r="C8" s="7"/>
    </row>
    <row r="9" spans="1:5" x14ac:dyDescent="0.35">
      <c r="B9" t="s">
        <v>3287</v>
      </c>
      <c r="C9" s="7" t="s">
        <v>3288</v>
      </c>
      <c r="D9" t="s">
        <v>3289</v>
      </c>
      <c r="E9" t="s">
        <v>3290</v>
      </c>
    </row>
    <row r="10" spans="1:5" x14ac:dyDescent="0.35">
      <c r="A10">
        <v>1</v>
      </c>
      <c r="B10">
        <v>145</v>
      </c>
      <c r="C10" s="34">
        <f>B10/A$6</f>
        <v>0.14215686274509803</v>
      </c>
      <c r="D10">
        <f t="shared" ref="D10:D15" si="0">ROUND(C10*A$7,-1)</f>
        <v>120</v>
      </c>
      <c r="E10" s="36">
        <f>IF(A$7=0,0,D10/A$7)</f>
        <v>0.13840830449826991</v>
      </c>
    </row>
    <row r="11" spans="1:5" x14ac:dyDescent="0.35">
      <c r="A11">
        <v>2</v>
      </c>
      <c r="B11">
        <v>110</v>
      </c>
      <c r="C11" s="34">
        <f t="shared" ref="C11:C16" si="1">B11/A$6</f>
        <v>0.10784313725490197</v>
      </c>
      <c r="D11">
        <f t="shared" si="0"/>
        <v>90</v>
      </c>
      <c r="E11" s="36">
        <f t="shared" ref="E11:E16" si="2">IF(A$7=0,0,D11/A$7)</f>
        <v>0.10380622837370242</v>
      </c>
    </row>
    <row r="12" spans="1:5" x14ac:dyDescent="0.35">
      <c r="A12">
        <v>3</v>
      </c>
      <c r="B12">
        <v>85</v>
      </c>
      <c r="C12" s="34">
        <f t="shared" si="1"/>
        <v>8.3333333333333329E-2</v>
      </c>
      <c r="D12">
        <f t="shared" si="0"/>
        <v>70</v>
      </c>
      <c r="E12" s="36">
        <f t="shared" si="2"/>
        <v>8.073817762399077E-2</v>
      </c>
    </row>
    <row r="13" spans="1:5" x14ac:dyDescent="0.35">
      <c r="A13">
        <v>4</v>
      </c>
      <c r="B13">
        <v>70</v>
      </c>
      <c r="C13" s="34">
        <f t="shared" si="1"/>
        <v>6.8627450980392163E-2</v>
      </c>
      <c r="D13">
        <f t="shared" si="0"/>
        <v>60</v>
      </c>
      <c r="E13" s="36">
        <f t="shared" si="2"/>
        <v>6.9204152249134954E-2</v>
      </c>
    </row>
    <row r="14" spans="1:5" x14ac:dyDescent="0.35">
      <c r="A14">
        <v>5</v>
      </c>
      <c r="B14">
        <v>55</v>
      </c>
      <c r="C14" s="34">
        <f t="shared" si="1"/>
        <v>5.3921568627450983E-2</v>
      </c>
      <c r="D14">
        <f t="shared" si="0"/>
        <v>50</v>
      </c>
      <c r="E14" s="36">
        <f t="shared" si="2"/>
        <v>5.7670126874279123E-2</v>
      </c>
    </row>
    <row r="15" spans="1:5" x14ac:dyDescent="0.35">
      <c r="A15">
        <v>6</v>
      </c>
      <c r="B15">
        <v>45</v>
      </c>
      <c r="C15" s="34">
        <f t="shared" si="1"/>
        <v>4.4117647058823532E-2</v>
      </c>
      <c r="D15">
        <f t="shared" si="0"/>
        <v>40</v>
      </c>
      <c r="E15" s="36">
        <f t="shared" si="2"/>
        <v>4.61361014994233E-2</v>
      </c>
    </row>
    <row r="16" spans="1:5" x14ac:dyDescent="0.35">
      <c r="A16" t="s">
        <v>3285</v>
      </c>
      <c r="B16">
        <f>SUM(B10:B15)</f>
        <v>510</v>
      </c>
      <c r="C16" s="34">
        <f t="shared" si="1"/>
        <v>0.5</v>
      </c>
      <c r="D16">
        <f>SUM(D10:D15)</f>
        <v>430</v>
      </c>
      <c r="E16" s="36">
        <f t="shared" si="2"/>
        <v>0.49596309111880044</v>
      </c>
    </row>
    <row r="18" spans="3:3" x14ac:dyDescent="0.35">
      <c r="C18" s="37"/>
    </row>
  </sheetData>
  <pageMargins left="0.7" right="0.7" top="0.78740157499999996" bottom="0.78740157499999996" header="0.3" footer="0.3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/>
  <dimension ref="A1:D49"/>
  <sheetViews>
    <sheetView workbookViewId="0">
      <selection sqref="A1:C1"/>
    </sheetView>
  </sheetViews>
  <sheetFormatPr baseColWidth="10" defaultRowHeight="14.5" x14ac:dyDescent="0.35"/>
  <cols>
    <col min="1" max="1" width="22.54296875" customWidth="1"/>
    <col min="2" max="2" width="40.453125" bestFit="1" customWidth="1"/>
    <col min="3" max="3" width="9.81640625" customWidth="1"/>
    <col min="4" max="4" width="11" customWidth="1"/>
    <col min="5" max="5" width="12.26953125" bestFit="1" customWidth="1"/>
  </cols>
  <sheetData>
    <row r="1" spans="1:4" ht="18.75" customHeight="1" x14ac:dyDescent="0.45">
      <c r="A1" s="125" t="s">
        <v>3682</v>
      </c>
      <c r="B1" s="125"/>
      <c r="C1" s="125"/>
      <c r="D1" s="57"/>
    </row>
    <row r="2" spans="1:4" ht="18.75" customHeight="1" thickBot="1" x14ac:dyDescent="0.4">
      <c r="A2" s="126"/>
      <c r="B2" s="126"/>
      <c r="C2" s="126"/>
      <c r="D2" s="58"/>
    </row>
    <row r="3" spans="1:4" ht="15" thickBot="1" x14ac:dyDescent="0.4">
      <c r="A3" s="60" t="s">
        <v>3282</v>
      </c>
      <c r="B3" s="61" t="s">
        <v>3672</v>
      </c>
      <c r="C3" s="67" t="s">
        <v>3666</v>
      </c>
      <c r="D3" s="5"/>
    </row>
    <row r="4" spans="1:4" x14ac:dyDescent="0.35">
      <c r="A4" s="62" t="s">
        <v>4145</v>
      </c>
      <c r="B4" s="63" t="s">
        <v>4162</v>
      </c>
      <c r="C4" s="68">
        <v>2</v>
      </c>
    </row>
    <row r="5" spans="1:4" x14ac:dyDescent="0.35">
      <c r="A5" s="64" t="s">
        <v>4146</v>
      </c>
      <c r="B5" s="1" t="s">
        <v>4163</v>
      </c>
      <c r="C5" s="69">
        <v>2</v>
      </c>
    </row>
    <row r="6" spans="1:4" x14ac:dyDescent="0.35">
      <c r="A6" s="64" t="s">
        <v>4147</v>
      </c>
      <c r="B6" s="1" t="s">
        <v>4164</v>
      </c>
      <c r="C6" s="69">
        <v>3</v>
      </c>
    </row>
    <row r="7" spans="1:4" x14ac:dyDescent="0.35">
      <c r="A7" s="64" t="s">
        <v>4148</v>
      </c>
      <c r="B7" s="1" t="s">
        <v>4165</v>
      </c>
      <c r="C7" s="69">
        <v>3</v>
      </c>
    </row>
    <row r="8" spans="1:4" x14ac:dyDescent="0.35">
      <c r="A8" s="64" t="s">
        <v>4149</v>
      </c>
      <c r="B8" s="1" t="s">
        <v>4166</v>
      </c>
      <c r="C8" s="69">
        <v>3</v>
      </c>
    </row>
    <row r="9" spans="1:4" x14ac:dyDescent="0.35">
      <c r="A9" s="64" t="s">
        <v>4148</v>
      </c>
      <c r="B9" s="1" t="s">
        <v>4167</v>
      </c>
      <c r="C9" s="69">
        <v>4</v>
      </c>
    </row>
    <row r="10" spans="1:4" x14ac:dyDescent="0.35">
      <c r="A10" s="64" t="s">
        <v>4150</v>
      </c>
      <c r="B10" s="1" t="s">
        <v>4168</v>
      </c>
      <c r="C10" s="69">
        <v>4</v>
      </c>
    </row>
    <row r="11" spans="1:4" x14ac:dyDescent="0.35">
      <c r="A11" s="64" t="s">
        <v>4151</v>
      </c>
      <c r="B11" s="1" t="s">
        <v>4169</v>
      </c>
      <c r="C11" s="69">
        <v>4</v>
      </c>
    </row>
    <row r="12" spans="1:4" x14ac:dyDescent="0.35">
      <c r="A12" s="64" t="s">
        <v>4150</v>
      </c>
      <c r="B12" s="1" t="s">
        <v>4170</v>
      </c>
      <c r="C12" s="69">
        <v>5</v>
      </c>
    </row>
    <row r="13" spans="1:4" x14ac:dyDescent="0.35">
      <c r="A13" s="64" t="s">
        <v>4152</v>
      </c>
      <c r="B13" s="1" t="s">
        <v>4163</v>
      </c>
      <c r="C13" s="69">
        <v>5</v>
      </c>
    </row>
    <row r="14" spans="1:4" x14ac:dyDescent="0.35">
      <c r="A14" s="64" t="s">
        <v>4153</v>
      </c>
      <c r="B14" s="1" t="s">
        <v>4171</v>
      </c>
      <c r="C14" s="69">
        <v>5</v>
      </c>
    </row>
    <row r="15" spans="1:4" x14ac:dyDescent="0.35">
      <c r="A15" s="64" t="s">
        <v>4154</v>
      </c>
      <c r="B15" s="1" t="s">
        <v>4168</v>
      </c>
      <c r="C15" s="69">
        <v>6</v>
      </c>
    </row>
    <row r="16" spans="1:4" x14ac:dyDescent="0.35">
      <c r="A16" s="64" t="s">
        <v>4146</v>
      </c>
      <c r="B16" s="1" t="s">
        <v>4172</v>
      </c>
      <c r="C16" s="69">
        <v>6</v>
      </c>
    </row>
    <row r="17" spans="1:3" x14ac:dyDescent="0.35">
      <c r="A17" s="64" t="s">
        <v>4146</v>
      </c>
      <c r="B17" s="1" t="s">
        <v>4173</v>
      </c>
      <c r="C17" s="69">
        <v>7</v>
      </c>
    </row>
    <row r="18" spans="1:3" x14ac:dyDescent="0.35">
      <c r="A18" s="64" t="s">
        <v>4155</v>
      </c>
      <c r="B18" s="1" t="s">
        <v>4174</v>
      </c>
      <c r="C18" s="69">
        <v>7</v>
      </c>
    </row>
    <row r="19" spans="1:3" x14ac:dyDescent="0.35">
      <c r="A19" s="64" t="s">
        <v>97</v>
      </c>
      <c r="B19" s="1" t="s">
        <v>4175</v>
      </c>
      <c r="C19" s="69">
        <v>7</v>
      </c>
    </row>
    <row r="20" spans="1:3" x14ac:dyDescent="0.35">
      <c r="A20" s="64" t="s">
        <v>4156</v>
      </c>
      <c r="B20" s="1" t="s">
        <v>4176</v>
      </c>
      <c r="C20" s="69">
        <v>8</v>
      </c>
    </row>
    <row r="21" spans="1:3" x14ac:dyDescent="0.35">
      <c r="A21" s="64" t="s">
        <v>4147</v>
      </c>
      <c r="B21" s="1" t="s">
        <v>4177</v>
      </c>
      <c r="C21" s="69">
        <v>8</v>
      </c>
    </row>
    <row r="22" spans="1:3" x14ac:dyDescent="0.35">
      <c r="A22" s="64" t="s">
        <v>4148</v>
      </c>
      <c r="B22" s="1" t="s">
        <v>4178</v>
      </c>
      <c r="C22" s="69">
        <v>8</v>
      </c>
    </row>
    <row r="23" spans="1:3" x14ac:dyDescent="0.35">
      <c r="A23" s="64" t="s">
        <v>4157</v>
      </c>
      <c r="B23" s="1" t="s">
        <v>4179</v>
      </c>
      <c r="C23" s="69">
        <v>9</v>
      </c>
    </row>
    <row r="24" spans="1:3" x14ac:dyDescent="0.35">
      <c r="A24" s="64" t="s">
        <v>4154</v>
      </c>
      <c r="B24" s="1" t="s">
        <v>4180</v>
      </c>
      <c r="C24" s="69">
        <v>9</v>
      </c>
    </row>
    <row r="25" spans="1:3" x14ac:dyDescent="0.35">
      <c r="A25" s="64" t="s">
        <v>4150</v>
      </c>
      <c r="B25" s="1" t="s">
        <v>4163</v>
      </c>
      <c r="C25" s="69">
        <v>9</v>
      </c>
    </row>
    <row r="26" spans="1:3" x14ac:dyDescent="0.35">
      <c r="A26" s="64" t="s">
        <v>4158</v>
      </c>
      <c r="B26" s="1" t="s">
        <v>4181</v>
      </c>
      <c r="C26" s="69">
        <v>11</v>
      </c>
    </row>
    <row r="27" spans="1:3" x14ac:dyDescent="0.35">
      <c r="A27" s="64" t="s">
        <v>4147</v>
      </c>
      <c r="B27" s="1" t="s">
        <v>4180</v>
      </c>
      <c r="C27" s="69">
        <v>11</v>
      </c>
    </row>
    <row r="28" spans="1:3" x14ac:dyDescent="0.35">
      <c r="A28" s="64" t="s">
        <v>4157</v>
      </c>
      <c r="B28" s="1" t="s">
        <v>4182</v>
      </c>
      <c r="C28" s="69">
        <v>11</v>
      </c>
    </row>
    <row r="29" spans="1:3" x14ac:dyDescent="0.35">
      <c r="A29" s="64" t="s">
        <v>4154</v>
      </c>
      <c r="B29" s="1" t="s">
        <v>4183</v>
      </c>
      <c r="C29" s="69">
        <v>12</v>
      </c>
    </row>
    <row r="30" spans="1:3" x14ac:dyDescent="0.35">
      <c r="A30" s="64" t="s">
        <v>4147</v>
      </c>
      <c r="B30" s="1" t="s">
        <v>4184</v>
      </c>
      <c r="C30" s="69">
        <v>12</v>
      </c>
    </row>
    <row r="31" spans="1:3" x14ac:dyDescent="0.35">
      <c r="A31" s="64" t="s">
        <v>4151</v>
      </c>
      <c r="B31" s="1" t="s">
        <v>4185</v>
      </c>
      <c r="C31" s="69">
        <v>12</v>
      </c>
    </row>
    <row r="32" spans="1:3" x14ac:dyDescent="0.35">
      <c r="A32" s="64" t="s">
        <v>4145</v>
      </c>
      <c r="B32" s="1" t="s">
        <v>4162</v>
      </c>
      <c r="C32" s="69">
        <v>13</v>
      </c>
    </row>
    <row r="33" spans="1:3" x14ac:dyDescent="0.35">
      <c r="A33" s="64" t="s">
        <v>97</v>
      </c>
      <c r="B33" s="1" t="s">
        <v>4186</v>
      </c>
      <c r="C33" s="69">
        <v>13</v>
      </c>
    </row>
    <row r="34" spans="1:3" x14ac:dyDescent="0.35">
      <c r="A34" s="64" t="s">
        <v>4159</v>
      </c>
      <c r="B34" s="1" t="s">
        <v>4187</v>
      </c>
      <c r="C34" s="69">
        <v>13</v>
      </c>
    </row>
    <row r="35" spans="1:3" x14ac:dyDescent="0.35">
      <c r="A35" s="64" t="s">
        <v>4150</v>
      </c>
      <c r="B35" s="1" t="s">
        <v>4188</v>
      </c>
      <c r="C35" s="69">
        <v>14</v>
      </c>
    </row>
    <row r="36" spans="1:3" x14ac:dyDescent="0.35">
      <c r="A36" s="64" t="s">
        <v>97</v>
      </c>
      <c r="B36" s="1" t="s">
        <v>4189</v>
      </c>
      <c r="C36" s="69">
        <v>14</v>
      </c>
    </row>
    <row r="37" spans="1:3" x14ac:dyDescent="0.35">
      <c r="A37" s="64" t="s">
        <v>4151</v>
      </c>
      <c r="B37" s="1" t="s">
        <v>4190</v>
      </c>
      <c r="C37" s="69">
        <v>14</v>
      </c>
    </row>
    <row r="38" spans="1:3" x14ac:dyDescent="0.35">
      <c r="A38" s="64" t="s">
        <v>4157</v>
      </c>
      <c r="B38" s="1" t="s">
        <v>4191</v>
      </c>
      <c r="C38" s="69">
        <v>15</v>
      </c>
    </row>
    <row r="39" spans="1:3" x14ac:dyDescent="0.35">
      <c r="A39" s="64" t="s">
        <v>4150</v>
      </c>
      <c r="B39" s="1" t="s">
        <v>4180</v>
      </c>
      <c r="C39" s="69">
        <v>15</v>
      </c>
    </row>
    <row r="40" spans="1:3" x14ac:dyDescent="0.35">
      <c r="A40" s="64" t="s">
        <v>4156</v>
      </c>
      <c r="B40" s="54" t="s">
        <v>4192</v>
      </c>
      <c r="C40" s="69">
        <v>15</v>
      </c>
    </row>
    <row r="41" spans="1:3" x14ac:dyDescent="0.35">
      <c r="A41" s="64" t="s">
        <v>4148</v>
      </c>
      <c r="B41" s="1" t="s">
        <v>4193</v>
      </c>
      <c r="C41" s="69">
        <v>16</v>
      </c>
    </row>
    <row r="42" spans="1:3" x14ac:dyDescent="0.35">
      <c r="A42" s="64" t="s">
        <v>4151</v>
      </c>
      <c r="B42" s="1" t="s">
        <v>4194</v>
      </c>
      <c r="C42" s="69">
        <v>16</v>
      </c>
    </row>
    <row r="43" spans="1:3" x14ac:dyDescent="0.35">
      <c r="A43" s="64" t="s">
        <v>4156</v>
      </c>
      <c r="B43" s="1" t="s">
        <v>4195</v>
      </c>
      <c r="C43" s="69">
        <v>16</v>
      </c>
    </row>
    <row r="44" spans="1:3" x14ac:dyDescent="0.35">
      <c r="A44" s="64" t="s">
        <v>4157</v>
      </c>
      <c r="B44" s="54" t="s">
        <v>4188</v>
      </c>
      <c r="C44" s="69">
        <v>17</v>
      </c>
    </row>
    <row r="45" spans="1:3" x14ac:dyDescent="0.35">
      <c r="A45" s="64" t="s">
        <v>97</v>
      </c>
      <c r="B45" s="1" t="s">
        <v>4196</v>
      </c>
      <c r="C45" s="69">
        <v>17</v>
      </c>
    </row>
    <row r="46" spans="1:3" x14ac:dyDescent="0.35">
      <c r="A46" s="64" t="s">
        <v>4152</v>
      </c>
      <c r="B46" s="1" t="s">
        <v>4197</v>
      </c>
      <c r="C46" s="69">
        <v>17</v>
      </c>
    </row>
    <row r="47" spans="1:3" x14ac:dyDescent="0.35">
      <c r="A47" s="103" t="s">
        <v>4160</v>
      </c>
      <c r="B47" s="104" t="s">
        <v>4198</v>
      </c>
      <c r="C47" s="105">
        <v>18</v>
      </c>
    </row>
    <row r="48" spans="1:3" x14ac:dyDescent="0.35">
      <c r="A48" s="103" t="s">
        <v>4151</v>
      </c>
      <c r="B48" s="104" t="s">
        <v>4175</v>
      </c>
      <c r="C48" s="105">
        <v>18</v>
      </c>
    </row>
    <row r="49" spans="1:3" ht="15" thickBot="1" x14ac:dyDescent="0.4">
      <c r="A49" s="65" t="s">
        <v>4161</v>
      </c>
      <c r="B49" s="66" t="s">
        <v>4199</v>
      </c>
      <c r="C49" s="70">
        <v>18</v>
      </c>
    </row>
  </sheetData>
  <sortState ref="A4:D49">
    <sortCondition ref="C4:C49"/>
    <sortCondition ref="A4:A49"/>
  </sortState>
  <mergeCells count="2">
    <mergeCell ref="A1:C1"/>
    <mergeCell ref="A2:C2"/>
  </mergeCells>
  <printOptions horizontalCentered="1"/>
  <pageMargins left="0.70866141732283472" right="0.70866141732283472" top="0.39370078740157483" bottom="0.3937007874015748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/>
  <dimension ref="A1:L64"/>
  <sheetViews>
    <sheetView zoomScale="129" zoomScaleNormal="129" workbookViewId="0">
      <selection sqref="A1:J1"/>
    </sheetView>
  </sheetViews>
  <sheetFormatPr baseColWidth="10" defaultColWidth="11.453125" defaultRowHeight="14.5" x14ac:dyDescent="0.35"/>
  <cols>
    <col min="1" max="1" width="23.453125" style="4" bestFit="1" customWidth="1"/>
    <col min="2" max="3" width="7.54296875" style="4" bestFit="1" customWidth="1"/>
    <col min="4" max="4" width="7.26953125" style="4" bestFit="1" customWidth="1"/>
    <col min="5" max="5" width="8.1796875" style="4" bestFit="1" customWidth="1"/>
    <col min="6" max="6" width="5.54296875" style="4" bestFit="1" customWidth="1"/>
    <col min="7" max="7" width="6" style="4" bestFit="1" customWidth="1"/>
    <col min="8" max="8" width="7" style="4" bestFit="1" customWidth="1"/>
    <col min="9" max="9" width="8.26953125" style="4" bestFit="1" customWidth="1"/>
    <col min="10" max="10" width="6.54296875" style="4" bestFit="1" customWidth="1"/>
    <col min="11" max="11" width="7.1796875" style="4" bestFit="1" customWidth="1"/>
    <col min="12" max="12" width="18.7265625" style="4" bestFit="1" customWidth="1"/>
    <col min="13" max="16384" width="11.453125" style="4"/>
  </cols>
  <sheetData>
    <row r="1" spans="1:12" ht="23.5" x14ac:dyDescent="0.55000000000000004">
      <c r="A1" s="121" t="str">
        <f>CONCATENATE("5. Sommer-Cup - Freizeittreff Herbede - ",TEXT(Gesamtstand!$F$2,"TT.MM.JJ"))</f>
        <v>5. Sommer-Cup - Freizeittreff Herbede - 02.05.19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2" x14ac:dyDescent="0.35">
      <c r="A2" s="1" t="s">
        <v>0</v>
      </c>
      <c r="B2" s="2" t="s">
        <v>103</v>
      </c>
      <c r="C2" s="2" t="s">
        <v>104</v>
      </c>
      <c r="D2" s="2" t="s">
        <v>3296</v>
      </c>
      <c r="E2" s="2" t="s">
        <v>3261</v>
      </c>
      <c r="F2" s="2" t="s">
        <v>3297</v>
      </c>
      <c r="G2" s="2" t="s">
        <v>3298</v>
      </c>
      <c r="H2" s="2" t="s">
        <v>3299</v>
      </c>
      <c r="I2" s="2" t="s">
        <v>105</v>
      </c>
      <c r="J2" s="2" t="s">
        <v>27</v>
      </c>
      <c r="L2" s="30"/>
    </row>
    <row r="3" spans="1:12" x14ac:dyDescent="0.35">
      <c r="A3" s="1" t="s">
        <v>28</v>
      </c>
      <c r="B3" s="47"/>
      <c r="C3" s="44"/>
      <c r="D3" s="47" t="str">
        <f t="shared" ref="D3:D18" si="0">IF(B3&gt;0,C3+B3,"")</f>
        <v/>
      </c>
      <c r="E3" s="2" t="b">
        <v>1</v>
      </c>
      <c r="F3" s="2" t="str">
        <f t="shared" ref="F3:F18" si="1">IF(B3&gt;0,COUNTIF(B$3:B$55,"&lt;"&amp;B3)+1,"")</f>
        <v/>
      </c>
      <c r="G3" s="2" t="str">
        <f t="shared" ref="G3:G18" si="2">IF(C3&gt;0,COUNTIF(C$3:C$55,"&lt;"&amp;C3)+1,"")</f>
        <v/>
      </c>
      <c r="H3" s="2" t="str">
        <f t="shared" ref="H3:H18" si="3">IF(AND(B3&gt;0,C3&gt;0),COUNTIF(D$3:D$55,"&lt;"&amp;D3)+1,"")</f>
        <v/>
      </c>
      <c r="I3" s="2" t="str">
        <f t="shared" ref="I3:I18" si="4">IF(B3&gt;0,IF(E3,MIN(F3:H3),MAX(F3:H3)),"")</f>
        <v/>
      </c>
      <c r="J3" s="2" t="str">
        <f>IF(B3&gt;0,VLOOKUP(I3,Punkteschema!$A$2:$B$101,2,FALSE),"")</f>
        <v/>
      </c>
    </row>
    <row r="4" spans="1:12" x14ac:dyDescent="0.35">
      <c r="A4" s="1" t="s">
        <v>51</v>
      </c>
      <c r="B4" s="44"/>
      <c r="C4" s="44"/>
      <c r="D4" s="44" t="str">
        <f t="shared" si="0"/>
        <v/>
      </c>
      <c r="E4" s="2" t="b">
        <v>1</v>
      </c>
      <c r="F4" s="2" t="str">
        <f t="shared" si="1"/>
        <v/>
      </c>
      <c r="G4" s="2" t="str">
        <f t="shared" si="2"/>
        <v/>
      </c>
      <c r="H4" s="2" t="str">
        <f t="shared" si="3"/>
        <v/>
      </c>
      <c r="I4" s="2" t="str">
        <f t="shared" si="4"/>
        <v/>
      </c>
      <c r="J4" s="2" t="str">
        <f>IF(B4&gt;0,VLOOKUP(I4,Punkteschema!$A$2:$B$101,2,FALSE),"")</f>
        <v/>
      </c>
    </row>
    <row r="5" spans="1:12" x14ac:dyDescent="0.35">
      <c r="A5" s="1" t="s">
        <v>62</v>
      </c>
      <c r="B5" s="44"/>
      <c r="C5" s="44"/>
      <c r="D5" s="44" t="str">
        <f t="shared" si="0"/>
        <v/>
      </c>
      <c r="E5" s="2" t="b">
        <v>1</v>
      </c>
      <c r="F5" s="2" t="str">
        <f t="shared" si="1"/>
        <v/>
      </c>
      <c r="G5" s="2" t="str">
        <f t="shared" si="2"/>
        <v/>
      </c>
      <c r="H5" s="2" t="str">
        <f t="shared" si="3"/>
        <v/>
      </c>
      <c r="I5" s="2" t="str">
        <f t="shared" si="4"/>
        <v/>
      </c>
      <c r="J5" s="2" t="str">
        <f>IF(B5&gt;0,VLOOKUP(I5,Punkteschema!$A$2:$B$101,2,FALSE),"")</f>
        <v/>
      </c>
    </row>
    <row r="6" spans="1:12" x14ac:dyDescent="0.35">
      <c r="A6" s="1" t="s">
        <v>3477</v>
      </c>
      <c r="B6" s="44"/>
      <c r="C6" s="44"/>
      <c r="D6" s="44" t="str">
        <f t="shared" si="0"/>
        <v/>
      </c>
      <c r="E6" s="2" t="b">
        <v>1</v>
      </c>
      <c r="F6" s="2" t="str">
        <f t="shared" si="1"/>
        <v/>
      </c>
      <c r="G6" s="2" t="str">
        <f t="shared" si="2"/>
        <v/>
      </c>
      <c r="H6" s="2" t="str">
        <f t="shared" si="3"/>
        <v/>
      </c>
      <c r="I6" s="2" t="str">
        <f t="shared" si="4"/>
        <v/>
      </c>
      <c r="J6" s="2" t="str">
        <f>IF(B6&gt;0,VLOOKUP(I6,Punkteschema!$A$2:$B$101,2,FALSE),"")</f>
        <v/>
      </c>
    </row>
    <row r="7" spans="1:12" x14ac:dyDescent="0.35">
      <c r="A7" s="1" t="s">
        <v>32</v>
      </c>
      <c r="B7" s="46"/>
      <c r="C7" s="44"/>
      <c r="D7" s="46" t="str">
        <f t="shared" si="0"/>
        <v/>
      </c>
      <c r="E7" s="2" t="b">
        <v>1</v>
      </c>
      <c r="F7" s="2" t="str">
        <f t="shared" si="1"/>
        <v/>
      </c>
      <c r="G7" s="2" t="str">
        <f t="shared" si="2"/>
        <v/>
      </c>
      <c r="H7" s="2" t="str">
        <f t="shared" si="3"/>
        <v/>
      </c>
      <c r="I7" s="2" t="str">
        <f t="shared" si="4"/>
        <v/>
      </c>
      <c r="J7" s="2" t="str">
        <f>IF(B7&gt;0,VLOOKUP(I7,Punkteschema!$A$2:$B$101,2,FALSE),"")</f>
        <v/>
      </c>
    </row>
    <row r="8" spans="1:12" x14ac:dyDescent="0.35">
      <c r="A8" s="1" t="s">
        <v>3643</v>
      </c>
      <c r="B8" s="44"/>
      <c r="C8" s="44"/>
      <c r="D8" s="44" t="str">
        <f t="shared" si="0"/>
        <v/>
      </c>
      <c r="E8" s="2" t="b">
        <v>1</v>
      </c>
      <c r="F8" s="2" t="str">
        <f t="shared" si="1"/>
        <v/>
      </c>
      <c r="G8" s="2" t="str">
        <f t="shared" si="2"/>
        <v/>
      </c>
      <c r="H8" s="2" t="str">
        <f t="shared" si="3"/>
        <v/>
      </c>
      <c r="I8" s="2" t="str">
        <f t="shared" si="4"/>
        <v/>
      </c>
      <c r="J8" s="2" t="str">
        <f>IF(B8&gt;0,VLOOKUP(I8,Punkteschema!$A$2:$B$101,2,FALSE),"")</f>
        <v/>
      </c>
    </row>
    <row r="9" spans="1:12" x14ac:dyDescent="0.35">
      <c r="A9" s="1" t="s">
        <v>4047</v>
      </c>
      <c r="B9" s="44"/>
      <c r="C9" s="46"/>
      <c r="D9" s="44" t="str">
        <f t="shared" si="0"/>
        <v/>
      </c>
      <c r="E9" s="2" t="b">
        <v>1</v>
      </c>
      <c r="F9" s="2" t="str">
        <f t="shared" si="1"/>
        <v/>
      </c>
      <c r="G9" s="2" t="str">
        <f t="shared" si="2"/>
        <v/>
      </c>
      <c r="H9" s="2" t="str">
        <f t="shared" si="3"/>
        <v/>
      </c>
      <c r="I9" s="2" t="str">
        <f t="shared" si="4"/>
        <v/>
      </c>
      <c r="J9" s="2" t="str">
        <f>IF(B9&gt;0,VLOOKUP(I9,Punkteschema!$A$2:$B$101,2,FALSE),"")</f>
        <v/>
      </c>
    </row>
    <row r="10" spans="1:12" x14ac:dyDescent="0.35">
      <c r="A10" s="1" t="s">
        <v>12</v>
      </c>
      <c r="B10" s="46"/>
      <c r="C10" s="44"/>
      <c r="D10" s="44" t="str">
        <f t="shared" si="0"/>
        <v/>
      </c>
      <c r="E10" s="2" t="b">
        <v>1</v>
      </c>
      <c r="F10" s="2" t="str">
        <f t="shared" si="1"/>
        <v/>
      </c>
      <c r="G10" s="2" t="str">
        <f t="shared" si="2"/>
        <v/>
      </c>
      <c r="H10" s="2" t="str">
        <f t="shared" si="3"/>
        <v/>
      </c>
      <c r="I10" s="2" t="str">
        <f t="shared" si="4"/>
        <v/>
      </c>
      <c r="J10" s="2" t="str">
        <f>IF(B10&gt;0,VLOOKUP(I10,Punkteschema!$A$2:$B$101,2,FALSE),"")</f>
        <v/>
      </c>
    </row>
    <row r="11" spans="1:12" x14ac:dyDescent="0.35">
      <c r="A11" s="1" t="s">
        <v>4048</v>
      </c>
      <c r="B11" s="44"/>
      <c r="C11" s="46"/>
      <c r="D11" s="46" t="str">
        <f t="shared" si="0"/>
        <v/>
      </c>
      <c r="E11" s="2" t="b">
        <v>1</v>
      </c>
      <c r="F11" s="2" t="str">
        <f t="shared" si="1"/>
        <v/>
      </c>
      <c r="G11" s="2" t="str">
        <f t="shared" si="2"/>
        <v/>
      </c>
      <c r="H11" s="2" t="str">
        <f t="shared" si="3"/>
        <v/>
      </c>
      <c r="I11" s="2" t="str">
        <f t="shared" si="4"/>
        <v/>
      </c>
      <c r="J11" s="2" t="str">
        <f>IF(B11&gt;0,VLOOKUP(I11,Punkteschema!$A$2:$B$101,2,FALSE),"")</f>
        <v/>
      </c>
    </row>
    <row r="12" spans="1:12" x14ac:dyDescent="0.35">
      <c r="A12" s="1" t="s">
        <v>7</v>
      </c>
      <c r="B12" s="46"/>
      <c r="C12" s="46"/>
      <c r="D12" s="46" t="str">
        <f t="shared" si="0"/>
        <v/>
      </c>
      <c r="E12" s="2" t="b">
        <v>1</v>
      </c>
      <c r="F12" s="2" t="str">
        <f t="shared" si="1"/>
        <v/>
      </c>
      <c r="G12" s="2" t="str">
        <f t="shared" si="2"/>
        <v/>
      </c>
      <c r="H12" s="2" t="str">
        <f t="shared" si="3"/>
        <v/>
      </c>
      <c r="I12" s="2" t="str">
        <f t="shared" si="4"/>
        <v/>
      </c>
      <c r="J12" s="2" t="str">
        <f>IF(B12&gt;0,VLOOKUP(I12,Punkteschema!$A$2:$B$101,2,FALSE),"")</f>
        <v/>
      </c>
    </row>
    <row r="13" spans="1:12" x14ac:dyDescent="0.35">
      <c r="A13" s="1" t="s">
        <v>3244</v>
      </c>
      <c r="B13" s="46"/>
      <c r="C13" s="46"/>
      <c r="D13" s="46" t="str">
        <f t="shared" si="0"/>
        <v/>
      </c>
      <c r="E13" s="2" t="b">
        <v>1</v>
      </c>
      <c r="F13" s="2" t="str">
        <f t="shared" si="1"/>
        <v/>
      </c>
      <c r="G13" s="2" t="str">
        <f t="shared" si="2"/>
        <v/>
      </c>
      <c r="H13" s="2" t="str">
        <f t="shared" si="3"/>
        <v/>
      </c>
      <c r="I13" s="2" t="str">
        <f t="shared" si="4"/>
        <v/>
      </c>
      <c r="J13" s="2" t="str">
        <f>IF(B13&gt;0,VLOOKUP(I13,Punkteschema!$A$2:$B$101,2,FALSE),"")</f>
        <v/>
      </c>
    </row>
    <row r="14" spans="1:12" x14ac:dyDescent="0.35">
      <c r="A14" s="1" t="s">
        <v>3644</v>
      </c>
      <c r="B14" s="46"/>
      <c r="C14" s="46"/>
      <c r="D14" s="46" t="str">
        <f t="shared" si="0"/>
        <v/>
      </c>
      <c r="E14" s="2" t="b">
        <v>1</v>
      </c>
      <c r="F14" s="2" t="str">
        <f t="shared" si="1"/>
        <v/>
      </c>
      <c r="G14" s="2" t="str">
        <f t="shared" si="2"/>
        <v/>
      </c>
      <c r="H14" s="2" t="str">
        <f t="shared" si="3"/>
        <v/>
      </c>
      <c r="I14" s="2" t="str">
        <f t="shared" si="4"/>
        <v/>
      </c>
      <c r="J14" s="2" t="str">
        <f>IF(B14&gt;0,VLOOKUP(I14,Punkteschema!$A$2:$B$101,2,FALSE),"")</f>
        <v/>
      </c>
    </row>
    <row r="15" spans="1:12" x14ac:dyDescent="0.35">
      <c r="A15" s="1" t="s">
        <v>30</v>
      </c>
      <c r="B15" s="46"/>
      <c r="C15" s="46"/>
      <c r="D15" s="46" t="str">
        <f t="shared" si="0"/>
        <v/>
      </c>
      <c r="E15" s="2" t="b">
        <v>1</v>
      </c>
      <c r="F15" s="2" t="str">
        <f t="shared" si="1"/>
        <v/>
      </c>
      <c r="G15" s="2" t="str">
        <f t="shared" si="2"/>
        <v/>
      </c>
      <c r="H15" s="2" t="str">
        <f t="shared" si="3"/>
        <v/>
      </c>
      <c r="I15" s="2" t="str">
        <f t="shared" si="4"/>
        <v/>
      </c>
      <c r="J15" s="2" t="str">
        <f>IF(B15&gt;0,VLOOKUP(I15,Punkteschema!$A$2:$B$101,2,FALSE),"")</f>
        <v/>
      </c>
    </row>
    <row r="16" spans="1:12" x14ac:dyDescent="0.35">
      <c r="A16" s="1" t="s">
        <v>3481</v>
      </c>
      <c r="B16" s="46"/>
      <c r="C16" s="46"/>
      <c r="D16" s="46" t="str">
        <f t="shared" si="0"/>
        <v/>
      </c>
      <c r="E16" s="2" t="b">
        <v>1</v>
      </c>
      <c r="F16" s="2" t="str">
        <f t="shared" si="1"/>
        <v/>
      </c>
      <c r="G16" s="2" t="str">
        <f t="shared" si="2"/>
        <v/>
      </c>
      <c r="H16" s="2" t="str">
        <f t="shared" si="3"/>
        <v/>
      </c>
      <c r="I16" s="2" t="str">
        <f t="shared" si="4"/>
        <v/>
      </c>
      <c r="J16" s="2" t="str">
        <f>IF(B16&gt;0,VLOOKUP(I16,Punkteschema!$A$2:$B$101,2,FALSE),"")</f>
        <v/>
      </c>
    </row>
    <row r="17" spans="1:10" x14ac:dyDescent="0.35">
      <c r="A17" s="1" t="s">
        <v>33</v>
      </c>
      <c r="B17" s="46"/>
      <c r="C17" s="46"/>
      <c r="D17" s="46" t="str">
        <f t="shared" si="0"/>
        <v/>
      </c>
      <c r="E17" s="2" t="b">
        <v>1</v>
      </c>
      <c r="F17" s="2" t="str">
        <f t="shared" si="1"/>
        <v/>
      </c>
      <c r="G17" s="2" t="str">
        <f t="shared" si="2"/>
        <v/>
      </c>
      <c r="H17" s="2" t="str">
        <f t="shared" si="3"/>
        <v/>
      </c>
      <c r="I17" s="2" t="str">
        <f t="shared" si="4"/>
        <v/>
      </c>
      <c r="J17" s="2" t="str">
        <f>IF(B17&gt;0,VLOOKUP(I17,Punkteschema!$A$2:$B$101,2,FALSE),"")</f>
        <v/>
      </c>
    </row>
    <row r="18" spans="1:10" x14ac:dyDescent="0.35">
      <c r="A18" s="1"/>
      <c r="B18" s="46"/>
      <c r="C18" s="46"/>
      <c r="D18" s="46" t="str">
        <f t="shared" si="0"/>
        <v/>
      </c>
      <c r="E18" s="2" t="b">
        <v>1</v>
      </c>
      <c r="F18" s="2" t="str">
        <f t="shared" si="1"/>
        <v/>
      </c>
      <c r="G18" s="2" t="str">
        <f t="shared" si="2"/>
        <v/>
      </c>
      <c r="H18" s="2" t="str">
        <f t="shared" si="3"/>
        <v/>
      </c>
      <c r="I18" s="2" t="str">
        <f t="shared" si="4"/>
        <v/>
      </c>
      <c r="J18" s="2" t="str">
        <f>IF(B18&gt;0,VLOOKUP(I18,Punkteschema!$A$2:$B$101,2,FALSE),"")</f>
        <v/>
      </c>
    </row>
    <row r="19" spans="1:10" x14ac:dyDescent="0.35">
      <c r="A19" s="1"/>
      <c r="B19" s="46"/>
      <c r="C19" s="46"/>
      <c r="D19" s="46" t="str">
        <f t="shared" ref="D19:D55" si="5">IF(B19&gt;0,C19+B19,"")</f>
        <v/>
      </c>
      <c r="E19" s="2" t="b">
        <v>1</v>
      </c>
      <c r="F19" s="2" t="str">
        <f t="shared" ref="F19:G52" si="6">IF(B19&gt;0,COUNTIF(B$3:B$55,"&lt;"&amp;B19)+1,"")</f>
        <v/>
      </c>
      <c r="G19" s="2" t="str">
        <f t="shared" si="6"/>
        <v/>
      </c>
      <c r="H19" s="2" t="str">
        <f t="shared" ref="H19:H52" si="7">IF(AND(B19&gt;0,C19&gt;0),COUNTIF(D$3:D$55,"&lt;"&amp;D19)+1,"")</f>
        <v/>
      </c>
      <c r="I19" s="2" t="str">
        <f t="shared" ref="I19:I52" si="8">IF(B19&gt;0,IF(E19,MIN(F19:H19),MAX(F19:H19)),"")</f>
        <v/>
      </c>
      <c r="J19" s="2" t="str">
        <f>IF(B19&gt;0,VLOOKUP(I19,Punkteschema!$A$2:$B$101,2,FALSE),"")</f>
        <v/>
      </c>
    </row>
    <row r="20" spans="1:10" x14ac:dyDescent="0.35">
      <c r="A20" s="1"/>
      <c r="B20" s="46"/>
      <c r="C20" s="46"/>
      <c r="D20" s="46" t="str">
        <f t="shared" si="5"/>
        <v/>
      </c>
      <c r="E20" s="2" t="b">
        <v>1</v>
      </c>
      <c r="F20" s="2" t="str">
        <f t="shared" si="6"/>
        <v/>
      </c>
      <c r="G20" s="2" t="str">
        <f t="shared" si="6"/>
        <v/>
      </c>
      <c r="H20" s="2" t="str">
        <f t="shared" si="7"/>
        <v/>
      </c>
      <c r="I20" s="2" t="str">
        <f t="shared" si="8"/>
        <v/>
      </c>
      <c r="J20" s="2" t="str">
        <f>IF(B20&gt;0,VLOOKUP(I20,Punkteschema!$A$2:$B$101,2,FALSE),"")</f>
        <v/>
      </c>
    </row>
    <row r="21" spans="1:10" x14ac:dyDescent="0.35">
      <c r="A21" s="1"/>
      <c r="B21" s="46"/>
      <c r="C21" s="46"/>
      <c r="D21" s="46" t="str">
        <f t="shared" si="5"/>
        <v/>
      </c>
      <c r="E21" s="2" t="b">
        <v>1</v>
      </c>
      <c r="F21" s="2" t="str">
        <f t="shared" si="6"/>
        <v/>
      </c>
      <c r="G21" s="2" t="str">
        <f t="shared" si="6"/>
        <v/>
      </c>
      <c r="H21" s="2" t="str">
        <f t="shared" si="7"/>
        <v/>
      </c>
      <c r="I21" s="2" t="str">
        <f t="shared" si="8"/>
        <v/>
      </c>
      <c r="J21" s="2" t="str">
        <f>IF(B21&gt;0,VLOOKUP(I21,Punkteschema!$A$2:$B$101,2,FALSE),"")</f>
        <v/>
      </c>
    </row>
    <row r="22" spans="1:10" x14ac:dyDescent="0.35">
      <c r="A22" s="1"/>
      <c r="B22" s="46"/>
      <c r="C22" s="46"/>
      <c r="D22" s="46" t="str">
        <f t="shared" si="5"/>
        <v/>
      </c>
      <c r="E22" s="2" t="b">
        <v>1</v>
      </c>
      <c r="F22" s="2" t="str">
        <f t="shared" si="6"/>
        <v/>
      </c>
      <c r="G22" s="2" t="str">
        <f t="shared" si="6"/>
        <v/>
      </c>
      <c r="H22" s="2" t="str">
        <f t="shared" si="7"/>
        <v/>
      </c>
      <c r="I22" s="2" t="str">
        <f t="shared" si="8"/>
        <v/>
      </c>
      <c r="J22" s="2" t="str">
        <f>IF(B22&gt;0,VLOOKUP(I22,Punkteschema!$A$2:$B$101,2,FALSE),"")</f>
        <v/>
      </c>
    </row>
    <row r="23" spans="1:10" x14ac:dyDescent="0.35">
      <c r="A23" s="1"/>
      <c r="B23" s="46"/>
      <c r="C23" s="46"/>
      <c r="D23" s="46" t="str">
        <f t="shared" si="5"/>
        <v/>
      </c>
      <c r="E23" s="2" t="b">
        <v>1</v>
      </c>
      <c r="F23" s="2" t="str">
        <f t="shared" si="6"/>
        <v/>
      </c>
      <c r="G23" s="2" t="str">
        <f t="shared" si="6"/>
        <v/>
      </c>
      <c r="H23" s="2" t="str">
        <f t="shared" si="7"/>
        <v/>
      </c>
      <c r="I23" s="2" t="str">
        <f t="shared" si="8"/>
        <v/>
      </c>
      <c r="J23" s="2" t="str">
        <f>IF(B23&gt;0,VLOOKUP(I23,Punkteschema!$A$2:$B$101,2,FALSE),"")</f>
        <v/>
      </c>
    </row>
    <row r="24" spans="1:10" x14ac:dyDescent="0.35">
      <c r="A24" s="1"/>
      <c r="B24" s="46"/>
      <c r="C24" s="46"/>
      <c r="D24" s="46" t="str">
        <f t="shared" si="5"/>
        <v/>
      </c>
      <c r="E24" s="2" t="b">
        <v>1</v>
      </c>
      <c r="F24" s="2" t="str">
        <f t="shared" si="6"/>
        <v/>
      </c>
      <c r="G24" s="2" t="str">
        <f t="shared" si="6"/>
        <v/>
      </c>
      <c r="H24" s="2" t="str">
        <f t="shared" si="7"/>
        <v/>
      </c>
      <c r="I24" s="2" t="str">
        <f t="shared" si="8"/>
        <v/>
      </c>
      <c r="J24" s="2" t="str">
        <f>IF(B24&gt;0,VLOOKUP(I24,Punkteschema!$A$2:$B$101,2,FALSE),"")</f>
        <v/>
      </c>
    </row>
    <row r="25" spans="1:10" x14ac:dyDescent="0.35">
      <c r="A25" s="1"/>
      <c r="B25" s="46"/>
      <c r="C25" s="46"/>
      <c r="D25" s="46" t="str">
        <f t="shared" si="5"/>
        <v/>
      </c>
      <c r="E25" s="2" t="b">
        <v>1</v>
      </c>
      <c r="F25" s="2" t="str">
        <f t="shared" si="6"/>
        <v/>
      </c>
      <c r="G25" s="2" t="str">
        <f t="shared" si="6"/>
        <v/>
      </c>
      <c r="H25" s="2" t="str">
        <f t="shared" si="7"/>
        <v/>
      </c>
      <c r="I25" s="2" t="str">
        <f t="shared" si="8"/>
        <v/>
      </c>
      <c r="J25" s="2" t="str">
        <f>IF(B25&gt;0,VLOOKUP(I25,Punkteschema!$A$2:$B$101,2,FALSE),"")</f>
        <v/>
      </c>
    </row>
    <row r="26" spans="1:10" x14ac:dyDescent="0.35">
      <c r="A26" s="1"/>
      <c r="B26" s="46"/>
      <c r="C26" s="46"/>
      <c r="D26" s="46" t="str">
        <f t="shared" si="5"/>
        <v/>
      </c>
      <c r="E26" s="2" t="b">
        <v>1</v>
      </c>
      <c r="F26" s="2" t="str">
        <f t="shared" si="6"/>
        <v/>
      </c>
      <c r="G26" s="2" t="str">
        <f t="shared" si="6"/>
        <v/>
      </c>
      <c r="H26" s="2" t="str">
        <f t="shared" si="7"/>
        <v/>
      </c>
      <c r="I26" s="2" t="str">
        <f t="shared" si="8"/>
        <v/>
      </c>
      <c r="J26" s="2" t="str">
        <f>IF(B26&gt;0,VLOOKUP(I26,Punkteschema!$A$2:$B$101,2,FALSE),"")</f>
        <v/>
      </c>
    </row>
    <row r="27" spans="1:10" x14ac:dyDescent="0.35">
      <c r="A27" s="1"/>
      <c r="B27" s="46"/>
      <c r="C27" s="46"/>
      <c r="D27" s="46" t="str">
        <f t="shared" si="5"/>
        <v/>
      </c>
      <c r="E27" s="2" t="b">
        <v>1</v>
      </c>
      <c r="F27" s="2" t="str">
        <f t="shared" si="6"/>
        <v/>
      </c>
      <c r="G27" s="2" t="str">
        <f t="shared" si="6"/>
        <v/>
      </c>
      <c r="H27" s="2" t="str">
        <f t="shared" si="7"/>
        <v/>
      </c>
      <c r="I27" s="2" t="str">
        <f t="shared" si="8"/>
        <v/>
      </c>
      <c r="J27" s="2" t="str">
        <f>IF(B27&gt;0,VLOOKUP(I27,Punkteschema!$A$2:$B$101,2,FALSE),"")</f>
        <v/>
      </c>
    </row>
    <row r="28" spans="1:10" x14ac:dyDescent="0.35">
      <c r="A28" s="1"/>
      <c r="B28" s="46"/>
      <c r="C28" s="46"/>
      <c r="D28" s="46" t="str">
        <f t="shared" si="5"/>
        <v/>
      </c>
      <c r="E28" s="2" t="b">
        <v>1</v>
      </c>
      <c r="F28" s="2" t="str">
        <f t="shared" si="6"/>
        <v/>
      </c>
      <c r="G28" s="2" t="str">
        <f t="shared" si="6"/>
        <v/>
      </c>
      <c r="H28" s="2" t="str">
        <f t="shared" si="7"/>
        <v/>
      </c>
      <c r="I28" s="2" t="str">
        <f t="shared" si="8"/>
        <v/>
      </c>
      <c r="J28" s="2" t="str">
        <f>IF(B28&gt;0,VLOOKUP(I28,Punkteschema!$A$2:$B$101,2,FALSE),"")</f>
        <v/>
      </c>
    </row>
    <row r="29" spans="1:10" x14ac:dyDescent="0.35">
      <c r="A29" s="1"/>
      <c r="B29" s="46"/>
      <c r="C29" s="46"/>
      <c r="D29" s="46" t="str">
        <f t="shared" si="5"/>
        <v/>
      </c>
      <c r="E29" s="2" t="b">
        <v>1</v>
      </c>
      <c r="F29" s="2" t="str">
        <f t="shared" si="6"/>
        <v/>
      </c>
      <c r="G29" s="2" t="str">
        <f t="shared" si="6"/>
        <v/>
      </c>
      <c r="H29" s="2" t="str">
        <f t="shared" si="7"/>
        <v/>
      </c>
      <c r="I29" s="2" t="str">
        <f t="shared" si="8"/>
        <v/>
      </c>
      <c r="J29" s="2" t="str">
        <f>IF(B29&gt;0,VLOOKUP(I29,Punkteschema!$A$2:$B$101,2,FALSE),"")</f>
        <v/>
      </c>
    </row>
    <row r="30" spans="1:10" x14ac:dyDescent="0.35">
      <c r="A30" s="1"/>
      <c r="B30" s="46"/>
      <c r="C30" s="46"/>
      <c r="D30" s="46" t="str">
        <f t="shared" si="5"/>
        <v/>
      </c>
      <c r="E30" s="2" t="b">
        <v>1</v>
      </c>
      <c r="F30" s="2" t="str">
        <f t="shared" si="6"/>
        <v/>
      </c>
      <c r="G30" s="2" t="str">
        <f t="shared" si="6"/>
        <v/>
      </c>
      <c r="H30" s="2" t="str">
        <f t="shared" si="7"/>
        <v/>
      </c>
      <c r="I30" s="2" t="str">
        <f t="shared" si="8"/>
        <v/>
      </c>
      <c r="J30" s="2" t="str">
        <f>IF(B30&gt;0,VLOOKUP(I30,Punkteschema!$A$2:$B$101,2,FALSE),"")</f>
        <v/>
      </c>
    </row>
    <row r="31" spans="1:10" x14ac:dyDescent="0.35">
      <c r="A31" s="1"/>
      <c r="B31" s="46"/>
      <c r="C31" s="46"/>
      <c r="D31" s="46" t="str">
        <f t="shared" si="5"/>
        <v/>
      </c>
      <c r="E31" s="2" t="b">
        <v>1</v>
      </c>
      <c r="F31" s="2" t="str">
        <f t="shared" si="6"/>
        <v/>
      </c>
      <c r="G31" s="2" t="str">
        <f t="shared" si="6"/>
        <v/>
      </c>
      <c r="H31" s="2" t="str">
        <f t="shared" si="7"/>
        <v/>
      </c>
      <c r="I31" s="2" t="str">
        <f t="shared" si="8"/>
        <v/>
      </c>
      <c r="J31" s="2" t="str">
        <f>IF(B31&gt;0,VLOOKUP(I31,Punkteschema!$A$2:$B$101,2,FALSE),"")</f>
        <v/>
      </c>
    </row>
    <row r="32" spans="1:10" x14ac:dyDescent="0.35">
      <c r="A32" s="1"/>
      <c r="B32" s="46"/>
      <c r="C32" s="46"/>
      <c r="D32" s="46" t="str">
        <f t="shared" si="5"/>
        <v/>
      </c>
      <c r="E32" s="2" t="b">
        <v>1</v>
      </c>
      <c r="F32" s="2" t="str">
        <f t="shared" si="6"/>
        <v/>
      </c>
      <c r="G32" s="2" t="str">
        <f t="shared" si="6"/>
        <v/>
      </c>
      <c r="H32" s="2" t="str">
        <f t="shared" si="7"/>
        <v/>
      </c>
      <c r="I32" s="2" t="str">
        <f t="shared" si="8"/>
        <v/>
      </c>
      <c r="J32" s="2" t="str">
        <f>IF(B32&gt;0,VLOOKUP(I32,Punkteschema!$A$2:$B$101,2,FALSE),"")</f>
        <v/>
      </c>
    </row>
    <row r="33" spans="1:10" x14ac:dyDescent="0.35">
      <c r="A33" s="1"/>
      <c r="B33" s="46"/>
      <c r="C33" s="46"/>
      <c r="D33" s="46" t="str">
        <f t="shared" si="5"/>
        <v/>
      </c>
      <c r="E33" s="2" t="b">
        <v>1</v>
      </c>
      <c r="F33" s="2" t="str">
        <f t="shared" si="6"/>
        <v/>
      </c>
      <c r="G33" s="2" t="str">
        <f t="shared" si="6"/>
        <v/>
      </c>
      <c r="H33" s="2" t="str">
        <f t="shared" si="7"/>
        <v/>
      </c>
      <c r="I33" s="2" t="str">
        <f t="shared" si="8"/>
        <v/>
      </c>
      <c r="J33" s="2" t="str">
        <f>IF(B33&gt;0,VLOOKUP(I33,Punkteschema!$A$2:$B$101,2,FALSE),"")</f>
        <v/>
      </c>
    </row>
    <row r="34" spans="1:10" x14ac:dyDescent="0.35">
      <c r="A34" s="1"/>
      <c r="B34" s="46"/>
      <c r="C34" s="46"/>
      <c r="D34" s="46" t="str">
        <f t="shared" si="5"/>
        <v/>
      </c>
      <c r="E34" s="2" t="b">
        <v>1</v>
      </c>
      <c r="F34" s="2" t="str">
        <f t="shared" si="6"/>
        <v/>
      </c>
      <c r="G34" s="2" t="str">
        <f t="shared" si="6"/>
        <v/>
      </c>
      <c r="H34" s="2" t="str">
        <f t="shared" si="7"/>
        <v/>
      </c>
      <c r="I34" s="2" t="str">
        <f t="shared" si="8"/>
        <v/>
      </c>
      <c r="J34" s="2" t="str">
        <f>IF(B34&gt;0,VLOOKUP(I34,Punkteschema!$A$2:$B$101,2,FALSE),"")</f>
        <v/>
      </c>
    </row>
    <row r="35" spans="1:10" x14ac:dyDescent="0.35">
      <c r="A35" s="1"/>
      <c r="B35" s="46"/>
      <c r="C35" s="46"/>
      <c r="D35" s="46" t="str">
        <f t="shared" si="5"/>
        <v/>
      </c>
      <c r="E35" s="2" t="b">
        <v>1</v>
      </c>
      <c r="F35" s="2" t="str">
        <f t="shared" si="6"/>
        <v/>
      </c>
      <c r="G35" s="2" t="str">
        <f t="shared" si="6"/>
        <v/>
      </c>
      <c r="H35" s="2" t="str">
        <f t="shared" si="7"/>
        <v/>
      </c>
      <c r="I35" s="2" t="str">
        <f t="shared" si="8"/>
        <v/>
      </c>
      <c r="J35" s="2" t="str">
        <f>IF(B35&gt;0,VLOOKUP(I35,Punkteschema!$A$2:$B$101,2,FALSE),"")</f>
        <v/>
      </c>
    </row>
    <row r="36" spans="1:10" x14ac:dyDescent="0.35">
      <c r="A36" s="1"/>
      <c r="B36" s="46"/>
      <c r="C36" s="46"/>
      <c r="D36" s="46" t="str">
        <f t="shared" si="5"/>
        <v/>
      </c>
      <c r="E36" s="2" t="b">
        <v>1</v>
      </c>
      <c r="F36" s="2" t="str">
        <f t="shared" si="6"/>
        <v/>
      </c>
      <c r="G36" s="2" t="str">
        <f t="shared" si="6"/>
        <v/>
      </c>
      <c r="H36" s="2" t="str">
        <f t="shared" si="7"/>
        <v/>
      </c>
      <c r="I36" s="2" t="str">
        <f t="shared" si="8"/>
        <v/>
      </c>
      <c r="J36" s="2" t="str">
        <f>IF(B36&gt;0,VLOOKUP(I36,Punkteschema!$A$2:$B$101,2,FALSE),"")</f>
        <v/>
      </c>
    </row>
    <row r="37" spans="1:10" x14ac:dyDescent="0.35">
      <c r="A37" s="1"/>
      <c r="B37" s="46"/>
      <c r="C37" s="46"/>
      <c r="D37" s="46" t="str">
        <f t="shared" si="5"/>
        <v/>
      </c>
      <c r="E37" s="2" t="b">
        <v>1</v>
      </c>
      <c r="F37" s="2" t="str">
        <f t="shared" si="6"/>
        <v/>
      </c>
      <c r="G37" s="2" t="str">
        <f t="shared" si="6"/>
        <v/>
      </c>
      <c r="H37" s="2" t="str">
        <f t="shared" si="7"/>
        <v/>
      </c>
      <c r="I37" s="2" t="str">
        <f t="shared" si="8"/>
        <v/>
      </c>
      <c r="J37" s="2" t="str">
        <f>IF(B37&gt;0,VLOOKUP(I37,Punkteschema!$A$2:$B$101,2,FALSE),"")</f>
        <v/>
      </c>
    </row>
    <row r="38" spans="1:10" x14ac:dyDescent="0.35">
      <c r="A38" s="1"/>
      <c r="B38" s="46"/>
      <c r="C38" s="46"/>
      <c r="D38" s="46" t="str">
        <f t="shared" si="5"/>
        <v/>
      </c>
      <c r="E38" s="2" t="b">
        <v>1</v>
      </c>
      <c r="F38" s="2" t="str">
        <f t="shared" si="6"/>
        <v/>
      </c>
      <c r="G38" s="2" t="str">
        <f t="shared" si="6"/>
        <v/>
      </c>
      <c r="H38" s="2" t="str">
        <f t="shared" si="7"/>
        <v/>
      </c>
      <c r="I38" s="2" t="str">
        <f t="shared" si="8"/>
        <v/>
      </c>
      <c r="J38" s="2" t="str">
        <f>IF(B38&gt;0,VLOOKUP(I38,Punkteschema!$A$2:$B$101,2,FALSE),"")</f>
        <v/>
      </c>
    </row>
    <row r="39" spans="1:10" x14ac:dyDescent="0.35">
      <c r="A39" s="1"/>
      <c r="B39" s="46"/>
      <c r="C39" s="46"/>
      <c r="D39" s="46" t="str">
        <f t="shared" si="5"/>
        <v/>
      </c>
      <c r="E39" s="2" t="b">
        <v>1</v>
      </c>
      <c r="F39" s="2" t="str">
        <f t="shared" si="6"/>
        <v/>
      </c>
      <c r="G39" s="2" t="str">
        <f t="shared" si="6"/>
        <v/>
      </c>
      <c r="H39" s="2" t="str">
        <f t="shared" si="7"/>
        <v/>
      </c>
      <c r="I39" s="2" t="str">
        <f t="shared" si="8"/>
        <v/>
      </c>
      <c r="J39" s="2" t="str">
        <f>IF(B39&gt;0,VLOOKUP(I39,Punkteschema!$A$2:$B$101,2,FALSE),"")</f>
        <v/>
      </c>
    </row>
    <row r="40" spans="1:10" x14ac:dyDescent="0.35">
      <c r="A40" s="1"/>
      <c r="B40" s="46"/>
      <c r="C40" s="46"/>
      <c r="D40" s="46" t="str">
        <f t="shared" si="5"/>
        <v/>
      </c>
      <c r="E40" s="2" t="b">
        <v>1</v>
      </c>
      <c r="F40" s="2" t="str">
        <f t="shared" si="6"/>
        <v/>
      </c>
      <c r="G40" s="2" t="str">
        <f t="shared" si="6"/>
        <v/>
      </c>
      <c r="H40" s="2" t="str">
        <f t="shared" si="7"/>
        <v/>
      </c>
      <c r="I40" s="2" t="str">
        <f t="shared" si="8"/>
        <v/>
      </c>
      <c r="J40" s="2" t="str">
        <f>IF(B40&gt;0,VLOOKUP(I40,Punkteschema!$A$2:$B$101,2,FALSE),"")</f>
        <v/>
      </c>
    </row>
    <row r="41" spans="1:10" x14ac:dyDescent="0.35">
      <c r="A41" s="1"/>
      <c r="B41" s="46"/>
      <c r="C41" s="46"/>
      <c r="D41" s="46" t="str">
        <f t="shared" si="5"/>
        <v/>
      </c>
      <c r="E41" s="2" t="b">
        <v>1</v>
      </c>
      <c r="F41" s="2" t="str">
        <f t="shared" si="6"/>
        <v/>
      </c>
      <c r="G41" s="2" t="str">
        <f t="shared" si="6"/>
        <v/>
      </c>
      <c r="H41" s="2" t="str">
        <f t="shared" si="7"/>
        <v/>
      </c>
      <c r="I41" s="2" t="str">
        <f t="shared" si="8"/>
        <v/>
      </c>
      <c r="J41" s="2" t="str">
        <f>IF(B41&gt;0,VLOOKUP(I41,Punkteschema!$A$2:$B$101,2,FALSE),"")</f>
        <v/>
      </c>
    </row>
    <row r="42" spans="1:10" x14ac:dyDescent="0.35">
      <c r="A42" s="1"/>
      <c r="B42" s="46"/>
      <c r="C42" s="46"/>
      <c r="D42" s="46" t="str">
        <f t="shared" si="5"/>
        <v/>
      </c>
      <c r="E42" s="2" t="b">
        <v>1</v>
      </c>
      <c r="F42" s="2" t="str">
        <f t="shared" si="6"/>
        <v/>
      </c>
      <c r="G42" s="2" t="str">
        <f t="shared" si="6"/>
        <v/>
      </c>
      <c r="H42" s="2" t="str">
        <f t="shared" si="7"/>
        <v/>
      </c>
      <c r="I42" s="2" t="str">
        <f t="shared" si="8"/>
        <v/>
      </c>
      <c r="J42" s="2" t="str">
        <f>IF(B42&gt;0,VLOOKUP(I42,Punkteschema!$A$2:$B$101,2,FALSE),"")</f>
        <v/>
      </c>
    </row>
    <row r="43" spans="1:10" x14ac:dyDescent="0.35">
      <c r="A43" s="1"/>
      <c r="B43" s="46"/>
      <c r="C43" s="46"/>
      <c r="D43" s="46" t="str">
        <f t="shared" si="5"/>
        <v/>
      </c>
      <c r="E43" s="2" t="b">
        <v>1</v>
      </c>
      <c r="F43" s="2" t="str">
        <f t="shared" si="6"/>
        <v/>
      </c>
      <c r="G43" s="2" t="str">
        <f t="shared" si="6"/>
        <v/>
      </c>
      <c r="H43" s="2" t="str">
        <f t="shared" si="7"/>
        <v/>
      </c>
      <c r="I43" s="2" t="str">
        <f t="shared" si="8"/>
        <v/>
      </c>
      <c r="J43" s="2" t="str">
        <f>IF(B43&gt;0,VLOOKUP(I43,Punkteschema!$A$2:$B$101,2,FALSE),"")</f>
        <v/>
      </c>
    </row>
    <row r="44" spans="1:10" x14ac:dyDescent="0.35">
      <c r="A44" s="1"/>
      <c r="B44" s="46"/>
      <c r="C44" s="46"/>
      <c r="D44" s="46" t="str">
        <f t="shared" si="5"/>
        <v/>
      </c>
      <c r="E44" s="2" t="b">
        <v>1</v>
      </c>
      <c r="F44" s="2" t="str">
        <f t="shared" si="6"/>
        <v/>
      </c>
      <c r="G44" s="2" t="str">
        <f t="shared" si="6"/>
        <v/>
      </c>
      <c r="H44" s="2" t="str">
        <f t="shared" si="7"/>
        <v/>
      </c>
      <c r="I44" s="2" t="str">
        <f t="shared" si="8"/>
        <v/>
      </c>
      <c r="J44" s="2" t="str">
        <f>IF(B44&gt;0,VLOOKUP(I44,Punkteschema!$A$2:$B$101,2,FALSE),"")</f>
        <v/>
      </c>
    </row>
    <row r="45" spans="1:10" x14ac:dyDescent="0.35">
      <c r="A45" s="1"/>
      <c r="B45" s="46"/>
      <c r="C45" s="46"/>
      <c r="D45" s="46" t="str">
        <f t="shared" si="5"/>
        <v/>
      </c>
      <c r="E45" s="2" t="b">
        <v>1</v>
      </c>
      <c r="F45" s="2" t="str">
        <f t="shared" si="6"/>
        <v/>
      </c>
      <c r="G45" s="2" t="str">
        <f t="shared" si="6"/>
        <v/>
      </c>
      <c r="H45" s="2" t="str">
        <f t="shared" si="7"/>
        <v/>
      </c>
      <c r="I45" s="2" t="str">
        <f t="shared" si="8"/>
        <v/>
      </c>
      <c r="J45" s="2" t="str">
        <f>IF(B45&gt;0,VLOOKUP(I45,Punkteschema!$A$2:$B$101,2,FALSE),"")</f>
        <v/>
      </c>
    </row>
    <row r="46" spans="1:10" x14ac:dyDescent="0.35">
      <c r="A46" s="1"/>
      <c r="B46" s="46"/>
      <c r="C46" s="46"/>
      <c r="D46" s="46" t="str">
        <f t="shared" si="5"/>
        <v/>
      </c>
      <c r="E46" s="2" t="b">
        <v>1</v>
      </c>
      <c r="F46" s="2" t="str">
        <f t="shared" si="6"/>
        <v/>
      </c>
      <c r="G46" s="2" t="str">
        <f t="shared" si="6"/>
        <v/>
      </c>
      <c r="H46" s="2" t="str">
        <f t="shared" si="7"/>
        <v/>
      </c>
      <c r="I46" s="2" t="str">
        <f t="shared" si="8"/>
        <v/>
      </c>
      <c r="J46" s="2" t="str">
        <f>IF(B46&gt;0,VLOOKUP(I46,Punkteschema!$A$2:$B$101,2,FALSE),"")</f>
        <v/>
      </c>
    </row>
    <row r="47" spans="1:10" x14ac:dyDescent="0.35">
      <c r="A47" s="1"/>
      <c r="B47" s="46"/>
      <c r="C47" s="46"/>
      <c r="D47" s="46" t="str">
        <f t="shared" si="5"/>
        <v/>
      </c>
      <c r="E47" s="2" t="b">
        <v>1</v>
      </c>
      <c r="F47" s="2" t="str">
        <f t="shared" si="6"/>
        <v/>
      </c>
      <c r="G47" s="2" t="str">
        <f t="shared" si="6"/>
        <v/>
      </c>
      <c r="H47" s="2" t="str">
        <f t="shared" si="7"/>
        <v/>
      </c>
      <c r="I47" s="2" t="str">
        <f t="shared" si="8"/>
        <v/>
      </c>
      <c r="J47" s="2" t="str">
        <f>IF(B47&gt;0,VLOOKUP(I47,Punkteschema!$A$2:$B$101,2,FALSE),"")</f>
        <v/>
      </c>
    </row>
    <row r="48" spans="1:10" x14ac:dyDescent="0.35">
      <c r="A48" s="1"/>
      <c r="B48" s="46"/>
      <c r="C48" s="46"/>
      <c r="D48" s="46" t="str">
        <f t="shared" si="5"/>
        <v/>
      </c>
      <c r="E48" s="2" t="b">
        <v>1</v>
      </c>
      <c r="F48" s="2" t="str">
        <f t="shared" si="6"/>
        <v/>
      </c>
      <c r="G48" s="2" t="str">
        <f t="shared" si="6"/>
        <v/>
      </c>
      <c r="H48" s="2" t="str">
        <f t="shared" si="7"/>
        <v/>
      </c>
      <c r="I48" s="2" t="str">
        <f t="shared" si="8"/>
        <v/>
      </c>
      <c r="J48" s="2" t="str">
        <f>IF(B48&gt;0,VLOOKUP(I48,Punkteschema!$A$2:$B$101,2,FALSE),"")</f>
        <v/>
      </c>
    </row>
    <row r="49" spans="1:10" x14ac:dyDescent="0.35">
      <c r="A49" s="1"/>
      <c r="B49" s="46"/>
      <c r="C49" s="46"/>
      <c r="D49" s="46" t="str">
        <f t="shared" si="5"/>
        <v/>
      </c>
      <c r="E49" s="2" t="b">
        <v>1</v>
      </c>
      <c r="F49" s="2" t="str">
        <f t="shared" si="6"/>
        <v/>
      </c>
      <c r="G49" s="2" t="str">
        <f t="shared" si="6"/>
        <v/>
      </c>
      <c r="H49" s="2" t="str">
        <f t="shared" si="7"/>
        <v/>
      </c>
      <c r="I49" s="2" t="str">
        <f t="shared" si="8"/>
        <v/>
      </c>
      <c r="J49" s="2" t="str">
        <f>IF(B49&gt;0,VLOOKUP(I49,Punkteschema!$A$2:$B$101,2,FALSE),"")</f>
        <v/>
      </c>
    </row>
    <row r="50" spans="1:10" x14ac:dyDescent="0.35">
      <c r="A50" s="1"/>
      <c r="B50" s="46"/>
      <c r="C50" s="46"/>
      <c r="D50" s="46" t="str">
        <f t="shared" si="5"/>
        <v/>
      </c>
      <c r="E50" s="2" t="b">
        <v>1</v>
      </c>
      <c r="F50" s="2" t="str">
        <f t="shared" si="6"/>
        <v/>
      </c>
      <c r="G50" s="2" t="str">
        <f t="shared" si="6"/>
        <v/>
      </c>
      <c r="H50" s="2" t="str">
        <f t="shared" si="7"/>
        <v/>
      </c>
      <c r="I50" s="2" t="str">
        <f t="shared" si="8"/>
        <v/>
      </c>
      <c r="J50" s="2" t="str">
        <f>IF(B50&gt;0,VLOOKUP(I50,Punkteschema!$A$2:$B$101,2,FALSE),"")</f>
        <v/>
      </c>
    </row>
    <row r="51" spans="1:10" x14ac:dyDescent="0.35">
      <c r="A51" s="1"/>
      <c r="B51" s="46"/>
      <c r="C51" s="46"/>
      <c r="D51" s="46" t="str">
        <f t="shared" si="5"/>
        <v/>
      </c>
      <c r="E51" s="2" t="b">
        <v>1</v>
      </c>
      <c r="F51" s="2" t="str">
        <f t="shared" si="6"/>
        <v/>
      </c>
      <c r="G51" s="2" t="str">
        <f t="shared" si="6"/>
        <v/>
      </c>
      <c r="H51" s="2" t="str">
        <f t="shared" si="7"/>
        <v/>
      </c>
      <c r="I51" s="2" t="str">
        <f t="shared" si="8"/>
        <v/>
      </c>
      <c r="J51" s="2" t="str">
        <f>IF(B51&gt;0,VLOOKUP(I51,Punkteschema!$A$2:$B$101,2,FALSE),"")</f>
        <v/>
      </c>
    </row>
    <row r="52" spans="1:10" x14ac:dyDescent="0.35">
      <c r="A52" s="1"/>
      <c r="B52" s="46"/>
      <c r="C52" s="46"/>
      <c r="D52" s="46" t="str">
        <f t="shared" si="5"/>
        <v/>
      </c>
      <c r="E52" s="2" t="b">
        <v>1</v>
      </c>
      <c r="F52" s="2" t="str">
        <f t="shared" si="6"/>
        <v/>
      </c>
      <c r="G52" s="2" t="str">
        <f t="shared" si="6"/>
        <v/>
      </c>
      <c r="H52" s="2" t="str">
        <f t="shared" si="7"/>
        <v/>
      </c>
      <c r="I52" s="2" t="str">
        <f t="shared" si="8"/>
        <v/>
      </c>
      <c r="J52" s="2" t="str">
        <f>IF(B52&gt;0,VLOOKUP(I52,Punkteschema!$A$2:$B$101,2,FALSE),"")</f>
        <v/>
      </c>
    </row>
    <row r="53" spans="1:10" x14ac:dyDescent="0.35">
      <c r="A53" s="1"/>
      <c r="B53" s="46"/>
      <c r="C53" s="46"/>
      <c r="D53" s="46" t="str">
        <f t="shared" si="5"/>
        <v/>
      </c>
      <c r="E53" s="2" t="b">
        <v>1</v>
      </c>
      <c r="F53" s="2" t="str">
        <f t="shared" ref="F53:G55" si="9">IF(B53&gt;0,COUNTIF(B$3:B$55,"&lt;"&amp;B53)+1,"")</f>
        <v/>
      </c>
      <c r="G53" s="2" t="str">
        <f t="shared" si="9"/>
        <v/>
      </c>
      <c r="H53" s="2" t="str">
        <f>IF(AND(B53&gt;0,C53&gt;0),COUNTIF(D$3:D$55,"&lt;"&amp;D53)+1,"")</f>
        <v/>
      </c>
      <c r="I53" s="2" t="str">
        <f>IF(B53&gt;0,IF(E53,MIN(F53:H53),MAX(F53:H53)),"")</f>
        <v/>
      </c>
      <c r="J53" s="2" t="str">
        <f>IF(B53&gt;0,VLOOKUP(I53,Punkteschema!$A$2:$B$101,2,FALSE),"")</f>
        <v/>
      </c>
    </row>
    <row r="54" spans="1:10" x14ac:dyDescent="0.35">
      <c r="A54" s="1"/>
      <c r="B54" s="46"/>
      <c r="C54" s="46"/>
      <c r="D54" s="46" t="str">
        <f t="shared" si="5"/>
        <v/>
      </c>
      <c r="E54" s="2" t="b">
        <v>1</v>
      </c>
      <c r="F54" s="2" t="str">
        <f t="shared" si="9"/>
        <v/>
      </c>
      <c r="G54" s="2" t="str">
        <f t="shared" si="9"/>
        <v/>
      </c>
      <c r="H54" s="2" t="str">
        <f>IF(AND(B54&gt;0,C54&gt;0),COUNTIF(D$3:D$55,"&lt;"&amp;D54)+1,"")</f>
        <v/>
      </c>
      <c r="I54" s="2" t="str">
        <f>IF(B54&gt;0,IF(E54,MIN(F54:H54),MAX(F54:H54)),"")</f>
        <v/>
      </c>
      <c r="J54" s="2" t="str">
        <f>IF(B54&gt;0,VLOOKUP(I54,Punkteschema!$A$2:$B$101,2,FALSE),"")</f>
        <v/>
      </c>
    </row>
    <row r="55" spans="1:10" x14ac:dyDescent="0.35">
      <c r="A55" s="1"/>
      <c r="B55" s="46"/>
      <c r="C55" s="46"/>
      <c r="D55" s="46" t="str">
        <f t="shared" si="5"/>
        <v/>
      </c>
      <c r="E55" s="2" t="b">
        <v>1</v>
      </c>
      <c r="F55" s="2" t="str">
        <f t="shared" si="9"/>
        <v/>
      </c>
      <c r="G55" s="2" t="str">
        <f t="shared" si="9"/>
        <v/>
      </c>
      <c r="H55" s="2" t="str">
        <f>IF(AND(B55&gt;0,C55&gt;0),COUNTIF(D$3:D$55,"&lt;"&amp;D55)+1,"")</f>
        <v/>
      </c>
      <c r="I55" s="2" t="str">
        <f>IF(B55&gt;0,IF(E55,MIN(F55:H55),MAX(F55:H55)),"")</f>
        <v/>
      </c>
      <c r="J55" s="2" t="str">
        <f>IF(B55&gt;0,VLOOKUP(I55,Punkteschema!$A$2:$B$101,2,FALSE),"")</f>
        <v/>
      </c>
    </row>
    <row r="57" spans="1:10" x14ac:dyDescent="0.35">
      <c r="A57" s="4" t="s">
        <v>4049</v>
      </c>
      <c r="E57" s="4" t="s">
        <v>3294</v>
      </c>
      <c r="F57" s="42" t="s">
        <v>3483</v>
      </c>
      <c r="G57" s="4" t="s">
        <v>3300</v>
      </c>
    </row>
    <row r="58" spans="1:10" x14ac:dyDescent="0.35">
      <c r="A58" s="4" t="s">
        <v>4050</v>
      </c>
      <c r="E58" s="4" t="s">
        <v>3295</v>
      </c>
      <c r="F58" s="42" t="s">
        <v>3482</v>
      </c>
      <c r="G58" s="4" t="s">
        <v>3300</v>
      </c>
    </row>
    <row r="59" spans="1:10" x14ac:dyDescent="0.35">
      <c r="A59" s="4" t="s">
        <v>4051</v>
      </c>
    </row>
    <row r="61" spans="1:10" x14ac:dyDescent="0.35">
      <c r="A61" s="43" t="s">
        <v>3673</v>
      </c>
    </row>
    <row r="62" spans="1:10" x14ac:dyDescent="0.35">
      <c r="A62" s="43"/>
    </row>
    <row r="63" spans="1:10" x14ac:dyDescent="0.35">
      <c r="A63" s="43"/>
    </row>
    <row r="64" spans="1:10" x14ac:dyDescent="0.35">
      <c r="A64" s="43"/>
    </row>
  </sheetData>
  <sortState ref="A3:J18">
    <sortCondition descending="1" ref="J3:J18"/>
    <sortCondition ref="I3:I18"/>
    <sortCondition ref="D3:D18"/>
    <sortCondition ref="B3:B18"/>
    <sortCondition ref="C3:C18"/>
  </sortState>
  <mergeCells count="1">
    <mergeCell ref="A1:J1"/>
  </mergeCells>
  <dataValidations count="1">
    <dataValidation type="list" allowBlank="1" showInputMessage="1" showErrorMessage="1" sqref="A3:A55">
      <formula1>Teilnehmerliste</formula1>
    </dataValidation>
  </dataValidations>
  <pageMargins left="0.39370078740157483" right="0.39370078740157483" top="0.39370078740157483" bottom="0.39370078740157483" header="0.31496062992125984" footer="0.31496062992125984"/>
  <pageSetup paperSize="9" scale="105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L64"/>
  <sheetViews>
    <sheetView zoomScale="129" zoomScaleNormal="129" workbookViewId="0">
      <selection sqref="A1:J1"/>
    </sheetView>
  </sheetViews>
  <sheetFormatPr baseColWidth="10" defaultColWidth="11.453125" defaultRowHeight="14.5" x14ac:dyDescent="0.35"/>
  <cols>
    <col min="1" max="1" width="23.453125" style="4" bestFit="1" customWidth="1"/>
    <col min="2" max="3" width="7.54296875" style="4" bestFit="1" customWidth="1"/>
    <col min="4" max="4" width="7.26953125" style="4" bestFit="1" customWidth="1"/>
    <col min="5" max="5" width="8.1796875" style="4" bestFit="1" customWidth="1"/>
    <col min="6" max="6" width="5.54296875" style="4" bestFit="1" customWidth="1"/>
    <col min="7" max="7" width="6" style="4" bestFit="1" customWidth="1"/>
    <col min="8" max="8" width="7" style="4" bestFit="1" customWidth="1"/>
    <col min="9" max="9" width="8.26953125" style="4" bestFit="1" customWidth="1"/>
    <col min="10" max="10" width="6.54296875" style="4" bestFit="1" customWidth="1"/>
    <col min="11" max="11" width="7.1796875" style="4" bestFit="1" customWidth="1"/>
    <col min="12" max="12" width="18.7265625" style="4" bestFit="1" customWidth="1"/>
    <col min="13" max="16384" width="11.453125" style="4"/>
  </cols>
  <sheetData>
    <row r="1" spans="1:12" ht="23.5" x14ac:dyDescent="0.55000000000000004">
      <c r="A1" s="121" t="str">
        <f>CONCATENATE("5. Sommer-Cup - Freizeittreff Herbede - ",TEXT(Gesamtstand!$G$2,"TT.MM.JJ"))</f>
        <v>5. Sommer-Cup - Freizeittreff Herbede - 09.05.19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2" x14ac:dyDescent="0.35">
      <c r="A2" s="1" t="s">
        <v>0</v>
      </c>
      <c r="B2" s="2" t="s">
        <v>103</v>
      </c>
      <c r="C2" s="2" t="s">
        <v>104</v>
      </c>
      <c r="D2" s="2" t="s">
        <v>3296</v>
      </c>
      <c r="E2" s="2" t="s">
        <v>3261</v>
      </c>
      <c r="F2" s="2" t="s">
        <v>3297</v>
      </c>
      <c r="G2" s="2" t="s">
        <v>3298</v>
      </c>
      <c r="H2" s="2" t="s">
        <v>3299</v>
      </c>
      <c r="I2" s="2" t="s">
        <v>105</v>
      </c>
      <c r="J2" s="2" t="s">
        <v>27</v>
      </c>
      <c r="L2" s="30"/>
    </row>
    <row r="3" spans="1:12" x14ac:dyDescent="0.35">
      <c r="A3" s="1" t="s">
        <v>3481</v>
      </c>
      <c r="B3" s="44">
        <v>30</v>
      </c>
      <c r="C3" s="44">
        <v>30</v>
      </c>
      <c r="D3" s="44">
        <f t="shared" ref="D3:D18" si="0">IF(B3&gt;0,C3+B3,"")</f>
        <v>60</v>
      </c>
      <c r="E3" s="2" t="b">
        <v>1</v>
      </c>
      <c r="F3" s="2">
        <f t="shared" ref="F3:F18" si="1">IF(B3&gt;0,COUNTIF(B$3:B$55,"&lt;"&amp;B3)+1,"")</f>
        <v>2</v>
      </c>
      <c r="G3" s="2">
        <f t="shared" ref="G3:G18" si="2">IF(C3&gt;0,COUNTIF(C$3:C$55,"&lt;"&amp;C3)+1,"")</f>
        <v>2</v>
      </c>
      <c r="H3" s="2">
        <f t="shared" ref="H3:H18" si="3">IF(AND(B3&gt;0,C3&gt;0),COUNTIF(D$3:D$55,"&lt;"&amp;D3)+1,"")</f>
        <v>1</v>
      </c>
      <c r="I3" s="2">
        <f t="shared" ref="I3:I18" si="4">IF(B3&gt;0,IF(E3,MIN(F3:H3),MAX(F3:H3)),"")</f>
        <v>1</v>
      </c>
      <c r="J3" s="2">
        <f>IF(B3&gt;0,VLOOKUP(I3,Punkteschema!$A$2:$B$101,2,FALSE),"")</f>
        <v>25</v>
      </c>
    </row>
    <row r="4" spans="1:12" x14ac:dyDescent="0.35">
      <c r="A4" s="1" t="s">
        <v>28</v>
      </c>
      <c r="B4" s="47">
        <v>28</v>
      </c>
      <c r="C4" s="44">
        <v>33</v>
      </c>
      <c r="D4" s="44">
        <f t="shared" si="0"/>
        <v>61</v>
      </c>
      <c r="E4" s="2" t="b">
        <v>1</v>
      </c>
      <c r="F4" s="2">
        <f t="shared" si="1"/>
        <v>1</v>
      </c>
      <c r="G4" s="2">
        <f t="shared" si="2"/>
        <v>3</v>
      </c>
      <c r="H4" s="2">
        <f t="shared" si="3"/>
        <v>2</v>
      </c>
      <c r="I4" s="2">
        <f t="shared" si="4"/>
        <v>1</v>
      </c>
      <c r="J4" s="2">
        <f>IF(B4&gt;0,VLOOKUP(I4,Punkteschema!$A$2:$B$101,2,FALSE),"")</f>
        <v>25</v>
      </c>
    </row>
    <row r="5" spans="1:12" x14ac:dyDescent="0.35">
      <c r="A5" s="1" t="s">
        <v>62</v>
      </c>
      <c r="B5" s="45">
        <v>38</v>
      </c>
      <c r="C5" s="47">
        <v>29</v>
      </c>
      <c r="D5" s="44">
        <f t="shared" si="0"/>
        <v>67</v>
      </c>
      <c r="E5" s="2" t="b">
        <v>1</v>
      </c>
      <c r="F5" s="2">
        <f t="shared" si="1"/>
        <v>10</v>
      </c>
      <c r="G5" s="2">
        <f t="shared" si="2"/>
        <v>1</v>
      </c>
      <c r="H5" s="2">
        <f t="shared" si="3"/>
        <v>4</v>
      </c>
      <c r="I5" s="2">
        <f t="shared" si="4"/>
        <v>1</v>
      </c>
      <c r="J5" s="2">
        <f>IF(B5&gt;0,VLOOKUP(I5,Punkteschema!$A$2:$B$101,2,FALSE),"")</f>
        <v>25</v>
      </c>
    </row>
    <row r="6" spans="1:12" x14ac:dyDescent="0.35">
      <c r="A6" s="1" t="s">
        <v>3243</v>
      </c>
      <c r="B6" s="44">
        <v>31</v>
      </c>
      <c r="C6" s="44">
        <v>34</v>
      </c>
      <c r="D6" s="44">
        <f t="shared" si="0"/>
        <v>65</v>
      </c>
      <c r="E6" s="2" t="b">
        <v>1</v>
      </c>
      <c r="F6" s="2">
        <f t="shared" si="1"/>
        <v>3</v>
      </c>
      <c r="G6" s="2">
        <f t="shared" si="2"/>
        <v>6</v>
      </c>
      <c r="H6" s="2">
        <f t="shared" si="3"/>
        <v>3</v>
      </c>
      <c r="I6" s="2">
        <f t="shared" si="4"/>
        <v>3</v>
      </c>
      <c r="J6" s="2">
        <f>IF(B6&gt;0,VLOOKUP(I6,Punkteschema!$A$2:$B$101,2,FALSE),"")</f>
        <v>18</v>
      </c>
    </row>
    <row r="7" spans="1:12" x14ac:dyDescent="0.35">
      <c r="A7" s="1" t="s">
        <v>20</v>
      </c>
      <c r="B7" s="44">
        <v>35</v>
      </c>
      <c r="C7" s="44">
        <v>33</v>
      </c>
      <c r="D7" s="44">
        <f t="shared" si="0"/>
        <v>68</v>
      </c>
      <c r="E7" s="2" t="b">
        <v>1</v>
      </c>
      <c r="F7" s="2">
        <f t="shared" si="1"/>
        <v>4</v>
      </c>
      <c r="G7" s="2">
        <f t="shared" si="2"/>
        <v>3</v>
      </c>
      <c r="H7" s="2">
        <f t="shared" si="3"/>
        <v>5</v>
      </c>
      <c r="I7" s="2">
        <f t="shared" si="4"/>
        <v>3</v>
      </c>
      <c r="J7" s="2">
        <f>IF(B7&gt;0,VLOOKUP(I7,Punkteschema!$A$2:$B$101,2,FALSE),"")</f>
        <v>18</v>
      </c>
    </row>
    <row r="8" spans="1:12" x14ac:dyDescent="0.35">
      <c r="A8" s="1" t="s">
        <v>81</v>
      </c>
      <c r="B8" s="45">
        <v>39</v>
      </c>
      <c r="C8" s="44">
        <v>33</v>
      </c>
      <c r="D8" s="45">
        <f t="shared" si="0"/>
        <v>72</v>
      </c>
      <c r="E8" s="2" t="b">
        <v>1</v>
      </c>
      <c r="F8" s="2">
        <f t="shared" si="1"/>
        <v>12</v>
      </c>
      <c r="G8" s="2">
        <f t="shared" si="2"/>
        <v>3</v>
      </c>
      <c r="H8" s="2">
        <f t="shared" si="3"/>
        <v>6</v>
      </c>
      <c r="I8" s="2">
        <f t="shared" si="4"/>
        <v>3</v>
      </c>
      <c r="J8" s="2">
        <f>IF(B8&gt;0,VLOOKUP(I8,Punkteschema!$A$2:$B$101,2,FALSE),"")</f>
        <v>18</v>
      </c>
    </row>
    <row r="9" spans="1:12" x14ac:dyDescent="0.35">
      <c r="A9" s="1" t="s">
        <v>33</v>
      </c>
      <c r="B9" s="45">
        <v>36</v>
      </c>
      <c r="C9" s="45">
        <v>38</v>
      </c>
      <c r="D9" s="45">
        <f t="shared" si="0"/>
        <v>74</v>
      </c>
      <c r="E9" s="2" t="b">
        <v>1</v>
      </c>
      <c r="F9" s="2">
        <f t="shared" si="1"/>
        <v>5</v>
      </c>
      <c r="G9" s="2">
        <f t="shared" si="2"/>
        <v>11</v>
      </c>
      <c r="H9" s="2">
        <f t="shared" si="3"/>
        <v>7</v>
      </c>
      <c r="I9" s="2">
        <f t="shared" si="4"/>
        <v>5</v>
      </c>
      <c r="J9" s="2">
        <f>IF(B9&gt;0,VLOOKUP(I9,Punkteschema!$A$2:$B$101,2,FALSE),"")</f>
        <v>15</v>
      </c>
    </row>
    <row r="10" spans="1:12" x14ac:dyDescent="0.35">
      <c r="A10" s="1" t="s">
        <v>3244</v>
      </c>
      <c r="B10" s="45">
        <v>37</v>
      </c>
      <c r="C10" s="45">
        <v>37</v>
      </c>
      <c r="D10" s="45">
        <f t="shared" si="0"/>
        <v>74</v>
      </c>
      <c r="E10" s="2" t="b">
        <v>1</v>
      </c>
      <c r="F10" s="2">
        <f t="shared" si="1"/>
        <v>6</v>
      </c>
      <c r="G10" s="2">
        <f t="shared" si="2"/>
        <v>10</v>
      </c>
      <c r="H10" s="2">
        <f t="shared" si="3"/>
        <v>7</v>
      </c>
      <c r="I10" s="2">
        <f t="shared" si="4"/>
        <v>6</v>
      </c>
      <c r="J10" s="2">
        <f>IF(B10&gt;0,VLOOKUP(I10,Punkteschema!$A$2:$B$101,2,FALSE),"")</f>
        <v>15</v>
      </c>
    </row>
    <row r="11" spans="1:12" x14ac:dyDescent="0.35">
      <c r="A11" s="1" t="s">
        <v>4047</v>
      </c>
      <c r="B11" s="45">
        <v>40</v>
      </c>
      <c r="C11" s="44">
        <v>34</v>
      </c>
      <c r="D11" s="45">
        <f t="shared" si="0"/>
        <v>74</v>
      </c>
      <c r="E11" s="2" t="b">
        <v>1</v>
      </c>
      <c r="F11" s="2">
        <f t="shared" si="1"/>
        <v>14</v>
      </c>
      <c r="G11" s="2">
        <f t="shared" si="2"/>
        <v>6</v>
      </c>
      <c r="H11" s="2">
        <f t="shared" si="3"/>
        <v>7</v>
      </c>
      <c r="I11" s="2">
        <f t="shared" si="4"/>
        <v>6</v>
      </c>
      <c r="J11" s="2">
        <f>IF(B11&gt;0,VLOOKUP(I11,Punkteschema!$A$2:$B$101,2,FALSE),"")</f>
        <v>15</v>
      </c>
    </row>
    <row r="12" spans="1:12" x14ac:dyDescent="0.35">
      <c r="A12" s="1" t="s">
        <v>4048</v>
      </c>
      <c r="B12" s="45">
        <v>37</v>
      </c>
      <c r="C12" s="45">
        <v>44</v>
      </c>
      <c r="D12" s="45">
        <f t="shared" si="0"/>
        <v>81</v>
      </c>
      <c r="E12" s="2" t="b">
        <v>1</v>
      </c>
      <c r="F12" s="2">
        <f t="shared" si="1"/>
        <v>6</v>
      </c>
      <c r="G12" s="2">
        <f t="shared" si="2"/>
        <v>13</v>
      </c>
      <c r="H12" s="2">
        <f t="shared" si="3"/>
        <v>13</v>
      </c>
      <c r="I12" s="2">
        <f t="shared" si="4"/>
        <v>6</v>
      </c>
      <c r="J12" s="2">
        <f>IF(B12&gt;0,VLOOKUP(I12,Punkteschema!$A$2:$B$101,2,FALSE),"")</f>
        <v>15</v>
      </c>
    </row>
    <row r="13" spans="1:12" x14ac:dyDescent="0.35">
      <c r="A13" s="1" t="s">
        <v>3476</v>
      </c>
      <c r="B13" s="45">
        <v>37</v>
      </c>
      <c r="C13" s="45">
        <v>44</v>
      </c>
      <c r="D13" s="45">
        <f t="shared" si="0"/>
        <v>81</v>
      </c>
      <c r="E13" s="2" t="b">
        <v>1</v>
      </c>
      <c r="F13" s="2">
        <f t="shared" si="1"/>
        <v>6</v>
      </c>
      <c r="G13" s="2">
        <f t="shared" si="2"/>
        <v>13</v>
      </c>
      <c r="H13" s="2">
        <f t="shared" si="3"/>
        <v>13</v>
      </c>
      <c r="I13" s="2">
        <f t="shared" si="4"/>
        <v>6</v>
      </c>
      <c r="J13" s="2">
        <f>IF(B13&gt;0,VLOOKUP(I13,Punkteschema!$A$2:$B$101,2,FALSE),"")</f>
        <v>15</v>
      </c>
    </row>
    <row r="14" spans="1:12" x14ac:dyDescent="0.35">
      <c r="A14" s="1" t="s">
        <v>52</v>
      </c>
      <c r="B14" s="45">
        <v>37</v>
      </c>
      <c r="C14" s="45">
        <v>126</v>
      </c>
      <c r="D14" s="45">
        <f t="shared" si="0"/>
        <v>163</v>
      </c>
      <c r="E14" s="2" t="b">
        <v>1</v>
      </c>
      <c r="F14" s="2">
        <f t="shared" si="1"/>
        <v>6</v>
      </c>
      <c r="G14" s="2">
        <f t="shared" si="2"/>
        <v>16</v>
      </c>
      <c r="H14" s="2">
        <f t="shared" si="3"/>
        <v>16</v>
      </c>
      <c r="I14" s="2">
        <f t="shared" si="4"/>
        <v>6</v>
      </c>
      <c r="J14" s="2">
        <f>IF(B14&gt;0,VLOOKUP(I14,Punkteschema!$A$2:$B$101,2,FALSE),"")</f>
        <v>15</v>
      </c>
    </row>
    <row r="15" spans="1:12" x14ac:dyDescent="0.35">
      <c r="A15" s="1" t="s">
        <v>30</v>
      </c>
      <c r="B15" s="45">
        <v>38</v>
      </c>
      <c r="C15" s="45">
        <v>36</v>
      </c>
      <c r="D15" s="45">
        <f t="shared" si="0"/>
        <v>74</v>
      </c>
      <c r="E15" s="2" t="b">
        <v>1</v>
      </c>
      <c r="F15" s="2">
        <f t="shared" si="1"/>
        <v>10</v>
      </c>
      <c r="G15" s="2">
        <f t="shared" si="2"/>
        <v>8</v>
      </c>
      <c r="H15" s="2">
        <f t="shared" si="3"/>
        <v>7</v>
      </c>
      <c r="I15" s="2">
        <f t="shared" si="4"/>
        <v>7</v>
      </c>
      <c r="J15" s="2">
        <f>IF(B15&gt;0,VLOOKUP(I15,Punkteschema!$A$2:$B$101,2,FALSE),"")</f>
        <v>10</v>
      </c>
    </row>
    <row r="16" spans="1:12" x14ac:dyDescent="0.35">
      <c r="A16" s="1" t="s">
        <v>3477</v>
      </c>
      <c r="B16" s="45">
        <v>40</v>
      </c>
      <c r="C16" s="45">
        <v>36</v>
      </c>
      <c r="D16" s="45">
        <f t="shared" si="0"/>
        <v>76</v>
      </c>
      <c r="E16" s="2" t="b">
        <v>1</v>
      </c>
      <c r="F16" s="2">
        <f t="shared" si="1"/>
        <v>14</v>
      </c>
      <c r="G16" s="2">
        <f t="shared" si="2"/>
        <v>8</v>
      </c>
      <c r="H16" s="2">
        <f t="shared" si="3"/>
        <v>11</v>
      </c>
      <c r="I16" s="2">
        <f t="shared" si="4"/>
        <v>8</v>
      </c>
      <c r="J16" s="2">
        <f>IF(B16&gt;0,VLOOKUP(I16,Punkteschema!$A$2:$B$101,2,FALSE),"")</f>
        <v>10</v>
      </c>
    </row>
    <row r="17" spans="1:10" x14ac:dyDescent="0.35">
      <c r="A17" s="1" t="s">
        <v>13</v>
      </c>
      <c r="B17" s="45">
        <v>39</v>
      </c>
      <c r="C17" s="45">
        <v>39</v>
      </c>
      <c r="D17" s="45">
        <f t="shared" si="0"/>
        <v>78</v>
      </c>
      <c r="E17" s="2" t="b">
        <v>1</v>
      </c>
      <c r="F17" s="2">
        <f t="shared" si="1"/>
        <v>12</v>
      </c>
      <c r="G17" s="2">
        <f t="shared" si="2"/>
        <v>12</v>
      </c>
      <c r="H17" s="2">
        <f t="shared" si="3"/>
        <v>12</v>
      </c>
      <c r="I17" s="2">
        <f t="shared" si="4"/>
        <v>12</v>
      </c>
      <c r="J17" s="2">
        <f>IF(B17&gt;0,VLOOKUP(I17,Punkteschema!$A$2:$B$101,2,FALSE),"")</f>
        <v>5</v>
      </c>
    </row>
    <row r="18" spans="1:10" x14ac:dyDescent="0.35">
      <c r="A18" s="1" t="s">
        <v>4052</v>
      </c>
      <c r="B18" s="45">
        <v>48</v>
      </c>
      <c r="C18" s="45">
        <v>53</v>
      </c>
      <c r="D18" s="45">
        <f t="shared" si="0"/>
        <v>101</v>
      </c>
      <c r="E18" s="2" t="b">
        <v>1</v>
      </c>
      <c r="F18" s="2">
        <f t="shared" si="1"/>
        <v>16</v>
      </c>
      <c r="G18" s="2">
        <f t="shared" si="2"/>
        <v>15</v>
      </c>
      <c r="H18" s="2">
        <f t="shared" si="3"/>
        <v>15</v>
      </c>
      <c r="I18" s="2">
        <f t="shared" si="4"/>
        <v>15</v>
      </c>
      <c r="J18" s="2">
        <f>IF(B18&gt;0,VLOOKUP(I18,Punkteschema!$A$2:$B$101,2,FALSE),"")</f>
        <v>5</v>
      </c>
    </row>
    <row r="19" spans="1:10" hidden="1" x14ac:dyDescent="0.35">
      <c r="A19" s="1"/>
      <c r="B19" s="46"/>
      <c r="C19" s="46"/>
      <c r="D19" s="46" t="str">
        <f t="shared" ref="D19:D23" si="5">IF(B19&gt;0,C19+B19,"")</f>
        <v/>
      </c>
      <c r="E19" s="2" t="b">
        <v>1</v>
      </c>
      <c r="F19" s="2" t="str">
        <f t="shared" ref="F19:F23" si="6">IF(B19&gt;0,COUNTIF(B$3:B$55,"&lt;"&amp;B19)+1,"")</f>
        <v/>
      </c>
      <c r="G19" s="2" t="str">
        <f t="shared" ref="G19:G23" si="7">IF(C19&gt;0,COUNTIF(C$3:C$55,"&lt;"&amp;C19)+1,"")</f>
        <v/>
      </c>
      <c r="H19" s="2" t="str">
        <f t="shared" ref="H19:H23" si="8">IF(AND(B19&gt;0,C19&gt;0),COUNTIF(D$3:D$55,"&lt;"&amp;D19)+1,"")</f>
        <v/>
      </c>
      <c r="I19" s="2" t="str">
        <f t="shared" ref="I19:I23" si="9">IF(B19&gt;0,IF(E19,MIN(F19:H19),MAX(F19:H19)),"")</f>
        <v/>
      </c>
      <c r="J19" s="2" t="str">
        <f>IF(B19&gt;0,VLOOKUP(I19,Punkteschema!$A$2:$B$101,2,FALSE),"")</f>
        <v/>
      </c>
    </row>
    <row r="20" spans="1:10" hidden="1" x14ac:dyDescent="0.35">
      <c r="A20" s="1"/>
      <c r="B20" s="46"/>
      <c r="C20" s="46"/>
      <c r="D20" s="46" t="str">
        <f t="shared" si="5"/>
        <v/>
      </c>
      <c r="E20" s="2" t="b">
        <v>1</v>
      </c>
      <c r="F20" s="2" t="str">
        <f t="shared" si="6"/>
        <v/>
      </c>
      <c r="G20" s="2" t="str">
        <f t="shared" si="7"/>
        <v/>
      </c>
      <c r="H20" s="2" t="str">
        <f t="shared" si="8"/>
        <v/>
      </c>
      <c r="I20" s="2" t="str">
        <f t="shared" si="9"/>
        <v/>
      </c>
      <c r="J20" s="2" t="str">
        <f>IF(B20&gt;0,VLOOKUP(I20,Punkteschema!$A$2:$B$101,2,FALSE),"")</f>
        <v/>
      </c>
    </row>
    <row r="21" spans="1:10" hidden="1" x14ac:dyDescent="0.35">
      <c r="A21" s="1"/>
      <c r="B21" s="46"/>
      <c r="C21" s="46"/>
      <c r="D21" s="46" t="str">
        <f t="shared" si="5"/>
        <v/>
      </c>
      <c r="E21" s="2" t="b">
        <v>1</v>
      </c>
      <c r="F21" s="2" t="str">
        <f t="shared" si="6"/>
        <v/>
      </c>
      <c r="G21" s="2" t="str">
        <f t="shared" si="7"/>
        <v/>
      </c>
      <c r="H21" s="2" t="str">
        <f t="shared" si="8"/>
        <v/>
      </c>
      <c r="I21" s="2" t="str">
        <f t="shared" si="9"/>
        <v/>
      </c>
      <c r="J21" s="2" t="str">
        <f>IF(B21&gt;0,VLOOKUP(I21,Punkteschema!$A$2:$B$101,2,FALSE),"")</f>
        <v/>
      </c>
    </row>
    <row r="22" spans="1:10" hidden="1" x14ac:dyDescent="0.35">
      <c r="A22" s="1"/>
      <c r="B22" s="46"/>
      <c r="C22" s="46"/>
      <c r="D22" s="46" t="str">
        <f t="shared" si="5"/>
        <v/>
      </c>
      <c r="E22" s="2" t="b">
        <v>1</v>
      </c>
      <c r="F22" s="2" t="str">
        <f t="shared" si="6"/>
        <v/>
      </c>
      <c r="G22" s="2" t="str">
        <f t="shared" si="7"/>
        <v/>
      </c>
      <c r="H22" s="2" t="str">
        <f t="shared" si="8"/>
        <v/>
      </c>
      <c r="I22" s="2" t="str">
        <f t="shared" si="9"/>
        <v/>
      </c>
      <c r="J22" s="2" t="str">
        <f>IF(B22&gt;0,VLOOKUP(I22,Punkteschema!$A$2:$B$101,2,FALSE),"")</f>
        <v/>
      </c>
    </row>
    <row r="23" spans="1:10" hidden="1" x14ac:dyDescent="0.35">
      <c r="A23" s="1"/>
      <c r="B23" s="46"/>
      <c r="C23" s="46"/>
      <c r="D23" s="46" t="str">
        <f t="shared" si="5"/>
        <v/>
      </c>
      <c r="E23" s="2" t="b">
        <v>1</v>
      </c>
      <c r="F23" s="2" t="str">
        <f t="shared" si="6"/>
        <v/>
      </c>
      <c r="G23" s="2" t="str">
        <f t="shared" si="7"/>
        <v/>
      </c>
      <c r="H23" s="2" t="str">
        <f t="shared" si="8"/>
        <v/>
      </c>
      <c r="I23" s="2" t="str">
        <f t="shared" si="9"/>
        <v/>
      </c>
      <c r="J23" s="2" t="str">
        <f>IF(B23&gt;0,VLOOKUP(I23,Punkteschema!$A$2:$B$101,2,FALSE),"")</f>
        <v/>
      </c>
    </row>
    <row r="24" spans="1:10" hidden="1" x14ac:dyDescent="0.35">
      <c r="A24" s="1"/>
      <c r="B24" s="46"/>
      <c r="C24" s="46"/>
      <c r="D24" s="46" t="str">
        <f t="shared" ref="D24:D55" si="10">IF(B24&gt;0,C24+B24,"")</f>
        <v/>
      </c>
      <c r="E24" s="2" t="b">
        <v>1</v>
      </c>
      <c r="F24" s="2" t="str">
        <f t="shared" ref="F24:G52" si="11">IF(B24&gt;0,COUNTIF(B$3:B$55,"&lt;"&amp;B24)+1,"")</f>
        <v/>
      </c>
      <c r="G24" s="2" t="str">
        <f t="shared" si="11"/>
        <v/>
      </c>
      <c r="H24" s="2" t="str">
        <f t="shared" ref="H24:H52" si="12">IF(AND(B24&gt;0,C24&gt;0),COUNTIF(D$3:D$55,"&lt;"&amp;D24)+1,"")</f>
        <v/>
      </c>
      <c r="I24" s="2" t="str">
        <f t="shared" ref="I24:I52" si="13">IF(B24&gt;0,IF(E24,MIN(F24:H24),MAX(F24:H24)),"")</f>
        <v/>
      </c>
      <c r="J24" s="2" t="str">
        <f>IF(B24&gt;0,VLOOKUP(I24,Punkteschema!$A$2:$B$101,2,FALSE),"")</f>
        <v/>
      </c>
    </row>
    <row r="25" spans="1:10" hidden="1" x14ac:dyDescent="0.35">
      <c r="A25" s="1"/>
      <c r="B25" s="46"/>
      <c r="C25" s="46"/>
      <c r="D25" s="46" t="str">
        <f t="shared" si="10"/>
        <v/>
      </c>
      <c r="E25" s="2" t="b">
        <v>1</v>
      </c>
      <c r="F25" s="2" t="str">
        <f t="shared" si="11"/>
        <v/>
      </c>
      <c r="G25" s="2" t="str">
        <f t="shared" si="11"/>
        <v/>
      </c>
      <c r="H25" s="2" t="str">
        <f t="shared" si="12"/>
        <v/>
      </c>
      <c r="I25" s="2" t="str">
        <f t="shared" si="13"/>
        <v/>
      </c>
      <c r="J25" s="2" t="str">
        <f>IF(B25&gt;0,VLOOKUP(I25,Punkteschema!$A$2:$B$101,2,FALSE),"")</f>
        <v/>
      </c>
    </row>
    <row r="26" spans="1:10" hidden="1" x14ac:dyDescent="0.35">
      <c r="A26" s="1"/>
      <c r="B26" s="46"/>
      <c r="C26" s="46"/>
      <c r="D26" s="46" t="str">
        <f t="shared" si="10"/>
        <v/>
      </c>
      <c r="E26" s="2" t="b">
        <v>1</v>
      </c>
      <c r="F26" s="2" t="str">
        <f t="shared" si="11"/>
        <v/>
      </c>
      <c r="G26" s="2" t="str">
        <f t="shared" si="11"/>
        <v/>
      </c>
      <c r="H26" s="2" t="str">
        <f t="shared" si="12"/>
        <v/>
      </c>
      <c r="I26" s="2" t="str">
        <f t="shared" si="13"/>
        <v/>
      </c>
      <c r="J26" s="2" t="str">
        <f>IF(B26&gt;0,VLOOKUP(I26,Punkteschema!$A$2:$B$101,2,FALSE),"")</f>
        <v/>
      </c>
    </row>
    <row r="27" spans="1:10" hidden="1" x14ac:dyDescent="0.35">
      <c r="A27" s="1"/>
      <c r="B27" s="46"/>
      <c r="C27" s="46"/>
      <c r="D27" s="46" t="str">
        <f t="shared" si="10"/>
        <v/>
      </c>
      <c r="E27" s="2" t="b">
        <v>1</v>
      </c>
      <c r="F27" s="2" t="str">
        <f t="shared" si="11"/>
        <v/>
      </c>
      <c r="G27" s="2" t="str">
        <f t="shared" si="11"/>
        <v/>
      </c>
      <c r="H27" s="2" t="str">
        <f t="shared" si="12"/>
        <v/>
      </c>
      <c r="I27" s="2" t="str">
        <f t="shared" si="13"/>
        <v/>
      </c>
      <c r="J27" s="2" t="str">
        <f>IF(B27&gt;0,VLOOKUP(I27,Punkteschema!$A$2:$B$101,2,FALSE),"")</f>
        <v/>
      </c>
    </row>
    <row r="28" spans="1:10" hidden="1" x14ac:dyDescent="0.35">
      <c r="A28" s="1"/>
      <c r="B28" s="46"/>
      <c r="C28" s="46"/>
      <c r="D28" s="46" t="str">
        <f t="shared" si="10"/>
        <v/>
      </c>
      <c r="E28" s="2" t="b">
        <v>1</v>
      </c>
      <c r="F28" s="2" t="str">
        <f t="shared" si="11"/>
        <v/>
      </c>
      <c r="G28" s="2" t="str">
        <f t="shared" si="11"/>
        <v/>
      </c>
      <c r="H28" s="2" t="str">
        <f t="shared" si="12"/>
        <v/>
      </c>
      <c r="I28" s="2" t="str">
        <f t="shared" si="13"/>
        <v/>
      </c>
      <c r="J28" s="2" t="str">
        <f>IF(B28&gt;0,VLOOKUP(I28,Punkteschema!$A$2:$B$101,2,FALSE),"")</f>
        <v/>
      </c>
    </row>
    <row r="29" spans="1:10" hidden="1" x14ac:dyDescent="0.35">
      <c r="A29" s="1"/>
      <c r="B29" s="46"/>
      <c r="C29" s="46"/>
      <c r="D29" s="46" t="str">
        <f t="shared" si="10"/>
        <v/>
      </c>
      <c r="E29" s="2" t="b">
        <v>1</v>
      </c>
      <c r="F29" s="2" t="str">
        <f t="shared" si="11"/>
        <v/>
      </c>
      <c r="G29" s="2" t="str">
        <f t="shared" si="11"/>
        <v/>
      </c>
      <c r="H29" s="2" t="str">
        <f t="shared" si="12"/>
        <v/>
      </c>
      <c r="I29" s="2" t="str">
        <f t="shared" si="13"/>
        <v/>
      </c>
      <c r="J29" s="2" t="str">
        <f>IF(B29&gt;0,VLOOKUP(I29,Punkteschema!$A$2:$B$101,2,FALSE),"")</f>
        <v/>
      </c>
    </row>
    <row r="30" spans="1:10" hidden="1" x14ac:dyDescent="0.35">
      <c r="A30" s="1"/>
      <c r="B30" s="46"/>
      <c r="C30" s="46"/>
      <c r="D30" s="46" t="str">
        <f t="shared" si="10"/>
        <v/>
      </c>
      <c r="E30" s="2" t="b">
        <v>1</v>
      </c>
      <c r="F30" s="2" t="str">
        <f t="shared" si="11"/>
        <v/>
      </c>
      <c r="G30" s="2" t="str">
        <f t="shared" si="11"/>
        <v/>
      </c>
      <c r="H30" s="2" t="str">
        <f t="shared" si="12"/>
        <v/>
      </c>
      <c r="I30" s="2" t="str">
        <f t="shared" si="13"/>
        <v/>
      </c>
      <c r="J30" s="2" t="str">
        <f>IF(B30&gt;0,VLOOKUP(I30,Punkteschema!$A$2:$B$101,2,FALSE),"")</f>
        <v/>
      </c>
    </row>
    <row r="31" spans="1:10" hidden="1" x14ac:dyDescent="0.35">
      <c r="A31" s="1"/>
      <c r="B31" s="46"/>
      <c r="C31" s="46"/>
      <c r="D31" s="46" t="str">
        <f t="shared" si="10"/>
        <v/>
      </c>
      <c r="E31" s="2" t="b">
        <v>1</v>
      </c>
      <c r="F31" s="2" t="str">
        <f t="shared" si="11"/>
        <v/>
      </c>
      <c r="G31" s="2" t="str">
        <f t="shared" si="11"/>
        <v/>
      </c>
      <c r="H31" s="2" t="str">
        <f t="shared" si="12"/>
        <v/>
      </c>
      <c r="I31" s="2" t="str">
        <f t="shared" si="13"/>
        <v/>
      </c>
      <c r="J31" s="2" t="str">
        <f>IF(B31&gt;0,VLOOKUP(I31,Punkteschema!$A$2:$B$101,2,FALSE),"")</f>
        <v/>
      </c>
    </row>
    <row r="32" spans="1:10" hidden="1" x14ac:dyDescent="0.35">
      <c r="A32" s="1"/>
      <c r="B32" s="46"/>
      <c r="C32" s="46"/>
      <c r="D32" s="46" t="str">
        <f t="shared" si="10"/>
        <v/>
      </c>
      <c r="E32" s="2" t="b">
        <v>1</v>
      </c>
      <c r="F32" s="2" t="str">
        <f t="shared" si="11"/>
        <v/>
      </c>
      <c r="G32" s="2" t="str">
        <f t="shared" si="11"/>
        <v/>
      </c>
      <c r="H32" s="2" t="str">
        <f t="shared" si="12"/>
        <v/>
      </c>
      <c r="I32" s="2" t="str">
        <f t="shared" si="13"/>
        <v/>
      </c>
      <c r="J32" s="2" t="str">
        <f>IF(B32&gt;0,VLOOKUP(I32,Punkteschema!$A$2:$B$101,2,FALSE),"")</f>
        <v/>
      </c>
    </row>
    <row r="33" spans="1:10" hidden="1" x14ac:dyDescent="0.35">
      <c r="A33" s="1"/>
      <c r="B33" s="46"/>
      <c r="C33" s="46"/>
      <c r="D33" s="46" t="str">
        <f t="shared" si="10"/>
        <v/>
      </c>
      <c r="E33" s="2" t="b">
        <v>1</v>
      </c>
      <c r="F33" s="2" t="str">
        <f t="shared" si="11"/>
        <v/>
      </c>
      <c r="G33" s="2" t="str">
        <f t="shared" si="11"/>
        <v/>
      </c>
      <c r="H33" s="2" t="str">
        <f t="shared" si="12"/>
        <v/>
      </c>
      <c r="I33" s="2" t="str">
        <f t="shared" si="13"/>
        <v/>
      </c>
      <c r="J33" s="2" t="str">
        <f>IF(B33&gt;0,VLOOKUP(I33,Punkteschema!$A$2:$B$101,2,FALSE),"")</f>
        <v/>
      </c>
    </row>
    <row r="34" spans="1:10" hidden="1" x14ac:dyDescent="0.35">
      <c r="A34" s="1"/>
      <c r="B34" s="46"/>
      <c r="C34" s="46"/>
      <c r="D34" s="46" t="str">
        <f t="shared" si="10"/>
        <v/>
      </c>
      <c r="E34" s="2" t="b">
        <v>1</v>
      </c>
      <c r="F34" s="2" t="str">
        <f t="shared" si="11"/>
        <v/>
      </c>
      <c r="G34" s="2" t="str">
        <f t="shared" si="11"/>
        <v/>
      </c>
      <c r="H34" s="2" t="str">
        <f t="shared" si="12"/>
        <v/>
      </c>
      <c r="I34" s="2" t="str">
        <f t="shared" si="13"/>
        <v/>
      </c>
      <c r="J34" s="2" t="str">
        <f>IF(B34&gt;0,VLOOKUP(I34,Punkteschema!$A$2:$B$101,2,FALSE),"")</f>
        <v/>
      </c>
    </row>
    <row r="35" spans="1:10" hidden="1" x14ac:dyDescent="0.35">
      <c r="A35" s="1"/>
      <c r="B35" s="46"/>
      <c r="C35" s="46"/>
      <c r="D35" s="46" t="str">
        <f t="shared" si="10"/>
        <v/>
      </c>
      <c r="E35" s="2" t="b">
        <v>1</v>
      </c>
      <c r="F35" s="2" t="str">
        <f t="shared" si="11"/>
        <v/>
      </c>
      <c r="G35" s="2" t="str">
        <f t="shared" si="11"/>
        <v/>
      </c>
      <c r="H35" s="2" t="str">
        <f t="shared" si="12"/>
        <v/>
      </c>
      <c r="I35" s="2" t="str">
        <f t="shared" si="13"/>
        <v/>
      </c>
      <c r="J35" s="2" t="str">
        <f>IF(B35&gt;0,VLOOKUP(I35,Punkteschema!$A$2:$B$101,2,FALSE),"")</f>
        <v/>
      </c>
    </row>
    <row r="36" spans="1:10" hidden="1" x14ac:dyDescent="0.35">
      <c r="A36" s="1"/>
      <c r="B36" s="46"/>
      <c r="C36" s="46"/>
      <c r="D36" s="46" t="str">
        <f t="shared" si="10"/>
        <v/>
      </c>
      <c r="E36" s="2" t="b">
        <v>1</v>
      </c>
      <c r="F36" s="2" t="str">
        <f t="shared" si="11"/>
        <v/>
      </c>
      <c r="G36" s="2" t="str">
        <f t="shared" si="11"/>
        <v/>
      </c>
      <c r="H36" s="2" t="str">
        <f t="shared" si="12"/>
        <v/>
      </c>
      <c r="I36" s="2" t="str">
        <f t="shared" si="13"/>
        <v/>
      </c>
      <c r="J36" s="2" t="str">
        <f>IF(B36&gt;0,VLOOKUP(I36,Punkteschema!$A$2:$B$101,2,FALSE),"")</f>
        <v/>
      </c>
    </row>
    <row r="37" spans="1:10" hidden="1" x14ac:dyDescent="0.35">
      <c r="A37" s="1"/>
      <c r="B37" s="46"/>
      <c r="C37" s="46"/>
      <c r="D37" s="46" t="str">
        <f t="shared" si="10"/>
        <v/>
      </c>
      <c r="E37" s="2" t="b">
        <v>1</v>
      </c>
      <c r="F37" s="2" t="str">
        <f t="shared" si="11"/>
        <v/>
      </c>
      <c r="G37" s="2" t="str">
        <f t="shared" si="11"/>
        <v/>
      </c>
      <c r="H37" s="2" t="str">
        <f t="shared" si="12"/>
        <v/>
      </c>
      <c r="I37" s="2" t="str">
        <f t="shared" si="13"/>
        <v/>
      </c>
      <c r="J37" s="2" t="str">
        <f>IF(B37&gt;0,VLOOKUP(I37,Punkteschema!$A$2:$B$101,2,FALSE),"")</f>
        <v/>
      </c>
    </row>
    <row r="38" spans="1:10" hidden="1" x14ac:dyDescent="0.35">
      <c r="A38" s="1"/>
      <c r="B38" s="46"/>
      <c r="C38" s="46"/>
      <c r="D38" s="46" t="str">
        <f t="shared" si="10"/>
        <v/>
      </c>
      <c r="E38" s="2" t="b">
        <v>1</v>
      </c>
      <c r="F38" s="2" t="str">
        <f t="shared" si="11"/>
        <v/>
      </c>
      <c r="G38" s="2" t="str">
        <f t="shared" si="11"/>
        <v/>
      </c>
      <c r="H38" s="2" t="str">
        <f t="shared" si="12"/>
        <v/>
      </c>
      <c r="I38" s="2" t="str">
        <f t="shared" si="13"/>
        <v/>
      </c>
      <c r="J38" s="2" t="str">
        <f>IF(B38&gt;0,VLOOKUP(I38,Punkteschema!$A$2:$B$101,2,FALSE),"")</f>
        <v/>
      </c>
    </row>
    <row r="39" spans="1:10" hidden="1" x14ac:dyDescent="0.35">
      <c r="A39" s="1"/>
      <c r="B39" s="46"/>
      <c r="C39" s="46"/>
      <c r="D39" s="46" t="str">
        <f t="shared" si="10"/>
        <v/>
      </c>
      <c r="E39" s="2" t="b">
        <v>1</v>
      </c>
      <c r="F39" s="2" t="str">
        <f t="shared" si="11"/>
        <v/>
      </c>
      <c r="G39" s="2" t="str">
        <f t="shared" si="11"/>
        <v/>
      </c>
      <c r="H39" s="2" t="str">
        <f t="shared" si="12"/>
        <v/>
      </c>
      <c r="I39" s="2" t="str">
        <f t="shared" si="13"/>
        <v/>
      </c>
      <c r="J39" s="2" t="str">
        <f>IF(B39&gt;0,VLOOKUP(I39,Punkteschema!$A$2:$B$101,2,FALSE),"")</f>
        <v/>
      </c>
    </row>
    <row r="40" spans="1:10" hidden="1" x14ac:dyDescent="0.35">
      <c r="A40" s="1"/>
      <c r="B40" s="46"/>
      <c r="C40" s="46"/>
      <c r="D40" s="46" t="str">
        <f t="shared" si="10"/>
        <v/>
      </c>
      <c r="E40" s="2" t="b">
        <v>1</v>
      </c>
      <c r="F40" s="2" t="str">
        <f t="shared" si="11"/>
        <v/>
      </c>
      <c r="G40" s="2" t="str">
        <f t="shared" si="11"/>
        <v/>
      </c>
      <c r="H40" s="2" t="str">
        <f t="shared" si="12"/>
        <v/>
      </c>
      <c r="I40" s="2" t="str">
        <f t="shared" si="13"/>
        <v/>
      </c>
      <c r="J40" s="2" t="str">
        <f>IF(B40&gt;0,VLOOKUP(I40,Punkteschema!$A$2:$B$101,2,FALSE),"")</f>
        <v/>
      </c>
    </row>
    <row r="41" spans="1:10" hidden="1" x14ac:dyDescent="0.35">
      <c r="A41" s="1"/>
      <c r="B41" s="46"/>
      <c r="C41" s="46"/>
      <c r="D41" s="46" t="str">
        <f t="shared" si="10"/>
        <v/>
      </c>
      <c r="E41" s="2" t="b">
        <v>1</v>
      </c>
      <c r="F41" s="2" t="str">
        <f t="shared" si="11"/>
        <v/>
      </c>
      <c r="G41" s="2" t="str">
        <f t="shared" si="11"/>
        <v/>
      </c>
      <c r="H41" s="2" t="str">
        <f t="shared" si="12"/>
        <v/>
      </c>
      <c r="I41" s="2" t="str">
        <f t="shared" si="13"/>
        <v/>
      </c>
      <c r="J41" s="2" t="str">
        <f>IF(B41&gt;0,VLOOKUP(I41,Punkteschema!$A$2:$B$101,2,FALSE),"")</f>
        <v/>
      </c>
    </row>
    <row r="42" spans="1:10" hidden="1" x14ac:dyDescent="0.35">
      <c r="A42" s="1"/>
      <c r="B42" s="46"/>
      <c r="C42" s="46"/>
      <c r="D42" s="46" t="str">
        <f t="shared" si="10"/>
        <v/>
      </c>
      <c r="E42" s="2" t="b">
        <v>1</v>
      </c>
      <c r="F42" s="2" t="str">
        <f t="shared" si="11"/>
        <v/>
      </c>
      <c r="G42" s="2" t="str">
        <f t="shared" si="11"/>
        <v/>
      </c>
      <c r="H42" s="2" t="str">
        <f t="shared" si="12"/>
        <v/>
      </c>
      <c r="I42" s="2" t="str">
        <f t="shared" si="13"/>
        <v/>
      </c>
      <c r="J42" s="2" t="str">
        <f>IF(B42&gt;0,VLOOKUP(I42,Punkteschema!$A$2:$B$101,2,FALSE),"")</f>
        <v/>
      </c>
    </row>
    <row r="43" spans="1:10" hidden="1" x14ac:dyDescent="0.35">
      <c r="A43" s="1"/>
      <c r="B43" s="46"/>
      <c r="C43" s="46"/>
      <c r="D43" s="46" t="str">
        <f t="shared" si="10"/>
        <v/>
      </c>
      <c r="E43" s="2" t="b">
        <v>1</v>
      </c>
      <c r="F43" s="2" t="str">
        <f t="shared" si="11"/>
        <v/>
      </c>
      <c r="G43" s="2" t="str">
        <f t="shared" si="11"/>
        <v/>
      </c>
      <c r="H43" s="2" t="str">
        <f t="shared" si="12"/>
        <v/>
      </c>
      <c r="I43" s="2" t="str">
        <f t="shared" si="13"/>
        <v/>
      </c>
      <c r="J43" s="2" t="str">
        <f>IF(B43&gt;0,VLOOKUP(I43,Punkteschema!$A$2:$B$101,2,FALSE),"")</f>
        <v/>
      </c>
    </row>
    <row r="44" spans="1:10" hidden="1" x14ac:dyDescent="0.35">
      <c r="A44" s="1"/>
      <c r="B44" s="46"/>
      <c r="C44" s="46"/>
      <c r="D44" s="46" t="str">
        <f t="shared" si="10"/>
        <v/>
      </c>
      <c r="E44" s="2" t="b">
        <v>1</v>
      </c>
      <c r="F44" s="2" t="str">
        <f t="shared" si="11"/>
        <v/>
      </c>
      <c r="G44" s="2" t="str">
        <f t="shared" si="11"/>
        <v/>
      </c>
      <c r="H44" s="2" t="str">
        <f t="shared" si="12"/>
        <v/>
      </c>
      <c r="I44" s="2" t="str">
        <f t="shared" si="13"/>
        <v/>
      </c>
      <c r="J44" s="2" t="str">
        <f>IF(B44&gt;0,VLOOKUP(I44,Punkteschema!$A$2:$B$101,2,FALSE),"")</f>
        <v/>
      </c>
    </row>
    <row r="45" spans="1:10" hidden="1" x14ac:dyDescent="0.35">
      <c r="A45" s="1"/>
      <c r="B45" s="46"/>
      <c r="C45" s="46"/>
      <c r="D45" s="46" t="str">
        <f t="shared" si="10"/>
        <v/>
      </c>
      <c r="E45" s="2" t="b">
        <v>1</v>
      </c>
      <c r="F45" s="2" t="str">
        <f t="shared" si="11"/>
        <v/>
      </c>
      <c r="G45" s="2" t="str">
        <f t="shared" si="11"/>
        <v/>
      </c>
      <c r="H45" s="2" t="str">
        <f t="shared" si="12"/>
        <v/>
      </c>
      <c r="I45" s="2" t="str">
        <f t="shared" si="13"/>
        <v/>
      </c>
      <c r="J45" s="2" t="str">
        <f>IF(B45&gt;0,VLOOKUP(I45,Punkteschema!$A$2:$B$101,2,FALSE),"")</f>
        <v/>
      </c>
    </row>
    <row r="46" spans="1:10" hidden="1" x14ac:dyDescent="0.35">
      <c r="A46" s="1"/>
      <c r="B46" s="46"/>
      <c r="C46" s="46"/>
      <c r="D46" s="46" t="str">
        <f t="shared" si="10"/>
        <v/>
      </c>
      <c r="E46" s="2" t="b">
        <v>1</v>
      </c>
      <c r="F46" s="2" t="str">
        <f t="shared" si="11"/>
        <v/>
      </c>
      <c r="G46" s="2" t="str">
        <f t="shared" si="11"/>
        <v/>
      </c>
      <c r="H46" s="2" t="str">
        <f t="shared" si="12"/>
        <v/>
      </c>
      <c r="I46" s="2" t="str">
        <f t="shared" si="13"/>
        <v/>
      </c>
      <c r="J46" s="2" t="str">
        <f>IF(B46&gt;0,VLOOKUP(I46,Punkteschema!$A$2:$B$101,2,FALSE),"")</f>
        <v/>
      </c>
    </row>
    <row r="47" spans="1:10" hidden="1" x14ac:dyDescent="0.35">
      <c r="A47" s="1"/>
      <c r="B47" s="46"/>
      <c r="C47" s="46"/>
      <c r="D47" s="46" t="str">
        <f t="shared" si="10"/>
        <v/>
      </c>
      <c r="E47" s="2" t="b">
        <v>1</v>
      </c>
      <c r="F47" s="2" t="str">
        <f t="shared" si="11"/>
        <v/>
      </c>
      <c r="G47" s="2" t="str">
        <f t="shared" si="11"/>
        <v/>
      </c>
      <c r="H47" s="2" t="str">
        <f t="shared" si="12"/>
        <v/>
      </c>
      <c r="I47" s="2" t="str">
        <f t="shared" si="13"/>
        <v/>
      </c>
      <c r="J47" s="2" t="str">
        <f>IF(B47&gt;0,VLOOKUP(I47,Punkteschema!$A$2:$B$101,2,FALSE),"")</f>
        <v/>
      </c>
    </row>
    <row r="48" spans="1:10" hidden="1" x14ac:dyDescent="0.35">
      <c r="A48" s="1"/>
      <c r="B48" s="46"/>
      <c r="C48" s="46"/>
      <c r="D48" s="46" t="str">
        <f t="shared" si="10"/>
        <v/>
      </c>
      <c r="E48" s="2" t="b">
        <v>1</v>
      </c>
      <c r="F48" s="2" t="str">
        <f t="shared" si="11"/>
        <v/>
      </c>
      <c r="G48" s="2" t="str">
        <f t="shared" si="11"/>
        <v/>
      </c>
      <c r="H48" s="2" t="str">
        <f t="shared" si="12"/>
        <v/>
      </c>
      <c r="I48" s="2" t="str">
        <f t="shared" si="13"/>
        <v/>
      </c>
      <c r="J48" s="2" t="str">
        <f>IF(B48&gt;0,VLOOKUP(I48,Punkteschema!$A$2:$B$101,2,FALSE),"")</f>
        <v/>
      </c>
    </row>
    <row r="49" spans="1:10" hidden="1" x14ac:dyDescent="0.35">
      <c r="A49" s="1"/>
      <c r="B49" s="46"/>
      <c r="C49" s="46"/>
      <c r="D49" s="46" t="str">
        <f t="shared" si="10"/>
        <v/>
      </c>
      <c r="E49" s="2" t="b">
        <v>1</v>
      </c>
      <c r="F49" s="2" t="str">
        <f t="shared" si="11"/>
        <v/>
      </c>
      <c r="G49" s="2" t="str">
        <f t="shared" si="11"/>
        <v/>
      </c>
      <c r="H49" s="2" t="str">
        <f t="shared" si="12"/>
        <v/>
      </c>
      <c r="I49" s="2" t="str">
        <f t="shared" si="13"/>
        <v/>
      </c>
      <c r="J49" s="2" t="str">
        <f>IF(B49&gt;0,VLOOKUP(I49,Punkteschema!$A$2:$B$101,2,FALSE),"")</f>
        <v/>
      </c>
    </row>
    <row r="50" spans="1:10" hidden="1" x14ac:dyDescent="0.35">
      <c r="A50" s="1"/>
      <c r="B50" s="46"/>
      <c r="C50" s="46"/>
      <c r="D50" s="46" t="str">
        <f t="shared" si="10"/>
        <v/>
      </c>
      <c r="E50" s="2" t="b">
        <v>1</v>
      </c>
      <c r="F50" s="2" t="str">
        <f t="shared" si="11"/>
        <v/>
      </c>
      <c r="G50" s="2" t="str">
        <f t="shared" si="11"/>
        <v/>
      </c>
      <c r="H50" s="2" t="str">
        <f t="shared" si="12"/>
        <v/>
      </c>
      <c r="I50" s="2" t="str">
        <f t="shared" si="13"/>
        <v/>
      </c>
      <c r="J50" s="2" t="str">
        <f>IF(B50&gt;0,VLOOKUP(I50,Punkteschema!$A$2:$B$101,2,FALSE),"")</f>
        <v/>
      </c>
    </row>
    <row r="51" spans="1:10" hidden="1" x14ac:dyDescent="0.35">
      <c r="A51" s="1"/>
      <c r="B51" s="46"/>
      <c r="C51" s="46"/>
      <c r="D51" s="46" t="str">
        <f t="shared" si="10"/>
        <v/>
      </c>
      <c r="E51" s="2" t="b">
        <v>1</v>
      </c>
      <c r="F51" s="2" t="str">
        <f t="shared" si="11"/>
        <v/>
      </c>
      <c r="G51" s="2" t="str">
        <f t="shared" si="11"/>
        <v/>
      </c>
      <c r="H51" s="2" t="str">
        <f t="shared" si="12"/>
        <v/>
      </c>
      <c r="I51" s="2" t="str">
        <f t="shared" si="13"/>
        <v/>
      </c>
      <c r="J51" s="2" t="str">
        <f>IF(B51&gt;0,VLOOKUP(I51,Punkteschema!$A$2:$B$101,2,FALSE),"")</f>
        <v/>
      </c>
    </row>
    <row r="52" spans="1:10" hidden="1" x14ac:dyDescent="0.35">
      <c r="A52" s="1"/>
      <c r="B52" s="46"/>
      <c r="C52" s="46"/>
      <c r="D52" s="46" t="str">
        <f t="shared" si="10"/>
        <v/>
      </c>
      <c r="E52" s="2" t="b">
        <v>1</v>
      </c>
      <c r="F52" s="2" t="str">
        <f t="shared" si="11"/>
        <v/>
      </c>
      <c r="G52" s="2" t="str">
        <f t="shared" si="11"/>
        <v/>
      </c>
      <c r="H52" s="2" t="str">
        <f t="shared" si="12"/>
        <v/>
      </c>
      <c r="I52" s="2" t="str">
        <f t="shared" si="13"/>
        <v/>
      </c>
      <c r="J52" s="2" t="str">
        <f>IF(B52&gt;0,VLOOKUP(I52,Punkteschema!$A$2:$B$101,2,FALSE),"")</f>
        <v/>
      </c>
    </row>
    <row r="53" spans="1:10" hidden="1" x14ac:dyDescent="0.35">
      <c r="A53" s="1"/>
      <c r="B53" s="46"/>
      <c r="C53" s="46"/>
      <c r="D53" s="46" t="str">
        <f t="shared" si="10"/>
        <v/>
      </c>
      <c r="E53" s="2" t="b">
        <v>1</v>
      </c>
      <c r="F53" s="2" t="str">
        <f t="shared" ref="F53:G55" si="14">IF(B53&gt;0,COUNTIF(B$3:B$55,"&lt;"&amp;B53)+1,"")</f>
        <v/>
      </c>
      <c r="G53" s="2" t="str">
        <f t="shared" si="14"/>
        <v/>
      </c>
      <c r="H53" s="2" t="str">
        <f>IF(AND(B53&gt;0,C53&gt;0),COUNTIF(D$3:D$55,"&lt;"&amp;D53)+1,"")</f>
        <v/>
      </c>
      <c r="I53" s="2" t="str">
        <f>IF(B53&gt;0,IF(E53,MIN(F53:H53),MAX(F53:H53)),"")</f>
        <v/>
      </c>
      <c r="J53" s="2" t="str">
        <f>IF(B53&gt;0,VLOOKUP(I53,Punkteschema!$A$2:$B$101,2,FALSE),"")</f>
        <v/>
      </c>
    </row>
    <row r="54" spans="1:10" hidden="1" x14ac:dyDescent="0.35">
      <c r="A54" s="1"/>
      <c r="B54" s="46"/>
      <c r="C54" s="46"/>
      <c r="D54" s="46" t="str">
        <f t="shared" si="10"/>
        <v/>
      </c>
      <c r="E54" s="2" t="b">
        <v>1</v>
      </c>
      <c r="F54" s="2" t="str">
        <f t="shared" si="14"/>
        <v/>
      </c>
      <c r="G54" s="2" t="str">
        <f t="shared" si="14"/>
        <v/>
      </c>
      <c r="H54" s="2" t="str">
        <f>IF(AND(B54&gt;0,C54&gt;0),COUNTIF(D$3:D$55,"&lt;"&amp;D54)+1,"")</f>
        <v/>
      </c>
      <c r="I54" s="2" t="str">
        <f>IF(B54&gt;0,IF(E54,MIN(F54:H54),MAX(F54:H54)),"")</f>
        <v/>
      </c>
      <c r="J54" s="2" t="str">
        <f>IF(B54&gt;0,VLOOKUP(I54,Punkteschema!$A$2:$B$101,2,FALSE),"")</f>
        <v/>
      </c>
    </row>
    <row r="55" spans="1:10" hidden="1" x14ac:dyDescent="0.35">
      <c r="A55" s="1"/>
      <c r="B55" s="46"/>
      <c r="C55" s="46"/>
      <c r="D55" s="46" t="str">
        <f t="shared" si="10"/>
        <v/>
      </c>
      <c r="E55" s="2" t="b">
        <v>1</v>
      </c>
      <c r="F55" s="2" t="str">
        <f t="shared" si="14"/>
        <v/>
      </c>
      <c r="G55" s="2" t="str">
        <f t="shared" si="14"/>
        <v/>
      </c>
      <c r="H55" s="2" t="str">
        <f>IF(AND(B55&gt;0,C55&gt;0),COUNTIF(D$3:D$55,"&lt;"&amp;D55)+1,"")</f>
        <v/>
      </c>
      <c r="I55" s="2" t="str">
        <f>IF(B55&gt;0,IF(E55,MIN(F55:H55),MAX(F55:H55)),"")</f>
        <v/>
      </c>
      <c r="J55" s="2" t="str">
        <f>IF(B55&gt;0,VLOOKUP(I55,Punkteschema!$A$2:$B$101,2,FALSE),"")</f>
        <v/>
      </c>
    </row>
    <row r="57" spans="1:10" x14ac:dyDescent="0.35">
      <c r="A57" s="4" t="s">
        <v>3640</v>
      </c>
      <c r="E57" s="4" t="s">
        <v>3294</v>
      </c>
      <c r="F57" s="42" t="s">
        <v>3483</v>
      </c>
      <c r="G57" s="4" t="s">
        <v>3300</v>
      </c>
    </row>
    <row r="58" spans="1:10" x14ac:dyDescent="0.35">
      <c r="A58" s="4" t="s">
        <v>3641</v>
      </c>
      <c r="E58" s="4" t="s">
        <v>3295</v>
      </c>
      <c r="F58" s="42" t="s">
        <v>3483</v>
      </c>
      <c r="G58" s="4" t="s">
        <v>3300</v>
      </c>
    </row>
    <row r="59" spans="1:10" x14ac:dyDescent="0.35">
      <c r="A59" s="4" t="s">
        <v>3642</v>
      </c>
    </row>
    <row r="61" spans="1:10" x14ac:dyDescent="0.35">
      <c r="A61" s="43" t="s">
        <v>3673</v>
      </c>
      <c r="B61" s="4" t="s">
        <v>4054</v>
      </c>
    </row>
    <row r="62" spans="1:10" x14ac:dyDescent="0.35">
      <c r="A62" s="43"/>
      <c r="B62" s="4" t="s">
        <v>4055</v>
      </c>
    </row>
    <row r="63" spans="1:10" x14ac:dyDescent="0.35">
      <c r="A63" s="43"/>
    </row>
    <row r="64" spans="1:10" x14ac:dyDescent="0.35">
      <c r="A64" s="43"/>
    </row>
  </sheetData>
  <sortState ref="A3:J18">
    <sortCondition ref="I3:I18"/>
    <sortCondition ref="H3:H18"/>
    <sortCondition ref="F3:F18"/>
    <sortCondition ref="G3:G18"/>
  </sortState>
  <mergeCells count="1">
    <mergeCell ref="A1:J1"/>
  </mergeCells>
  <dataValidations count="1">
    <dataValidation type="list" allowBlank="1" showInputMessage="1" showErrorMessage="1" sqref="A3:A55">
      <formula1>Teilnehmerliste</formula1>
    </dataValidation>
  </dataValidations>
  <pageMargins left="0.39370078740157483" right="0.39370078740157483" top="0.39370078740157483" bottom="0.39370078740157483" header="0.31496062992125984" footer="0.31496062992125984"/>
  <pageSetup paperSize="9" scale="10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L64"/>
  <sheetViews>
    <sheetView zoomScale="129" zoomScaleNormal="129" workbookViewId="0">
      <selection sqref="A1:J1"/>
    </sheetView>
  </sheetViews>
  <sheetFormatPr baseColWidth="10" defaultColWidth="11.453125" defaultRowHeight="14.5" x14ac:dyDescent="0.35"/>
  <cols>
    <col min="1" max="1" width="23.453125" style="4" bestFit="1" customWidth="1"/>
    <col min="2" max="3" width="7.54296875" style="4" bestFit="1" customWidth="1"/>
    <col min="4" max="4" width="7.26953125" style="4" bestFit="1" customWidth="1"/>
    <col min="5" max="5" width="8.1796875" style="4" bestFit="1" customWidth="1"/>
    <col min="6" max="6" width="5.54296875" style="4" bestFit="1" customWidth="1"/>
    <col min="7" max="7" width="6" style="4" bestFit="1" customWidth="1"/>
    <col min="8" max="8" width="7" style="4" bestFit="1" customWidth="1"/>
    <col min="9" max="9" width="8.26953125" style="4" bestFit="1" customWidth="1"/>
    <col min="10" max="10" width="6.54296875" style="4" bestFit="1" customWidth="1"/>
    <col min="11" max="11" width="7.1796875" style="4" bestFit="1" customWidth="1"/>
    <col min="12" max="12" width="18.7265625" style="4" bestFit="1" customWidth="1"/>
    <col min="13" max="16384" width="11.453125" style="4"/>
  </cols>
  <sheetData>
    <row r="1" spans="1:12" ht="23.5" x14ac:dyDescent="0.55000000000000004">
      <c r="A1" s="121" t="str">
        <f>CONCATENATE("5. Sommer-Cup - Freizeittreff Herbede - ",TEXT(Gesamtstand!$H$2,"TT.MM.JJ"))</f>
        <v>5. Sommer-Cup - Freizeittreff Herbede - 16.05.19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2" x14ac:dyDescent="0.35">
      <c r="A2" s="1" t="s">
        <v>0</v>
      </c>
      <c r="B2" s="2" t="s">
        <v>103</v>
      </c>
      <c r="C2" s="2" t="s">
        <v>104</v>
      </c>
      <c r="D2" s="2" t="s">
        <v>3296</v>
      </c>
      <c r="E2" s="2" t="s">
        <v>3261</v>
      </c>
      <c r="F2" s="2" t="s">
        <v>3297</v>
      </c>
      <c r="G2" s="2" t="s">
        <v>3298</v>
      </c>
      <c r="H2" s="2" t="s">
        <v>3299</v>
      </c>
      <c r="I2" s="2" t="s">
        <v>105</v>
      </c>
      <c r="J2" s="2" t="s">
        <v>27</v>
      </c>
      <c r="L2" s="30"/>
    </row>
    <row r="3" spans="1:12" x14ac:dyDescent="0.35">
      <c r="A3" s="1" t="s">
        <v>33</v>
      </c>
      <c r="B3" s="44">
        <v>25</v>
      </c>
      <c r="C3" s="45">
        <v>39</v>
      </c>
      <c r="D3" s="44">
        <f t="shared" ref="D3:D20" si="0">IF(B3&gt;0,C3+B3,"")</f>
        <v>64</v>
      </c>
      <c r="E3" s="2" t="b">
        <v>1</v>
      </c>
      <c r="F3" s="2">
        <f t="shared" ref="F3:F20" si="1">IF(B3&gt;0,COUNTIF(B$3:B$55,"&lt;"&amp;B3)+1,"")</f>
        <v>1</v>
      </c>
      <c r="G3" s="2">
        <f t="shared" ref="G3:G20" si="2">IF(C3&gt;0,COUNTIF(C$3:C$55,"&lt;"&amp;C3)+1,"")</f>
        <v>14</v>
      </c>
      <c r="H3" s="2">
        <f t="shared" ref="H3:H20" si="3">IF(AND(B3&gt;0,C3&gt;0),COUNTIF(D$3:D$55,"&lt;"&amp;D3)+1,"")</f>
        <v>4</v>
      </c>
      <c r="I3" s="2">
        <f t="shared" ref="I3:I20" si="4">IF(B3&gt;0,IF(E3,MIN(F3:H3),MAX(F3:H3)),"")</f>
        <v>1</v>
      </c>
      <c r="J3" s="2">
        <f>IF(B3&gt;0,VLOOKUP(I3,Punkteschema!$A$2:$B$101,2,FALSE),"")</f>
        <v>25</v>
      </c>
    </row>
    <row r="4" spans="1:12" x14ac:dyDescent="0.35">
      <c r="A4" s="1" t="s">
        <v>7</v>
      </c>
      <c r="B4" s="45">
        <v>35</v>
      </c>
      <c r="C4" s="44">
        <v>31</v>
      </c>
      <c r="D4" s="45">
        <f t="shared" si="0"/>
        <v>66</v>
      </c>
      <c r="E4" s="2" t="b">
        <v>1</v>
      </c>
      <c r="F4" s="2">
        <f t="shared" si="1"/>
        <v>12</v>
      </c>
      <c r="G4" s="2">
        <f t="shared" si="2"/>
        <v>1</v>
      </c>
      <c r="H4" s="2">
        <f t="shared" si="3"/>
        <v>6</v>
      </c>
      <c r="I4" s="2">
        <f t="shared" si="4"/>
        <v>1</v>
      </c>
      <c r="J4" s="2">
        <f>IF(B4&gt;0,VLOOKUP(I4,Punkteschema!$A$2:$B$101,2,FALSE),"")</f>
        <v>25</v>
      </c>
    </row>
    <row r="5" spans="1:12" x14ac:dyDescent="0.35">
      <c r="A5" s="1" t="s">
        <v>28</v>
      </c>
      <c r="B5" s="44">
        <v>25</v>
      </c>
      <c r="C5" s="44">
        <v>32</v>
      </c>
      <c r="D5" s="44">
        <f t="shared" si="0"/>
        <v>57</v>
      </c>
      <c r="E5" s="2" t="b">
        <v>0</v>
      </c>
      <c r="F5" s="2">
        <f t="shared" si="1"/>
        <v>1</v>
      </c>
      <c r="G5" s="2">
        <f t="shared" si="2"/>
        <v>3</v>
      </c>
      <c r="H5" s="2">
        <f t="shared" si="3"/>
        <v>1</v>
      </c>
      <c r="I5" s="2">
        <f t="shared" si="4"/>
        <v>3</v>
      </c>
      <c r="J5" s="2">
        <f>IF(B5&gt;0,VLOOKUP(I5,Punkteschema!$A$2:$B$101,2,FALSE),"")</f>
        <v>18</v>
      </c>
    </row>
    <row r="6" spans="1:12" x14ac:dyDescent="0.35">
      <c r="A6" s="1" t="s">
        <v>32</v>
      </c>
      <c r="B6" s="44">
        <v>28</v>
      </c>
      <c r="C6" s="44">
        <v>35</v>
      </c>
      <c r="D6" s="44">
        <f t="shared" si="0"/>
        <v>63</v>
      </c>
      <c r="E6" s="2" t="b">
        <v>1</v>
      </c>
      <c r="F6" s="2">
        <f t="shared" si="1"/>
        <v>3</v>
      </c>
      <c r="G6" s="2">
        <f t="shared" si="2"/>
        <v>7</v>
      </c>
      <c r="H6" s="2">
        <f t="shared" si="3"/>
        <v>3</v>
      </c>
      <c r="I6" s="2">
        <f t="shared" si="4"/>
        <v>3</v>
      </c>
      <c r="J6" s="2">
        <f>IF(B6&gt;0,VLOOKUP(I6,Punkteschema!$A$2:$B$101,2,FALSE),"")</f>
        <v>18</v>
      </c>
    </row>
    <row r="7" spans="1:12" x14ac:dyDescent="0.35">
      <c r="A7" s="1" t="s">
        <v>3646</v>
      </c>
      <c r="B7" s="44">
        <v>28</v>
      </c>
      <c r="C7" s="45">
        <v>42</v>
      </c>
      <c r="D7" s="45">
        <f t="shared" si="0"/>
        <v>70</v>
      </c>
      <c r="E7" s="2" t="b">
        <v>1</v>
      </c>
      <c r="F7" s="2">
        <f t="shared" si="1"/>
        <v>3</v>
      </c>
      <c r="G7" s="2">
        <f t="shared" si="2"/>
        <v>18</v>
      </c>
      <c r="H7" s="2">
        <f t="shared" si="3"/>
        <v>10</v>
      </c>
      <c r="I7" s="2">
        <f t="shared" si="4"/>
        <v>3</v>
      </c>
      <c r="J7" s="2">
        <f>IF(B7&gt;0,VLOOKUP(I7,Punkteschema!$A$2:$B$101,2,FALSE),"")</f>
        <v>18</v>
      </c>
    </row>
    <row r="8" spans="1:12" x14ac:dyDescent="0.35">
      <c r="A8" s="1" t="s">
        <v>4047</v>
      </c>
      <c r="B8" s="45">
        <v>30</v>
      </c>
      <c r="C8" s="44">
        <v>34</v>
      </c>
      <c r="D8" s="44">
        <f t="shared" si="0"/>
        <v>64</v>
      </c>
      <c r="E8" s="2" t="b">
        <v>1</v>
      </c>
      <c r="F8" s="2">
        <f t="shared" si="1"/>
        <v>5</v>
      </c>
      <c r="G8" s="2">
        <f t="shared" si="2"/>
        <v>6</v>
      </c>
      <c r="H8" s="2">
        <f t="shared" si="3"/>
        <v>4</v>
      </c>
      <c r="I8" s="2">
        <f t="shared" si="4"/>
        <v>4</v>
      </c>
      <c r="J8" s="2">
        <f>IF(B8&gt;0,VLOOKUP(I8,Punkteschema!$A$2:$B$101,2,FALSE),"")</f>
        <v>15</v>
      </c>
    </row>
    <row r="9" spans="1:12" x14ac:dyDescent="0.35">
      <c r="A9" s="1" t="s">
        <v>3477</v>
      </c>
      <c r="B9" s="45">
        <v>33</v>
      </c>
      <c r="C9" s="44">
        <v>33</v>
      </c>
      <c r="D9" s="45">
        <f t="shared" si="0"/>
        <v>66</v>
      </c>
      <c r="E9" s="2" t="b">
        <v>1</v>
      </c>
      <c r="F9" s="2">
        <f t="shared" si="1"/>
        <v>9</v>
      </c>
      <c r="G9" s="2">
        <f t="shared" si="2"/>
        <v>4</v>
      </c>
      <c r="H9" s="2">
        <f t="shared" si="3"/>
        <v>6</v>
      </c>
      <c r="I9" s="2">
        <f t="shared" si="4"/>
        <v>4</v>
      </c>
      <c r="J9" s="2">
        <f>IF(B9&gt;0,VLOOKUP(I9,Punkteschema!$A$2:$B$101,2,FALSE),"")</f>
        <v>15</v>
      </c>
    </row>
    <row r="10" spans="1:12" x14ac:dyDescent="0.35">
      <c r="A10" s="1" t="s">
        <v>3243</v>
      </c>
      <c r="B10" s="45">
        <v>30</v>
      </c>
      <c r="C10" s="45">
        <v>36</v>
      </c>
      <c r="D10" s="45">
        <f t="shared" si="0"/>
        <v>66</v>
      </c>
      <c r="E10" s="2" t="b">
        <v>1</v>
      </c>
      <c r="F10" s="2">
        <f t="shared" si="1"/>
        <v>5</v>
      </c>
      <c r="G10" s="2">
        <f t="shared" si="2"/>
        <v>9</v>
      </c>
      <c r="H10" s="2">
        <f t="shared" si="3"/>
        <v>6</v>
      </c>
      <c r="I10" s="2">
        <f t="shared" si="4"/>
        <v>5</v>
      </c>
      <c r="J10" s="2">
        <f>IF(B10&gt;0,VLOOKUP(I10,Punkteschema!$A$2:$B$101,2,FALSE),"")</f>
        <v>15</v>
      </c>
    </row>
    <row r="11" spans="1:12" x14ac:dyDescent="0.35">
      <c r="A11" s="1" t="s">
        <v>3481</v>
      </c>
      <c r="B11" s="45">
        <v>31</v>
      </c>
      <c r="C11" s="44">
        <v>31</v>
      </c>
      <c r="D11" s="44">
        <f t="shared" si="0"/>
        <v>62</v>
      </c>
      <c r="E11" s="2" t="b">
        <v>0</v>
      </c>
      <c r="F11" s="2">
        <f t="shared" si="1"/>
        <v>7</v>
      </c>
      <c r="G11" s="2">
        <f t="shared" si="2"/>
        <v>1</v>
      </c>
      <c r="H11" s="2">
        <f t="shared" si="3"/>
        <v>2</v>
      </c>
      <c r="I11" s="2">
        <f t="shared" si="4"/>
        <v>7</v>
      </c>
      <c r="J11" s="2">
        <f>IF(B11&gt;0,VLOOKUP(I11,Punkteschema!$A$2:$B$101,2,FALSE),"")</f>
        <v>10</v>
      </c>
    </row>
    <row r="12" spans="1:12" x14ac:dyDescent="0.35">
      <c r="A12" s="1" t="s">
        <v>13</v>
      </c>
      <c r="B12" s="45">
        <v>31</v>
      </c>
      <c r="C12" s="45">
        <v>37</v>
      </c>
      <c r="D12" s="45">
        <f t="shared" si="0"/>
        <v>68</v>
      </c>
      <c r="E12" s="2" t="b">
        <v>1</v>
      </c>
      <c r="F12" s="2">
        <f t="shared" si="1"/>
        <v>7</v>
      </c>
      <c r="G12" s="2">
        <f t="shared" si="2"/>
        <v>11</v>
      </c>
      <c r="H12" s="2">
        <f t="shared" si="3"/>
        <v>9</v>
      </c>
      <c r="I12" s="2">
        <f t="shared" si="4"/>
        <v>7</v>
      </c>
      <c r="J12" s="2">
        <f>IF(B12&gt;0,VLOOKUP(I12,Punkteschema!$A$2:$B$101,2,FALSE),"")</f>
        <v>10</v>
      </c>
    </row>
    <row r="13" spans="1:12" x14ac:dyDescent="0.35">
      <c r="A13" s="1" t="s">
        <v>3244</v>
      </c>
      <c r="B13" s="45">
        <v>40</v>
      </c>
      <c r="C13" s="44">
        <v>35</v>
      </c>
      <c r="D13" s="45">
        <f t="shared" si="0"/>
        <v>75</v>
      </c>
      <c r="E13" s="2" t="b">
        <v>1</v>
      </c>
      <c r="F13" s="2">
        <f t="shared" si="1"/>
        <v>15</v>
      </c>
      <c r="G13" s="2">
        <f t="shared" si="2"/>
        <v>7</v>
      </c>
      <c r="H13" s="2">
        <f t="shared" si="3"/>
        <v>14</v>
      </c>
      <c r="I13" s="2">
        <f t="shared" si="4"/>
        <v>7</v>
      </c>
      <c r="J13" s="2">
        <f>IF(B13&gt;0,VLOOKUP(I13,Punkteschema!$A$2:$B$101,2,FALSE),"")</f>
        <v>10</v>
      </c>
    </row>
    <row r="14" spans="1:12" x14ac:dyDescent="0.35">
      <c r="A14" s="1" t="s">
        <v>4048</v>
      </c>
      <c r="B14" s="45">
        <v>34</v>
      </c>
      <c r="C14" s="45">
        <v>36</v>
      </c>
      <c r="D14" s="45">
        <f t="shared" si="0"/>
        <v>70</v>
      </c>
      <c r="E14" s="2" t="b">
        <v>1</v>
      </c>
      <c r="F14" s="2">
        <f t="shared" si="1"/>
        <v>10</v>
      </c>
      <c r="G14" s="2">
        <f t="shared" si="2"/>
        <v>9</v>
      </c>
      <c r="H14" s="2">
        <f t="shared" si="3"/>
        <v>10</v>
      </c>
      <c r="I14" s="2">
        <f t="shared" si="4"/>
        <v>9</v>
      </c>
      <c r="J14" s="2">
        <f>IF(B14&gt;0,VLOOKUP(I14,Punkteschema!$A$2:$B$101,2,FALSE),"")</f>
        <v>10</v>
      </c>
    </row>
    <row r="15" spans="1:12" x14ac:dyDescent="0.35">
      <c r="A15" s="1" t="s">
        <v>20</v>
      </c>
      <c r="B15" s="45">
        <v>34</v>
      </c>
      <c r="C15" s="45">
        <v>38</v>
      </c>
      <c r="D15" s="45">
        <f t="shared" si="0"/>
        <v>72</v>
      </c>
      <c r="E15" s="2" t="b">
        <v>1</v>
      </c>
      <c r="F15" s="2">
        <f t="shared" si="1"/>
        <v>10</v>
      </c>
      <c r="G15" s="2">
        <f t="shared" si="2"/>
        <v>13</v>
      </c>
      <c r="H15" s="2">
        <f t="shared" si="3"/>
        <v>13</v>
      </c>
      <c r="I15" s="2">
        <f t="shared" si="4"/>
        <v>10</v>
      </c>
      <c r="J15" s="2">
        <f>IF(B15&gt;0,VLOOKUP(I15,Punkteschema!$A$2:$B$101,2,FALSE),"")</f>
        <v>10</v>
      </c>
    </row>
    <row r="16" spans="1:12" x14ac:dyDescent="0.35">
      <c r="A16" s="1" t="s">
        <v>48</v>
      </c>
      <c r="B16" s="45">
        <v>41</v>
      </c>
      <c r="C16" s="45">
        <v>37</v>
      </c>
      <c r="D16" s="45">
        <f t="shared" si="0"/>
        <v>78</v>
      </c>
      <c r="E16" s="2" t="b">
        <v>1</v>
      </c>
      <c r="F16" s="2">
        <f t="shared" si="1"/>
        <v>16</v>
      </c>
      <c r="G16" s="2">
        <f t="shared" si="2"/>
        <v>11</v>
      </c>
      <c r="H16" s="2">
        <f t="shared" si="3"/>
        <v>16</v>
      </c>
      <c r="I16" s="2">
        <f t="shared" si="4"/>
        <v>11</v>
      </c>
      <c r="J16" s="2">
        <f>IF(B16&gt;0,VLOOKUP(I16,Punkteschema!$A$2:$B$101,2,FALSE),"")</f>
        <v>5</v>
      </c>
    </row>
    <row r="17" spans="1:10" x14ac:dyDescent="0.35">
      <c r="A17" s="1" t="s">
        <v>3644</v>
      </c>
      <c r="B17" s="45">
        <v>36</v>
      </c>
      <c r="C17" s="45">
        <v>39</v>
      </c>
      <c r="D17" s="45">
        <f t="shared" si="0"/>
        <v>75</v>
      </c>
      <c r="E17" s="2" t="b">
        <v>1</v>
      </c>
      <c r="F17" s="2">
        <f t="shared" si="1"/>
        <v>13</v>
      </c>
      <c r="G17" s="2">
        <f t="shared" si="2"/>
        <v>14</v>
      </c>
      <c r="H17" s="2">
        <f t="shared" si="3"/>
        <v>14</v>
      </c>
      <c r="I17" s="2">
        <f t="shared" si="4"/>
        <v>13</v>
      </c>
      <c r="J17" s="2">
        <f>IF(B17&gt;0,VLOOKUP(I17,Punkteschema!$A$2:$B$101,2,FALSE),"")</f>
        <v>5</v>
      </c>
    </row>
    <row r="18" spans="1:10" x14ac:dyDescent="0.35">
      <c r="A18" s="1" t="s">
        <v>62</v>
      </c>
      <c r="B18" s="45">
        <v>37</v>
      </c>
      <c r="C18" s="44">
        <v>33</v>
      </c>
      <c r="D18" s="45">
        <f t="shared" si="0"/>
        <v>70</v>
      </c>
      <c r="E18" s="2" t="b">
        <v>0</v>
      </c>
      <c r="F18" s="2">
        <f t="shared" si="1"/>
        <v>14</v>
      </c>
      <c r="G18" s="2">
        <f t="shared" si="2"/>
        <v>4</v>
      </c>
      <c r="H18" s="2">
        <f t="shared" si="3"/>
        <v>10</v>
      </c>
      <c r="I18" s="2">
        <f t="shared" si="4"/>
        <v>14</v>
      </c>
      <c r="J18" s="2">
        <f>IF(B18&gt;0,VLOOKUP(I18,Punkteschema!$A$2:$B$101,2,FALSE),"")</f>
        <v>5</v>
      </c>
    </row>
    <row r="19" spans="1:10" x14ac:dyDescent="0.35">
      <c r="A19" s="1" t="s">
        <v>81</v>
      </c>
      <c r="B19" s="45">
        <v>55</v>
      </c>
      <c r="C19" s="45">
        <v>39</v>
      </c>
      <c r="D19" s="45">
        <f t="shared" si="0"/>
        <v>94</v>
      </c>
      <c r="E19" s="2" t="b">
        <v>1</v>
      </c>
      <c r="F19" s="2">
        <f t="shared" si="1"/>
        <v>18</v>
      </c>
      <c r="G19" s="2">
        <f t="shared" si="2"/>
        <v>14</v>
      </c>
      <c r="H19" s="2">
        <f t="shared" si="3"/>
        <v>18</v>
      </c>
      <c r="I19" s="2">
        <f t="shared" si="4"/>
        <v>14</v>
      </c>
      <c r="J19" s="2">
        <f>IF(B19&gt;0,VLOOKUP(I19,Punkteschema!$A$2:$B$101,2,FALSE),"")</f>
        <v>5</v>
      </c>
    </row>
    <row r="20" spans="1:10" x14ac:dyDescent="0.35">
      <c r="A20" s="1" t="s">
        <v>52</v>
      </c>
      <c r="B20" s="45">
        <v>43</v>
      </c>
      <c r="C20" s="45">
        <v>41</v>
      </c>
      <c r="D20" s="45">
        <f t="shared" si="0"/>
        <v>84</v>
      </c>
      <c r="E20" s="2" t="b">
        <v>1</v>
      </c>
      <c r="F20" s="2">
        <f t="shared" si="1"/>
        <v>17</v>
      </c>
      <c r="G20" s="2">
        <f t="shared" si="2"/>
        <v>17</v>
      </c>
      <c r="H20" s="2">
        <f t="shared" si="3"/>
        <v>17</v>
      </c>
      <c r="I20" s="2">
        <f t="shared" si="4"/>
        <v>17</v>
      </c>
      <c r="J20" s="2">
        <f>IF(B20&gt;0,VLOOKUP(I20,Punkteschema!$A$2:$B$101,2,FALSE),"")</f>
        <v>3</v>
      </c>
    </row>
    <row r="21" spans="1:10" hidden="1" x14ac:dyDescent="0.35">
      <c r="A21" s="1"/>
      <c r="B21" s="46"/>
      <c r="C21" s="46"/>
      <c r="D21" s="46" t="str">
        <f t="shared" ref="D21:D23" si="5">IF(B21&gt;0,C21+B21,"")</f>
        <v/>
      </c>
      <c r="E21" s="2" t="b">
        <v>1</v>
      </c>
      <c r="F21" s="2" t="str">
        <f t="shared" ref="F21:F23" si="6">IF(B21&gt;0,COUNTIF(B$3:B$55,"&lt;"&amp;B21)+1,"")</f>
        <v/>
      </c>
      <c r="G21" s="2" t="str">
        <f t="shared" ref="G21:G23" si="7">IF(C21&gt;0,COUNTIF(C$3:C$55,"&lt;"&amp;C21)+1,"")</f>
        <v/>
      </c>
      <c r="H21" s="2" t="str">
        <f t="shared" ref="H21:H23" si="8">IF(AND(B21&gt;0,C21&gt;0),COUNTIF(D$3:D$55,"&lt;"&amp;D21)+1,"")</f>
        <v/>
      </c>
      <c r="I21" s="2" t="str">
        <f t="shared" ref="I21:I23" si="9">IF(B21&gt;0,IF(E21,MIN(F21:H21),MAX(F21:H21)),"")</f>
        <v/>
      </c>
      <c r="J21" s="2" t="str">
        <f>IF(B21&gt;0,VLOOKUP(I21,Punkteschema!$A$2:$B$101,2,FALSE),"")</f>
        <v/>
      </c>
    </row>
    <row r="22" spans="1:10" hidden="1" x14ac:dyDescent="0.35">
      <c r="A22" s="1"/>
      <c r="B22" s="46"/>
      <c r="C22" s="46"/>
      <c r="D22" s="46" t="str">
        <f t="shared" si="5"/>
        <v/>
      </c>
      <c r="E22" s="2" t="b">
        <v>1</v>
      </c>
      <c r="F22" s="2" t="str">
        <f t="shared" si="6"/>
        <v/>
      </c>
      <c r="G22" s="2" t="str">
        <f t="shared" si="7"/>
        <v/>
      </c>
      <c r="H22" s="2" t="str">
        <f t="shared" si="8"/>
        <v/>
      </c>
      <c r="I22" s="2" t="str">
        <f t="shared" si="9"/>
        <v/>
      </c>
      <c r="J22" s="2" t="str">
        <f>IF(B22&gt;0,VLOOKUP(I22,Punkteschema!$A$2:$B$101,2,FALSE),"")</f>
        <v/>
      </c>
    </row>
    <row r="23" spans="1:10" hidden="1" x14ac:dyDescent="0.35">
      <c r="A23" s="1"/>
      <c r="B23" s="44"/>
      <c r="C23" s="46"/>
      <c r="D23" s="46" t="str">
        <f t="shared" si="5"/>
        <v/>
      </c>
      <c r="E23" s="2" t="b">
        <v>0</v>
      </c>
      <c r="F23" s="2" t="str">
        <f t="shared" si="6"/>
        <v/>
      </c>
      <c r="G23" s="2" t="str">
        <f t="shared" si="7"/>
        <v/>
      </c>
      <c r="H23" s="2" t="str">
        <f t="shared" si="8"/>
        <v/>
      </c>
      <c r="I23" s="2" t="str">
        <f t="shared" si="9"/>
        <v/>
      </c>
      <c r="J23" s="2" t="str">
        <f>IF(B23&gt;0,VLOOKUP(I23,Punkteschema!$A$2:$B$101,2,FALSE),"")</f>
        <v/>
      </c>
    </row>
    <row r="24" spans="1:10" hidden="1" x14ac:dyDescent="0.35">
      <c r="A24" s="1"/>
      <c r="B24" s="2"/>
      <c r="C24" s="2"/>
      <c r="D24" s="2" t="str">
        <f t="shared" ref="D24:D55" si="10">IF(B24&gt;0,C24+B24,"")</f>
        <v/>
      </c>
      <c r="E24" s="2" t="b">
        <v>1</v>
      </c>
      <c r="F24" s="2" t="str">
        <f t="shared" ref="F24:G52" si="11">IF(B24&gt;0,COUNTIF(B$3:B$55,"&lt;"&amp;B24)+1,"")</f>
        <v/>
      </c>
      <c r="G24" s="2" t="str">
        <f t="shared" si="11"/>
        <v/>
      </c>
      <c r="H24" s="2" t="str">
        <f t="shared" ref="H24:H52" si="12">IF(AND(B24&gt;0,C24&gt;0),COUNTIF(D$3:D$55,"&lt;"&amp;D24)+1,"")</f>
        <v/>
      </c>
      <c r="I24" s="2" t="str">
        <f t="shared" ref="I24:I52" si="13">IF(B24&gt;0,IF(E24,MIN(F24:H24),MAX(F24:H24)),"")</f>
        <v/>
      </c>
      <c r="J24" s="2" t="str">
        <f>IF(B24&gt;0,VLOOKUP(I24,Punkteschema!$A$2:$B$101,2,FALSE),"")</f>
        <v/>
      </c>
    </row>
    <row r="25" spans="1:10" hidden="1" x14ac:dyDescent="0.35">
      <c r="A25" s="1"/>
      <c r="B25" s="2"/>
      <c r="C25" s="2"/>
      <c r="D25" s="2" t="str">
        <f t="shared" si="10"/>
        <v/>
      </c>
      <c r="E25" s="2" t="b">
        <v>1</v>
      </c>
      <c r="F25" s="2" t="str">
        <f t="shared" si="11"/>
        <v/>
      </c>
      <c r="G25" s="2" t="str">
        <f t="shared" si="11"/>
        <v/>
      </c>
      <c r="H25" s="2" t="str">
        <f t="shared" si="12"/>
        <v/>
      </c>
      <c r="I25" s="2" t="str">
        <f t="shared" si="13"/>
        <v/>
      </c>
      <c r="J25" s="2" t="str">
        <f>IF(B25&gt;0,VLOOKUP(I25,Punkteschema!$A$2:$B$101,2,FALSE),"")</f>
        <v/>
      </c>
    </row>
    <row r="26" spans="1:10" hidden="1" x14ac:dyDescent="0.35">
      <c r="A26" s="1"/>
      <c r="B26" s="2"/>
      <c r="C26" s="2"/>
      <c r="D26" s="2" t="str">
        <f t="shared" si="10"/>
        <v/>
      </c>
      <c r="E26" s="2" t="b">
        <v>1</v>
      </c>
      <c r="F26" s="2" t="str">
        <f t="shared" si="11"/>
        <v/>
      </c>
      <c r="G26" s="2" t="str">
        <f t="shared" si="11"/>
        <v/>
      </c>
      <c r="H26" s="2" t="str">
        <f t="shared" si="12"/>
        <v/>
      </c>
      <c r="I26" s="2" t="str">
        <f t="shared" si="13"/>
        <v/>
      </c>
      <c r="J26" s="2" t="str">
        <f>IF(B26&gt;0,VLOOKUP(I26,Punkteschema!$A$2:$B$101,2,FALSE),"")</f>
        <v/>
      </c>
    </row>
    <row r="27" spans="1:10" hidden="1" x14ac:dyDescent="0.35">
      <c r="A27" s="1"/>
      <c r="B27" s="2"/>
      <c r="C27" s="2"/>
      <c r="D27" s="2" t="str">
        <f t="shared" si="10"/>
        <v/>
      </c>
      <c r="E27" s="2" t="b">
        <v>1</v>
      </c>
      <c r="F27" s="2" t="str">
        <f t="shared" si="11"/>
        <v/>
      </c>
      <c r="G27" s="2" t="str">
        <f t="shared" si="11"/>
        <v/>
      </c>
      <c r="H27" s="2" t="str">
        <f t="shared" si="12"/>
        <v/>
      </c>
      <c r="I27" s="2" t="str">
        <f t="shared" si="13"/>
        <v/>
      </c>
      <c r="J27" s="2" t="str">
        <f>IF(B27&gt;0,VLOOKUP(I27,Punkteschema!$A$2:$B$101,2,FALSE),"")</f>
        <v/>
      </c>
    </row>
    <row r="28" spans="1:10" hidden="1" x14ac:dyDescent="0.35">
      <c r="A28" s="1"/>
      <c r="B28" s="2"/>
      <c r="C28" s="2"/>
      <c r="D28" s="2" t="str">
        <f t="shared" si="10"/>
        <v/>
      </c>
      <c r="E28" s="2" t="b">
        <v>1</v>
      </c>
      <c r="F28" s="2" t="str">
        <f t="shared" si="11"/>
        <v/>
      </c>
      <c r="G28" s="2" t="str">
        <f t="shared" si="11"/>
        <v/>
      </c>
      <c r="H28" s="2" t="str">
        <f t="shared" si="12"/>
        <v/>
      </c>
      <c r="I28" s="2" t="str">
        <f t="shared" si="13"/>
        <v/>
      </c>
      <c r="J28" s="2" t="str">
        <f>IF(B28&gt;0,VLOOKUP(I28,Punkteschema!$A$2:$B$101,2,FALSE),"")</f>
        <v/>
      </c>
    </row>
    <row r="29" spans="1:10" hidden="1" x14ac:dyDescent="0.35">
      <c r="A29" s="1"/>
      <c r="B29" s="2"/>
      <c r="C29" s="2"/>
      <c r="D29" s="2" t="str">
        <f t="shared" si="10"/>
        <v/>
      </c>
      <c r="E29" s="2" t="b">
        <v>1</v>
      </c>
      <c r="F29" s="2" t="str">
        <f t="shared" si="11"/>
        <v/>
      </c>
      <c r="G29" s="2" t="str">
        <f t="shared" si="11"/>
        <v/>
      </c>
      <c r="H29" s="2" t="str">
        <f t="shared" si="12"/>
        <v/>
      </c>
      <c r="I29" s="2" t="str">
        <f t="shared" si="13"/>
        <v/>
      </c>
      <c r="J29" s="2" t="str">
        <f>IF(B29&gt;0,VLOOKUP(I29,Punkteschema!$A$2:$B$101,2,FALSE),"")</f>
        <v/>
      </c>
    </row>
    <row r="30" spans="1:10" hidden="1" x14ac:dyDescent="0.35">
      <c r="A30" s="1"/>
      <c r="B30" s="2"/>
      <c r="C30" s="2"/>
      <c r="D30" s="2" t="str">
        <f t="shared" si="10"/>
        <v/>
      </c>
      <c r="E30" s="2" t="b">
        <v>1</v>
      </c>
      <c r="F30" s="2" t="str">
        <f t="shared" si="11"/>
        <v/>
      </c>
      <c r="G30" s="2" t="str">
        <f t="shared" si="11"/>
        <v/>
      </c>
      <c r="H30" s="2" t="str">
        <f t="shared" si="12"/>
        <v/>
      </c>
      <c r="I30" s="2" t="str">
        <f t="shared" si="13"/>
        <v/>
      </c>
      <c r="J30" s="2" t="str">
        <f>IF(B30&gt;0,VLOOKUP(I30,Punkteschema!$A$2:$B$101,2,FALSE),"")</f>
        <v/>
      </c>
    </row>
    <row r="31" spans="1:10" hidden="1" x14ac:dyDescent="0.35">
      <c r="A31" s="1"/>
      <c r="B31" s="2"/>
      <c r="C31" s="2"/>
      <c r="D31" s="2" t="str">
        <f t="shared" si="10"/>
        <v/>
      </c>
      <c r="E31" s="2" t="b">
        <v>1</v>
      </c>
      <c r="F31" s="2" t="str">
        <f t="shared" si="11"/>
        <v/>
      </c>
      <c r="G31" s="2" t="str">
        <f t="shared" si="11"/>
        <v/>
      </c>
      <c r="H31" s="2" t="str">
        <f t="shared" si="12"/>
        <v/>
      </c>
      <c r="I31" s="2" t="str">
        <f t="shared" si="13"/>
        <v/>
      </c>
      <c r="J31" s="2" t="str">
        <f>IF(B31&gt;0,VLOOKUP(I31,Punkteschema!$A$2:$B$101,2,FALSE),"")</f>
        <v/>
      </c>
    </row>
    <row r="32" spans="1:10" hidden="1" x14ac:dyDescent="0.35">
      <c r="A32" s="1"/>
      <c r="B32" s="2"/>
      <c r="C32" s="2"/>
      <c r="D32" s="2" t="str">
        <f t="shared" si="10"/>
        <v/>
      </c>
      <c r="E32" s="2" t="b">
        <v>1</v>
      </c>
      <c r="F32" s="2" t="str">
        <f t="shared" si="11"/>
        <v/>
      </c>
      <c r="G32" s="2" t="str">
        <f t="shared" si="11"/>
        <v/>
      </c>
      <c r="H32" s="2" t="str">
        <f t="shared" si="12"/>
        <v/>
      </c>
      <c r="I32" s="2" t="str">
        <f t="shared" si="13"/>
        <v/>
      </c>
      <c r="J32" s="2" t="str">
        <f>IF(B32&gt;0,VLOOKUP(I32,Punkteschema!$A$2:$B$101,2,FALSE),"")</f>
        <v/>
      </c>
    </row>
    <row r="33" spans="1:10" hidden="1" x14ac:dyDescent="0.35">
      <c r="A33" s="1"/>
      <c r="B33" s="2"/>
      <c r="C33" s="2"/>
      <c r="D33" s="2" t="str">
        <f t="shared" si="10"/>
        <v/>
      </c>
      <c r="E33" s="2" t="b">
        <v>1</v>
      </c>
      <c r="F33" s="2" t="str">
        <f t="shared" si="11"/>
        <v/>
      </c>
      <c r="G33" s="2" t="str">
        <f t="shared" si="11"/>
        <v/>
      </c>
      <c r="H33" s="2" t="str">
        <f t="shared" si="12"/>
        <v/>
      </c>
      <c r="I33" s="2" t="str">
        <f t="shared" si="13"/>
        <v/>
      </c>
      <c r="J33" s="2" t="str">
        <f>IF(B33&gt;0,VLOOKUP(I33,Punkteschema!$A$2:$B$101,2,FALSE),"")</f>
        <v/>
      </c>
    </row>
    <row r="34" spans="1:10" hidden="1" x14ac:dyDescent="0.35">
      <c r="A34" s="1"/>
      <c r="B34" s="2"/>
      <c r="C34" s="2"/>
      <c r="D34" s="2" t="str">
        <f t="shared" si="10"/>
        <v/>
      </c>
      <c r="E34" s="2" t="b">
        <v>1</v>
      </c>
      <c r="F34" s="2" t="str">
        <f t="shared" si="11"/>
        <v/>
      </c>
      <c r="G34" s="2" t="str">
        <f t="shared" si="11"/>
        <v/>
      </c>
      <c r="H34" s="2" t="str">
        <f t="shared" si="12"/>
        <v/>
      </c>
      <c r="I34" s="2" t="str">
        <f t="shared" si="13"/>
        <v/>
      </c>
      <c r="J34" s="2" t="str">
        <f>IF(B34&gt;0,VLOOKUP(I34,Punkteschema!$A$2:$B$101,2,FALSE),"")</f>
        <v/>
      </c>
    </row>
    <row r="35" spans="1:10" hidden="1" x14ac:dyDescent="0.35">
      <c r="A35" s="1"/>
      <c r="B35" s="2"/>
      <c r="C35" s="2"/>
      <c r="D35" s="2" t="str">
        <f t="shared" si="10"/>
        <v/>
      </c>
      <c r="E35" s="2" t="b">
        <v>1</v>
      </c>
      <c r="F35" s="2" t="str">
        <f t="shared" si="11"/>
        <v/>
      </c>
      <c r="G35" s="2" t="str">
        <f t="shared" si="11"/>
        <v/>
      </c>
      <c r="H35" s="2" t="str">
        <f t="shared" si="12"/>
        <v/>
      </c>
      <c r="I35" s="2" t="str">
        <f t="shared" si="13"/>
        <v/>
      </c>
      <c r="J35" s="2" t="str">
        <f>IF(B35&gt;0,VLOOKUP(I35,Punkteschema!$A$2:$B$101,2,FALSE),"")</f>
        <v/>
      </c>
    </row>
    <row r="36" spans="1:10" hidden="1" x14ac:dyDescent="0.35">
      <c r="A36" s="1"/>
      <c r="B36" s="2"/>
      <c r="C36" s="2"/>
      <c r="D36" s="2" t="str">
        <f t="shared" si="10"/>
        <v/>
      </c>
      <c r="E36" s="2" t="b">
        <v>1</v>
      </c>
      <c r="F36" s="2" t="str">
        <f t="shared" si="11"/>
        <v/>
      </c>
      <c r="G36" s="2" t="str">
        <f t="shared" si="11"/>
        <v/>
      </c>
      <c r="H36" s="2" t="str">
        <f t="shared" si="12"/>
        <v/>
      </c>
      <c r="I36" s="2" t="str">
        <f t="shared" si="13"/>
        <v/>
      </c>
      <c r="J36" s="2" t="str">
        <f>IF(B36&gt;0,VLOOKUP(I36,Punkteschema!$A$2:$B$101,2,FALSE),"")</f>
        <v/>
      </c>
    </row>
    <row r="37" spans="1:10" hidden="1" x14ac:dyDescent="0.35">
      <c r="A37" s="1"/>
      <c r="B37" s="2"/>
      <c r="C37" s="2"/>
      <c r="D37" s="2" t="str">
        <f t="shared" si="10"/>
        <v/>
      </c>
      <c r="E37" s="2" t="b">
        <v>1</v>
      </c>
      <c r="F37" s="2" t="str">
        <f t="shared" si="11"/>
        <v/>
      </c>
      <c r="G37" s="2" t="str">
        <f t="shared" si="11"/>
        <v/>
      </c>
      <c r="H37" s="2" t="str">
        <f t="shared" si="12"/>
        <v/>
      </c>
      <c r="I37" s="2" t="str">
        <f t="shared" si="13"/>
        <v/>
      </c>
      <c r="J37" s="2" t="str">
        <f>IF(B37&gt;0,VLOOKUP(I37,Punkteschema!$A$2:$B$101,2,FALSE),"")</f>
        <v/>
      </c>
    </row>
    <row r="38" spans="1:10" hidden="1" x14ac:dyDescent="0.35">
      <c r="A38" s="1"/>
      <c r="B38" s="2"/>
      <c r="C38" s="2"/>
      <c r="D38" s="2" t="str">
        <f t="shared" si="10"/>
        <v/>
      </c>
      <c r="E38" s="2" t="b">
        <v>1</v>
      </c>
      <c r="F38" s="2" t="str">
        <f t="shared" si="11"/>
        <v/>
      </c>
      <c r="G38" s="2" t="str">
        <f t="shared" si="11"/>
        <v/>
      </c>
      <c r="H38" s="2" t="str">
        <f t="shared" si="12"/>
        <v/>
      </c>
      <c r="I38" s="2" t="str">
        <f t="shared" si="13"/>
        <v/>
      </c>
      <c r="J38" s="2" t="str">
        <f>IF(B38&gt;0,VLOOKUP(I38,Punkteschema!$A$2:$B$101,2,FALSE),"")</f>
        <v/>
      </c>
    </row>
    <row r="39" spans="1:10" hidden="1" x14ac:dyDescent="0.35">
      <c r="A39" s="1"/>
      <c r="B39" s="2"/>
      <c r="C39" s="2"/>
      <c r="D39" s="2" t="str">
        <f t="shared" si="10"/>
        <v/>
      </c>
      <c r="E39" s="2" t="b">
        <v>1</v>
      </c>
      <c r="F39" s="2" t="str">
        <f t="shared" si="11"/>
        <v/>
      </c>
      <c r="G39" s="2" t="str">
        <f t="shared" si="11"/>
        <v/>
      </c>
      <c r="H39" s="2" t="str">
        <f t="shared" si="12"/>
        <v/>
      </c>
      <c r="I39" s="2" t="str">
        <f t="shared" si="13"/>
        <v/>
      </c>
      <c r="J39" s="2" t="str">
        <f>IF(B39&gt;0,VLOOKUP(I39,Punkteschema!$A$2:$B$101,2,FALSE),"")</f>
        <v/>
      </c>
    </row>
    <row r="40" spans="1:10" hidden="1" x14ac:dyDescent="0.35">
      <c r="A40" s="1"/>
      <c r="B40" s="2"/>
      <c r="C40" s="2"/>
      <c r="D40" s="2" t="str">
        <f t="shared" si="10"/>
        <v/>
      </c>
      <c r="E40" s="2" t="b">
        <v>1</v>
      </c>
      <c r="F40" s="2" t="str">
        <f t="shared" si="11"/>
        <v/>
      </c>
      <c r="G40" s="2" t="str">
        <f t="shared" si="11"/>
        <v/>
      </c>
      <c r="H40" s="2" t="str">
        <f t="shared" si="12"/>
        <v/>
      </c>
      <c r="I40" s="2" t="str">
        <f t="shared" si="13"/>
        <v/>
      </c>
      <c r="J40" s="2" t="str">
        <f>IF(B40&gt;0,VLOOKUP(I40,Punkteschema!$A$2:$B$101,2,FALSE),"")</f>
        <v/>
      </c>
    </row>
    <row r="41" spans="1:10" hidden="1" x14ac:dyDescent="0.35">
      <c r="A41" s="1"/>
      <c r="B41" s="2"/>
      <c r="C41" s="2"/>
      <c r="D41" s="2" t="str">
        <f t="shared" si="10"/>
        <v/>
      </c>
      <c r="E41" s="2" t="b">
        <v>1</v>
      </c>
      <c r="F41" s="2" t="str">
        <f t="shared" si="11"/>
        <v/>
      </c>
      <c r="G41" s="2" t="str">
        <f t="shared" si="11"/>
        <v/>
      </c>
      <c r="H41" s="2" t="str">
        <f t="shared" si="12"/>
        <v/>
      </c>
      <c r="I41" s="2" t="str">
        <f t="shared" si="13"/>
        <v/>
      </c>
      <c r="J41" s="2" t="str">
        <f>IF(B41&gt;0,VLOOKUP(I41,Punkteschema!$A$2:$B$101,2,FALSE),"")</f>
        <v/>
      </c>
    </row>
    <row r="42" spans="1:10" hidden="1" x14ac:dyDescent="0.35">
      <c r="A42" s="1"/>
      <c r="B42" s="2"/>
      <c r="C42" s="2"/>
      <c r="D42" s="2" t="str">
        <f t="shared" si="10"/>
        <v/>
      </c>
      <c r="E42" s="2" t="b">
        <v>1</v>
      </c>
      <c r="F42" s="2" t="str">
        <f t="shared" si="11"/>
        <v/>
      </c>
      <c r="G42" s="2" t="str">
        <f t="shared" si="11"/>
        <v/>
      </c>
      <c r="H42" s="2" t="str">
        <f t="shared" si="12"/>
        <v/>
      </c>
      <c r="I42" s="2" t="str">
        <f t="shared" si="13"/>
        <v/>
      </c>
      <c r="J42" s="2" t="str">
        <f>IF(B42&gt;0,VLOOKUP(I42,Punkteschema!$A$2:$B$101,2,FALSE),"")</f>
        <v/>
      </c>
    </row>
    <row r="43" spans="1:10" hidden="1" x14ac:dyDescent="0.35">
      <c r="A43" s="1"/>
      <c r="B43" s="2"/>
      <c r="C43" s="2"/>
      <c r="D43" s="2" t="str">
        <f t="shared" si="10"/>
        <v/>
      </c>
      <c r="E43" s="2" t="b">
        <v>1</v>
      </c>
      <c r="F43" s="2" t="str">
        <f t="shared" si="11"/>
        <v/>
      </c>
      <c r="G43" s="2" t="str">
        <f t="shared" si="11"/>
        <v/>
      </c>
      <c r="H43" s="2" t="str">
        <f t="shared" si="12"/>
        <v/>
      </c>
      <c r="I43" s="2" t="str">
        <f t="shared" si="13"/>
        <v/>
      </c>
      <c r="J43" s="2" t="str">
        <f>IF(B43&gt;0,VLOOKUP(I43,Punkteschema!$A$2:$B$101,2,FALSE),"")</f>
        <v/>
      </c>
    </row>
    <row r="44" spans="1:10" hidden="1" x14ac:dyDescent="0.35">
      <c r="A44" s="1"/>
      <c r="B44" s="2"/>
      <c r="C44" s="2"/>
      <c r="D44" s="2" t="str">
        <f t="shared" si="10"/>
        <v/>
      </c>
      <c r="E44" s="2" t="b">
        <v>1</v>
      </c>
      <c r="F44" s="2" t="str">
        <f t="shared" si="11"/>
        <v/>
      </c>
      <c r="G44" s="2" t="str">
        <f t="shared" si="11"/>
        <v/>
      </c>
      <c r="H44" s="2" t="str">
        <f t="shared" si="12"/>
        <v/>
      </c>
      <c r="I44" s="2" t="str">
        <f t="shared" si="13"/>
        <v/>
      </c>
      <c r="J44" s="2" t="str">
        <f>IF(B44&gt;0,VLOOKUP(I44,Punkteschema!$A$2:$B$101,2,FALSE),"")</f>
        <v/>
      </c>
    </row>
    <row r="45" spans="1:10" hidden="1" x14ac:dyDescent="0.35">
      <c r="A45" s="1"/>
      <c r="B45" s="2"/>
      <c r="C45" s="2"/>
      <c r="D45" s="2" t="str">
        <f t="shared" si="10"/>
        <v/>
      </c>
      <c r="E45" s="2" t="b">
        <v>1</v>
      </c>
      <c r="F45" s="2" t="str">
        <f t="shared" si="11"/>
        <v/>
      </c>
      <c r="G45" s="2" t="str">
        <f t="shared" si="11"/>
        <v/>
      </c>
      <c r="H45" s="2" t="str">
        <f t="shared" si="12"/>
        <v/>
      </c>
      <c r="I45" s="2" t="str">
        <f t="shared" si="13"/>
        <v/>
      </c>
      <c r="J45" s="2" t="str">
        <f>IF(B45&gt;0,VLOOKUP(I45,Punkteschema!$A$2:$B$101,2,FALSE),"")</f>
        <v/>
      </c>
    </row>
    <row r="46" spans="1:10" hidden="1" x14ac:dyDescent="0.35">
      <c r="A46" s="1"/>
      <c r="B46" s="2"/>
      <c r="C46" s="2"/>
      <c r="D46" s="2" t="str">
        <f t="shared" si="10"/>
        <v/>
      </c>
      <c r="E46" s="2" t="b">
        <v>1</v>
      </c>
      <c r="F46" s="2" t="str">
        <f t="shared" si="11"/>
        <v/>
      </c>
      <c r="G46" s="2" t="str">
        <f t="shared" si="11"/>
        <v/>
      </c>
      <c r="H46" s="2" t="str">
        <f t="shared" si="12"/>
        <v/>
      </c>
      <c r="I46" s="2" t="str">
        <f t="shared" si="13"/>
        <v/>
      </c>
      <c r="J46" s="2" t="str">
        <f>IF(B46&gt;0,VLOOKUP(I46,Punkteschema!$A$2:$B$101,2,FALSE),"")</f>
        <v/>
      </c>
    </row>
    <row r="47" spans="1:10" hidden="1" x14ac:dyDescent="0.35">
      <c r="A47" s="1"/>
      <c r="B47" s="2"/>
      <c r="C47" s="2"/>
      <c r="D47" s="2" t="str">
        <f t="shared" si="10"/>
        <v/>
      </c>
      <c r="E47" s="2" t="b">
        <v>1</v>
      </c>
      <c r="F47" s="2" t="str">
        <f t="shared" si="11"/>
        <v/>
      </c>
      <c r="G47" s="2" t="str">
        <f t="shared" si="11"/>
        <v/>
      </c>
      <c r="H47" s="2" t="str">
        <f t="shared" si="12"/>
        <v/>
      </c>
      <c r="I47" s="2" t="str">
        <f t="shared" si="13"/>
        <v/>
      </c>
      <c r="J47" s="2" t="str">
        <f>IF(B47&gt;0,VLOOKUP(I47,Punkteschema!$A$2:$B$101,2,FALSE),"")</f>
        <v/>
      </c>
    </row>
    <row r="48" spans="1:10" hidden="1" x14ac:dyDescent="0.35">
      <c r="A48" s="1"/>
      <c r="B48" s="2"/>
      <c r="C48" s="2"/>
      <c r="D48" s="2" t="str">
        <f t="shared" si="10"/>
        <v/>
      </c>
      <c r="E48" s="2" t="b">
        <v>1</v>
      </c>
      <c r="F48" s="2" t="str">
        <f t="shared" si="11"/>
        <v/>
      </c>
      <c r="G48" s="2" t="str">
        <f t="shared" si="11"/>
        <v/>
      </c>
      <c r="H48" s="2" t="str">
        <f t="shared" si="12"/>
        <v/>
      </c>
      <c r="I48" s="2" t="str">
        <f t="shared" si="13"/>
        <v/>
      </c>
      <c r="J48" s="2" t="str">
        <f>IF(B48&gt;0,VLOOKUP(I48,Punkteschema!$A$2:$B$101,2,FALSE),"")</f>
        <v/>
      </c>
    </row>
    <row r="49" spans="1:10" hidden="1" x14ac:dyDescent="0.35">
      <c r="A49" s="1"/>
      <c r="B49" s="2"/>
      <c r="C49" s="2"/>
      <c r="D49" s="2" t="str">
        <f t="shared" si="10"/>
        <v/>
      </c>
      <c r="E49" s="2" t="b">
        <v>1</v>
      </c>
      <c r="F49" s="2" t="str">
        <f t="shared" si="11"/>
        <v/>
      </c>
      <c r="G49" s="2" t="str">
        <f t="shared" si="11"/>
        <v/>
      </c>
      <c r="H49" s="2" t="str">
        <f t="shared" si="12"/>
        <v/>
      </c>
      <c r="I49" s="2" t="str">
        <f t="shared" si="13"/>
        <v/>
      </c>
      <c r="J49" s="2" t="str">
        <f>IF(B49&gt;0,VLOOKUP(I49,Punkteschema!$A$2:$B$101,2,FALSE),"")</f>
        <v/>
      </c>
    </row>
    <row r="50" spans="1:10" hidden="1" x14ac:dyDescent="0.35">
      <c r="A50" s="1"/>
      <c r="B50" s="2"/>
      <c r="C50" s="2"/>
      <c r="D50" s="2" t="str">
        <f t="shared" si="10"/>
        <v/>
      </c>
      <c r="E50" s="2" t="b">
        <v>1</v>
      </c>
      <c r="F50" s="2" t="str">
        <f t="shared" si="11"/>
        <v/>
      </c>
      <c r="G50" s="2" t="str">
        <f t="shared" si="11"/>
        <v/>
      </c>
      <c r="H50" s="2" t="str">
        <f t="shared" si="12"/>
        <v/>
      </c>
      <c r="I50" s="2" t="str">
        <f t="shared" si="13"/>
        <v/>
      </c>
      <c r="J50" s="2" t="str">
        <f>IF(B50&gt;0,VLOOKUP(I50,Punkteschema!$A$2:$B$101,2,FALSE),"")</f>
        <v/>
      </c>
    </row>
    <row r="51" spans="1:10" hidden="1" x14ac:dyDescent="0.35">
      <c r="A51" s="1"/>
      <c r="B51" s="2"/>
      <c r="C51" s="2"/>
      <c r="D51" s="2" t="str">
        <f t="shared" si="10"/>
        <v/>
      </c>
      <c r="E51" s="2" t="b">
        <v>1</v>
      </c>
      <c r="F51" s="2" t="str">
        <f t="shared" si="11"/>
        <v/>
      </c>
      <c r="G51" s="2" t="str">
        <f t="shared" si="11"/>
        <v/>
      </c>
      <c r="H51" s="2" t="str">
        <f t="shared" si="12"/>
        <v/>
      </c>
      <c r="I51" s="2" t="str">
        <f t="shared" si="13"/>
        <v/>
      </c>
      <c r="J51" s="2" t="str">
        <f>IF(B51&gt;0,VLOOKUP(I51,Punkteschema!$A$2:$B$101,2,FALSE),"")</f>
        <v/>
      </c>
    </row>
    <row r="52" spans="1:10" hidden="1" x14ac:dyDescent="0.35">
      <c r="A52" s="1"/>
      <c r="B52" s="2"/>
      <c r="C52" s="2"/>
      <c r="D52" s="2" t="str">
        <f t="shared" si="10"/>
        <v/>
      </c>
      <c r="E52" s="2" t="b">
        <v>1</v>
      </c>
      <c r="F52" s="2" t="str">
        <f t="shared" si="11"/>
        <v/>
      </c>
      <c r="G52" s="2" t="str">
        <f t="shared" si="11"/>
        <v/>
      </c>
      <c r="H52" s="2" t="str">
        <f t="shared" si="12"/>
        <v/>
      </c>
      <c r="I52" s="2" t="str">
        <f t="shared" si="13"/>
        <v/>
      </c>
      <c r="J52" s="2" t="str">
        <f>IF(B52&gt;0,VLOOKUP(I52,Punkteschema!$A$2:$B$101,2,FALSE),"")</f>
        <v/>
      </c>
    </row>
    <row r="53" spans="1:10" hidden="1" x14ac:dyDescent="0.35">
      <c r="A53" s="1"/>
      <c r="B53" s="2"/>
      <c r="C53" s="2"/>
      <c r="D53" s="2" t="str">
        <f t="shared" si="10"/>
        <v/>
      </c>
      <c r="E53" s="2" t="b">
        <v>1</v>
      </c>
      <c r="F53" s="2" t="str">
        <f t="shared" ref="F53:G55" si="14">IF(B53&gt;0,COUNTIF(B$3:B$55,"&lt;"&amp;B53)+1,"")</f>
        <v/>
      </c>
      <c r="G53" s="2" t="str">
        <f t="shared" si="14"/>
        <v/>
      </c>
      <c r="H53" s="2" t="str">
        <f>IF(AND(B53&gt;0,C53&gt;0),COUNTIF(D$3:D$55,"&lt;"&amp;D53)+1,"")</f>
        <v/>
      </c>
      <c r="I53" s="2" t="str">
        <f>IF(B53&gt;0,IF(E53,MIN(F53:H53),MAX(F53:H53)),"")</f>
        <v/>
      </c>
      <c r="J53" s="2" t="str">
        <f>IF(B53&gt;0,VLOOKUP(I53,Punkteschema!$A$2:$B$101,2,FALSE),"")</f>
        <v/>
      </c>
    </row>
    <row r="54" spans="1:10" hidden="1" x14ac:dyDescent="0.35">
      <c r="A54" s="1"/>
      <c r="B54" s="2"/>
      <c r="C54" s="2"/>
      <c r="D54" s="2" t="str">
        <f t="shared" si="10"/>
        <v/>
      </c>
      <c r="E54" s="2" t="b">
        <v>1</v>
      </c>
      <c r="F54" s="2" t="str">
        <f t="shared" si="14"/>
        <v/>
      </c>
      <c r="G54" s="2" t="str">
        <f t="shared" si="14"/>
        <v/>
      </c>
      <c r="H54" s="2" t="str">
        <f>IF(AND(B54&gt;0,C54&gt;0),COUNTIF(D$3:D$55,"&lt;"&amp;D54)+1,"")</f>
        <v/>
      </c>
      <c r="I54" s="2" t="str">
        <f>IF(B54&gt;0,IF(E54,MIN(F54:H54),MAX(F54:H54)),"")</f>
        <v/>
      </c>
      <c r="J54" s="2" t="str">
        <f>IF(B54&gt;0,VLOOKUP(I54,Punkteschema!$A$2:$B$101,2,FALSE),"")</f>
        <v/>
      </c>
    </row>
    <row r="55" spans="1:10" hidden="1" x14ac:dyDescent="0.35">
      <c r="A55" s="1"/>
      <c r="B55" s="2"/>
      <c r="C55" s="2"/>
      <c r="D55" s="2" t="str">
        <f t="shared" si="10"/>
        <v/>
      </c>
      <c r="E55" s="2" t="b">
        <v>1</v>
      </c>
      <c r="F55" s="2" t="str">
        <f t="shared" si="14"/>
        <v/>
      </c>
      <c r="G55" s="2" t="str">
        <f t="shared" si="14"/>
        <v/>
      </c>
      <c r="H55" s="2" t="str">
        <f>IF(AND(B55&gt;0,C55&gt;0),COUNTIF(D$3:D$55,"&lt;"&amp;D55)+1,"")</f>
        <v/>
      </c>
      <c r="I55" s="2" t="str">
        <f>IF(B55&gt;0,IF(E55,MIN(F55:H55),MAX(F55:H55)),"")</f>
        <v/>
      </c>
      <c r="J55" s="2" t="str">
        <f>IF(B55&gt;0,VLOOKUP(I55,Punkteschema!$A$2:$B$101,2,FALSE),"")</f>
        <v/>
      </c>
    </row>
    <row r="57" spans="1:10" x14ac:dyDescent="0.35">
      <c r="A57" s="4" t="s">
        <v>3640</v>
      </c>
      <c r="E57" s="4" t="s">
        <v>3294</v>
      </c>
      <c r="F57" s="42" t="s">
        <v>3482</v>
      </c>
      <c r="G57" s="4" t="s">
        <v>3300</v>
      </c>
    </row>
    <row r="58" spans="1:10" x14ac:dyDescent="0.35">
      <c r="A58" s="4" t="s">
        <v>3641</v>
      </c>
      <c r="E58" s="4" t="s">
        <v>3295</v>
      </c>
      <c r="F58" s="42" t="s">
        <v>3483</v>
      </c>
      <c r="G58" s="4" t="s">
        <v>3300</v>
      </c>
    </row>
    <row r="59" spans="1:10" x14ac:dyDescent="0.35">
      <c r="A59" s="4" t="s">
        <v>3642</v>
      </c>
    </row>
    <row r="61" spans="1:10" x14ac:dyDescent="0.35">
      <c r="A61" s="43" t="s">
        <v>3493</v>
      </c>
      <c r="B61" s="4" t="s">
        <v>4057</v>
      </c>
    </row>
    <row r="62" spans="1:10" x14ac:dyDescent="0.35">
      <c r="A62" s="43"/>
      <c r="B62" s="4" t="s">
        <v>4058</v>
      </c>
    </row>
    <row r="63" spans="1:10" x14ac:dyDescent="0.35">
      <c r="A63" s="43"/>
      <c r="B63" s="4" t="s">
        <v>4059</v>
      </c>
    </row>
    <row r="64" spans="1:10" x14ac:dyDescent="0.35">
      <c r="A64" s="43"/>
    </row>
  </sheetData>
  <sortState ref="A3:J20">
    <sortCondition ref="I3:I20"/>
    <sortCondition ref="H3:H20"/>
    <sortCondition ref="F3:F20"/>
    <sortCondition ref="G3:G20"/>
  </sortState>
  <mergeCells count="1">
    <mergeCell ref="A1:J1"/>
  </mergeCells>
  <dataValidations count="1">
    <dataValidation type="list" allowBlank="1" showInputMessage="1" showErrorMessage="1" sqref="A3:A55">
      <formula1>Teilnehmerliste</formula1>
    </dataValidation>
  </dataValidations>
  <pageMargins left="0.39370078740157483" right="0.39370078740157483" top="0.39370078740157483" bottom="0.39370078740157483" header="0.31496062992125984" footer="0.31496062992125984"/>
  <pageSetup paperSize="9" scale="10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L64"/>
  <sheetViews>
    <sheetView zoomScale="129" zoomScaleNormal="129" workbookViewId="0">
      <selection sqref="A1:J1"/>
    </sheetView>
  </sheetViews>
  <sheetFormatPr baseColWidth="10" defaultColWidth="11.453125" defaultRowHeight="14.5" x14ac:dyDescent="0.35"/>
  <cols>
    <col min="1" max="1" width="23.453125" style="4" bestFit="1" customWidth="1"/>
    <col min="2" max="3" width="7.54296875" style="4" bestFit="1" customWidth="1"/>
    <col min="4" max="4" width="7.26953125" style="4" bestFit="1" customWidth="1"/>
    <col min="5" max="5" width="8.1796875" style="4" bestFit="1" customWidth="1"/>
    <col min="6" max="6" width="5.54296875" style="4" bestFit="1" customWidth="1"/>
    <col min="7" max="7" width="6" style="4" bestFit="1" customWidth="1"/>
    <col min="8" max="8" width="7" style="4" bestFit="1" customWidth="1"/>
    <col min="9" max="9" width="8.26953125" style="4" bestFit="1" customWidth="1"/>
    <col min="10" max="10" width="6.54296875" style="4" bestFit="1" customWidth="1"/>
    <col min="11" max="11" width="7.1796875" style="4" bestFit="1" customWidth="1"/>
    <col min="12" max="12" width="18.7265625" style="4" bestFit="1" customWidth="1"/>
    <col min="13" max="16384" width="11.453125" style="4"/>
  </cols>
  <sheetData>
    <row r="1" spans="1:12" ht="23.5" x14ac:dyDescent="0.55000000000000004">
      <c r="A1" s="121" t="str">
        <f>CONCATENATE("5. Sommer-Cup - Freizeittreff Herbede - ",TEXT(Gesamtstand!$I$2,"TT.MM.JJ"))</f>
        <v>5. Sommer-Cup - Freizeittreff Herbede - 23.05.19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2" x14ac:dyDescent="0.35">
      <c r="A2" s="1" t="s">
        <v>0</v>
      </c>
      <c r="B2" s="2" t="s">
        <v>103</v>
      </c>
      <c r="C2" s="2" t="s">
        <v>104</v>
      </c>
      <c r="D2" s="2" t="s">
        <v>3296</v>
      </c>
      <c r="E2" s="2" t="s">
        <v>3261</v>
      </c>
      <c r="F2" s="2" t="s">
        <v>3297</v>
      </c>
      <c r="G2" s="2" t="s">
        <v>3298</v>
      </c>
      <c r="H2" s="2" t="s">
        <v>3299</v>
      </c>
      <c r="I2" s="2" t="s">
        <v>105</v>
      </c>
      <c r="J2" s="2" t="s">
        <v>27</v>
      </c>
      <c r="L2" s="30"/>
    </row>
    <row r="3" spans="1:12" x14ac:dyDescent="0.35">
      <c r="A3" s="1" t="s">
        <v>30</v>
      </c>
      <c r="B3" s="44">
        <v>27</v>
      </c>
      <c r="C3" s="44">
        <v>30</v>
      </c>
      <c r="D3" s="44">
        <f>IF(B3&gt;0,C3+B3,"")</f>
        <v>57</v>
      </c>
      <c r="E3" s="2" t="b">
        <v>1</v>
      </c>
      <c r="F3" s="2">
        <f t="shared" ref="F3:F18" si="0">IF(B3&gt;0,COUNTIF(B$3:B$55,"&lt;"&amp;B3)+1,"")</f>
        <v>2</v>
      </c>
      <c r="G3" s="2">
        <f t="shared" ref="G3:G18" si="1">IF(C3&gt;0,COUNTIF(C$3:C$55,"&lt;"&amp;C3)+1,"")</f>
        <v>1</v>
      </c>
      <c r="H3" s="2">
        <f t="shared" ref="H3:H18" si="2">IF(AND(B3&gt;0,C3&gt;0),COUNTIF(D$3:D$55,"&lt;"&amp;D3)+1,"")</f>
        <v>1</v>
      </c>
      <c r="I3" s="2">
        <f t="shared" ref="I3:I18" si="3">IF(B3&gt;0,IF(E3,MIN(F3:H3),MAX(F3:H3)),"")</f>
        <v>1</v>
      </c>
      <c r="J3" s="2">
        <f>IF(B3&gt;0,VLOOKUP(I3,Punkteschema!$A$2:$B$101,2,FALSE),"")</f>
        <v>25</v>
      </c>
    </row>
    <row r="4" spans="1:12" x14ac:dyDescent="0.35">
      <c r="A4" s="1" t="s">
        <v>3243</v>
      </c>
      <c r="B4" s="45">
        <v>35</v>
      </c>
      <c r="C4" s="44">
        <v>30</v>
      </c>
      <c r="D4" s="44">
        <f>IF(B4&gt;0,C4+B4,"")</f>
        <v>65</v>
      </c>
      <c r="E4" s="2" t="b">
        <v>1</v>
      </c>
      <c r="F4" s="2">
        <f t="shared" si="0"/>
        <v>9</v>
      </c>
      <c r="G4" s="2">
        <f t="shared" si="1"/>
        <v>1</v>
      </c>
      <c r="H4" s="2">
        <f t="shared" si="2"/>
        <v>6</v>
      </c>
      <c r="I4" s="2">
        <f t="shared" si="3"/>
        <v>1</v>
      </c>
      <c r="J4" s="2">
        <f>IF(B4&gt;0,VLOOKUP(I4,Punkteschema!$A$2:$B$101,2,FALSE),"")</f>
        <v>25</v>
      </c>
    </row>
    <row r="5" spans="1:12" x14ac:dyDescent="0.35">
      <c r="A5" s="1" t="s">
        <v>12</v>
      </c>
      <c r="B5" s="45">
        <v>37</v>
      </c>
      <c r="C5" s="44">
        <v>30</v>
      </c>
      <c r="D5" s="45" t="s">
        <v>4060</v>
      </c>
      <c r="E5" s="2" t="b">
        <v>1</v>
      </c>
      <c r="F5" s="2">
        <f t="shared" si="0"/>
        <v>13</v>
      </c>
      <c r="G5" s="2">
        <f t="shared" si="1"/>
        <v>1</v>
      </c>
      <c r="H5" s="2">
        <f t="shared" si="2"/>
        <v>38</v>
      </c>
      <c r="I5" s="2">
        <f t="shared" si="3"/>
        <v>1</v>
      </c>
      <c r="J5" s="2">
        <f>IF(B5&gt;0,VLOOKUP(I5,Punkteschema!$A$2:$B$101,2,FALSE),"")</f>
        <v>25</v>
      </c>
    </row>
    <row r="6" spans="1:12" x14ac:dyDescent="0.35">
      <c r="A6" s="1" t="s">
        <v>4047</v>
      </c>
      <c r="B6" s="44">
        <v>28</v>
      </c>
      <c r="C6" s="44">
        <v>34</v>
      </c>
      <c r="D6" s="44">
        <f t="shared" ref="D6:D18" si="4">IF(B6&gt;0,C6+B6,"")</f>
        <v>62</v>
      </c>
      <c r="E6" s="2" t="b">
        <v>1</v>
      </c>
      <c r="F6" s="2">
        <f t="shared" si="0"/>
        <v>3</v>
      </c>
      <c r="G6" s="2">
        <f t="shared" si="1"/>
        <v>6</v>
      </c>
      <c r="H6" s="2">
        <f t="shared" si="2"/>
        <v>4</v>
      </c>
      <c r="I6" s="2">
        <f t="shared" si="3"/>
        <v>3</v>
      </c>
      <c r="J6" s="2">
        <f>IF(B6&gt;0,VLOOKUP(I6,Punkteschema!$A$2:$B$101,2,FALSE),"")</f>
        <v>18</v>
      </c>
    </row>
    <row r="7" spans="1:12" x14ac:dyDescent="0.35">
      <c r="A7" s="1" t="s">
        <v>28</v>
      </c>
      <c r="B7" s="44">
        <v>26</v>
      </c>
      <c r="C7" s="44">
        <v>32</v>
      </c>
      <c r="D7" s="44">
        <f t="shared" si="4"/>
        <v>58</v>
      </c>
      <c r="E7" s="2" t="b">
        <v>0</v>
      </c>
      <c r="F7" s="2">
        <f t="shared" si="0"/>
        <v>1</v>
      </c>
      <c r="G7" s="2">
        <f t="shared" si="1"/>
        <v>4</v>
      </c>
      <c r="H7" s="2">
        <f t="shared" si="2"/>
        <v>2</v>
      </c>
      <c r="I7" s="2">
        <f t="shared" si="3"/>
        <v>4</v>
      </c>
      <c r="J7" s="2">
        <f>IF(B7&gt;0,VLOOKUP(I7,Punkteschema!$A$2:$B$101,2,FALSE),"")</f>
        <v>15</v>
      </c>
    </row>
    <row r="8" spans="1:12" x14ac:dyDescent="0.35">
      <c r="A8" s="1" t="s">
        <v>33</v>
      </c>
      <c r="B8" s="44">
        <v>28</v>
      </c>
      <c r="C8" s="44">
        <v>32</v>
      </c>
      <c r="D8" s="44">
        <f t="shared" si="4"/>
        <v>60</v>
      </c>
      <c r="E8" s="2" t="b">
        <v>0</v>
      </c>
      <c r="F8" s="2">
        <f t="shared" si="0"/>
        <v>3</v>
      </c>
      <c r="G8" s="2">
        <f t="shared" si="1"/>
        <v>4</v>
      </c>
      <c r="H8" s="2">
        <f t="shared" si="2"/>
        <v>3</v>
      </c>
      <c r="I8" s="2">
        <f t="shared" si="3"/>
        <v>4</v>
      </c>
      <c r="J8" s="2">
        <f>IF(B8&gt;0,VLOOKUP(I8,Punkteschema!$A$2:$B$101,2,FALSE),"")</f>
        <v>15</v>
      </c>
    </row>
    <row r="9" spans="1:12" x14ac:dyDescent="0.35">
      <c r="A9" s="1" t="s">
        <v>62</v>
      </c>
      <c r="B9" s="44">
        <v>29</v>
      </c>
      <c r="C9" s="44">
        <v>35</v>
      </c>
      <c r="D9" s="44">
        <f t="shared" si="4"/>
        <v>64</v>
      </c>
      <c r="E9" s="2" t="b">
        <v>1</v>
      </c>
      <c r="F9" s="2">
        <f t="shared" si="0"/>
        <v>5</v>
      </c>
      <c r="G9" s="2">
        <f t="shared" si="1"/>
        <v>8</v>
      </c>
      <c r="H9" s="2">
        <f t="shared" si="2"/>
        <v>5</v>
      </c>
      <c r="I9" s="2">
        <f t="shared" si="3"/>
        <v>5</v>
      </c>
      <c r="J9" s="2">
        <f>IF(B9&gt;0,VLOOKUP(I9,Punkteschema!$A$2:$B$101,2,FALSE),"")</f>
        <v>15</v>
      </c>
    </row>
    <row r="10" spans="1:12" x14ac:dyDescent="0.35">
      <c r="A10" s="1" t="s">
        <v>3477</v>
      </c>
      <c r="B10" s="45">
        <v>30</v>
      </c>
      <c r="C10" s="45">
        <v>42</v>
      </c>
      <c r="D10" s="45">
        <f t="shared" si="4"/>
        <v>72</v>
      </c>
      <c r="E10" s="2" t="b">
        <v>1</v>
      </c>
      <c r="F10" s="2">
        <f t="shared" si="0"/>
        <v>6</v>
      </c>
      <c r="G10" s="2">
        <f t="shared" si="1"/>
        <v>16</v>
      </c>
      <c r="H10" s="2">
        <f t="shared" si="2"/>
        <v>9</v>
      </c>
      <c r="I10" s="2">
        <f t="shared" si="3"/>
        <v>6</v>
      </c>
      <c r="J10" s="2">
        <f>IF(B10&gt;0,VLOOKUP(I10,Punkteschema!$A$2:$B$101,2,FALSE),"")</f>
        <v>15</v>
      </c>
    </row>
    <row r="11" spans="1:12" x14ac:dyDescent="0.35">
      <c r="A11" s="1" t="s">
        <v>3646</v>
      </c>
      <c r="B11" s="45">
        <v>31</v>
      </c>
      <c r="C11" s="45">
        <v>37</v>
      </c>
      <c r="D11" s="45">
        <f t="shared" si="4"/>
        <v>68</v>
      </c>
      <c r="E11" s="2" t="b">
        <v>1</v>
      </c>
      <c r="F11" s="2">
        <f t="shared" si="0"/>
        <v>7</v>
      </c>
      <c r="G11" s="2">
        <f t="shared" si="1"/>
        <v>9</v>
      </c>
      <c r="H11" s="2">
        <f t="shared" si="2"/>
        <v>7</v>
      </c>
      <c r="I11" s="2">
        <f t="shared" si="3"/>
        <v>7</v>
      </c>
      <c r="J11" s="2">
        <f>IF(B11&gt;0,VLOOKUP(I11,Punkteschema!$A$2:$B$101,2,FALSE),"")</f>
        <v>10</v>
      </c>
    </row>
    <row r="12" spans="1:12" x14ac:dyDescent="0.35">
      <c r="A12" s="1" t="s">
        <v>3244</v>
      </c>
      <c r="B12" s="45">
        <v>32</v>
      </c>
      <c r="C12" s="45">
        <v>41</v>
      </c>
      <c r="D12" s="45">
        <f t="shared" si="4"/>
        <v>73</v>
      </c>
      <c r="E12" s="2" t="b">
        <v>1</v>
      </c>
      <c r="F12" s="2">
        <f t="shared" si="0"/>
        <v>8</v>
      </c>
      <c r="G12" s="2">
        <f t="shared" si="1"/>
        <v>13</v>
      </c>
      <c r="H12" s="2">
        <f t="shared" si="2"/>
        <v>11</v>
      </c>
      <c r="I12" s="2">
        <f t="shared" si="3"/>
        <v>8</v>
      </c>
      <c r="J12" s="2">
        <f>IF(B12&gt;0,VLOOKUP(I12,Punkteschema!$A$2:$B$101,2,FALSE),"")</f>
        <v>10</v>
      </c>
    </row>
    <row r="13" spans="1:12" x14ac:dyDescent="0.35">
      <c r="A13" s="1" t="s">
        <v>7</v>
      </c>
      <c r="B13" s="45">
        <v>35</v>
      </c>
      <c r="C13" s="45">
        <v>37</v>
      </c>
      <c r="D13" s="45">
        <f t="shared" si="4"/>
        <v>72</v>
      </c>
      <c r="E13" s="2" t="b">
        <v>1</v>
      </c>
      <c r="F13" s="2">
        <f t="shared" si="0"/>
        <v>9</v>
      </c>
      <c r="G13" s="2">
        <f t="shared" si="1"/>
        <v>9</v>
      </c>
      <c r="H13" s="2">
        <f t="shared" si="2"/>
        <v>9</v>
      </c>
      <c r="I13" s="2">
        <f t="shared" si="3"/>
        <v>9</v>
      </c>
      <c r="J13" s="2">
        <f>IF(B13&gt;0,VLOOKUP(I13,Punkteschema!$A$2:$B$101,2,FALSE),"")</f>
        <v>10</v>
      </c>
    </row>
    <row r="14" spans="1:12" x14ac:dyDescent="0.35">
      <c r="A14" s="1" t="s">
        <v>48</v>
      </c>
      <c r="B14" s="45">
        <v>36</v>
      </c>
      <c r="C14" s="45">
        <v>37</v>
      </c>
      <c r="D14" s="45">
        <f t="shared" si="4"/>
        <v>73</v>
      </c>
      <c r="E14" s="2" t="b">
        <v>1</v>
      </c>
      <c r="F14" s="2">
        <f t="shared" si="0"/>
        <v>11</v>
      </c>
      <c r="G14" s="2">
        <f t="shared" si="1"/>
        <v>9</v>
      </c>
      <c r="H14" s="2">
        <f t="shared" si="2"/>
        <v>11</v>
      </c>
      <c r="I14" s="2">
        <f t="shared" si="3"/>
        <v>9</v>
      </c>
      <c r="J14" s="2">
        <f>IF(B14&gt;0,VLOOKUP(I14,Punkteschema!$A$2:$B$101,2,FALSE),"")</f>
        <v>10</v>
      </c>
    </row>
    <row r="15" spans="1:12" x14ac:dyDescent="0.35">
      <c r="A15" s="1" t="s">
        <v>13</v>
      </c>
      <c r="B15" s="45">
        <v>36</v>
      </c>
      <c r="C15" s="45">
        <v>40</v>
      </c>
      <c r="D15" s="45">
        <f t="shared" si="4"/>
        <v>76</v>
      </c>
      <c r="E15" s="2" t="b">
        <v>1</v>
      </c>
      <c r="F15" s="2">
        <f t="shared" si="0"/>
        <v>11</v>
      </c>
      <c r="G15" s="2">
        <f t="shared" si="1"/>
        <v>12</v>
      </c>
      <c r="H15" s="2">
        <f t="shared" si="2"/>
        <v>13</v>
      </c>
      <c r="I15" s="2">
        <f t="shared" si="3"/>
        <v>11</v>
      </c>
      <c r="J15" s="2">
        <f>IF(B15&gt;0,VLOOKUP(I15,Punkteschema!$A$2:$B$101,2,FALSE),"")</f>
        <v>5</v>
      </c>
    </row>
    <row r="16" spans="1:12" x14ac:dyDescent="0.35">
      <c r="A16" s="1" t="s">
        <v>3481</v>
      </c>
      <c r="B16" s="45">
        <v>37</v>
      </c>
      <c r="C16" s="44">
        <v>34</v>
      </c>
      <c r="D16" s="45">
        <f t="shared" si="4"/>
        <v>71</v>
      </c>
      <c r="E16" s="2" t="b">
        <v>0</v>
      </c>
      <c r="F16" s="2">
        <f t="shared" si="0"/>
        <v>13</v>
      </c>
      <c r="G16" s="2">
        <f t="shared" si="1"/>
        <v>6</v>
      </c>
      <c r="H16" s="2">
        <f t="shared" si="2"/>
        <v>8</v>
      </c>
      <c r="I16" s="2">
        <f t="shared" si="3"/>
        <v>13</v>
      </c>
      <c r="J16" s="2">
        <f>IF(B16&gt;0,VLOOKUP(I16,Punkteschema!$A$2:$B$101,2,FALSE),"")</f>
        <v>5</v>
      </c>
    </row>
    <row r="17" spans="1:10" x14ac:dyDescent="0.35">
      <c r="A17" s="1" t="s">
        <v>81</v>
      </c>
      <c r="B17" s="45">
        <v>42</v>
      </c>
      <c r="C17" s="45">
        <v>41</v>
      </c>
      <c r="D17" s="45">
        <f t="shared" si="4"/>
        <v>83</v>
      </c>
      <c r="E17" s="2" t="b">
        <v>1</v>
      </c>
      <c r="F17" s="2">
        <f t="shared" si="0"/>
        <v>15</v>
      </c>
      <c r="G17" s="2">
        <f t="shared" si="1"/>
        <v>13</v>
      </c>
      <c r="H17" s="2">
        <f t="shared" si="2"/>
        <v>14</v>
      </c>
      <c r="I17" s="2">
        <f t="shared" si="3"/>
        <v>13</v>
      </c>
      <c r="J17" s="2">
        <f>IF(B17&gt;0,VLOOKUP(I17,Punkteschema!$A$2:$B$101,2,FALSE),"")</f>
        <v>5</v>
      </c>
    </row>
    <row r="18" spans="1:10" x14ac:dyDescent="0.35">
      <c r="A18" s="1" t="s">
        <v>4048</v>
      </c>
      <c r="B18" s="45">
        <v>46</v>
      </c>
      <c r="C18" s="45">
        <v>41</v>
      </c>
      <c r="D18" s="45">
        <f t="shared" si="4"/>
        <v>87</v>
      </c>
      <c r="E18" s="2" t="b">
        <v>1</v>
      </c>
      <c r="F18" s="2">
        <f t="shared" si="0"/>
        <v>16</v>
      </c>
      <c r="G18" s="2">
        <f t="shared" si="1"/>
        <v>13</v>
      </c>
      <c r="H18" s="2">
        <f t="shared" si="2"/>
        <v>15</v>
      </c>
      <c r="I18" s="2">
        <f t="shared" si="3"/>
        <v>13</v>
      </c>
      <c r="J18" s="2">
        <f>IF(B18&gt;0,VLOOKUP(I18,Punkteschema!$A$2:$B$101,2,FALSE),"")</f>
        <v>5</v>
      </c>
    </row>
    <row r="19" spans="1:10" hidden="1" x14ac:dyDescent="0.35">
      <c r="A19" s="1"/>
      <c r="B19" s="46"/>
      <c r="C19" s="46"/>
      <c r="D19" s="46" t="str">
        <f t="shared" ref="D19:D23" si="5">IF(B19&gt;0,C19+B19,"")</f>
        <v/>
      </c>
      <c r="E19" s="2" t="b">
        <v>1</v>
      </c>
      <c r="F19" s="2" t="str">
        <f t="shared" ref="F19:F23" si="6">IF(B19&gt;0,COUNTIF(B$3:B$55,"&lt;"&amp;B19)+1,"")</f>
        <v/>
      </c>
      <c r="G19" s="2" t="str">
        <f t="shared" ref="G19:G23" si="7">IF(C19&gt;0,COUNTIF(C$3:C$55,"&lt;"&amp;C19)+1,"")</f>
        <v/>
      </c>
      <c r="H19" s="2" t="str">
        <f t="shared" ref="H19:H23" si="8">IF(AND(B19&gt;0,C19&gt;0),COUNTIF(D$3:D$55,"&lt;"&amp;D19)+1,"")</f>
        <v/>
      </c>
      <c r="I19" s="2" t="str">
        <f t="shared" ref="I19:I23" si="9">IF(B19&gt;0,IF(E19,MIN(F19:H19),MAX(F19:H19)),"")</f>
        <v/>
      </c>
      <c r="J19" s="2" t="str">
        <f>IF(B19&gt;0,VLOOKUP(I19,Punkteschema!$A$2:$B$101,2,FALSE),"")</f>
        <v/>
      </c>
    </row>
    <row r="20" spans="1:10" hidden="1" x14ac:dyDescent="0.35">
      <c r="A20" s="1"/>
      <c r="B20" s="46"/>
      <c r="C20" s="46"/>
      <c r="D20" s="46" t="str">
        <f t="shared" si="5"/>
        <v/>
      </c>
      <c r="E20" s="2" t="b">
        <v>1</v>
      </c>
      <c r="F20" s="2" t="str">
        <f t="shared" si="6"/>
        <v/>
      </c>
      <c r="G20" s="2" t="str">
        <f t="shared" si="7"/>
        <v/>
      </c>
      <c r="H20" s="2" t="str">
        <f t="shared" si="8"/>
        <v/>
      </c>
      <c r="I20" s="2" t="str">
        <f t="shared" si="9"/>
        <v/>
      </c>
      <c r="J20" s="2" t="str">
        <f>IF(B20&gt;0,VLOOKUP(I20,Punkteschema!$A$2:$B$101,2,FALSE),"")</f>
        <v/>
      </c>
    </row>
    <row r="21" spans="1:10" hidden="1" x14ac:dyDescent="0.35">
      <c r="A21" s="1"/>
      <c r="B21" s="46"/>
      <c r="C21" s="46"/>
      <c r="D21" s="46" t="str">
        <f t="shared" si="5"/>
        <v/>
      </c>
      <c r="E21" s="2" t="b">
        <v>1</v>
      </c>
      <c r="F21" s="2" t="str">
        <f t="shared" si="6"/>
        <v/>
      </c>
      <c r="G21" s="2" t="str">
        <f t="shared" si="7"/>
        <v/>
      </c>
      <c r="H21" s="2" t="str">
        <f t="shared" si="8"/>
        <v/>
      </c>
      <c r="I21" s="2" t="str">
        <f t="shared" si="9"/>
        <v/>
      </c>
      <c r="J21" s="2" t="str">
        <f>IF(B21&gt;0,VLOOKUP(I21,Punkteschema!$A$2:$B$101,2,FALSE),"")</f>
        <v/>
      </c>
    </row>
    <row r="22" spans="1:10" hidden="1" x14ac:dyDescent="0.35">
      <c r="A22" s="1"/>
      <c r="B22" s="46"/>
      <c r="C22" s="46"/>
      <c r="D22" s="46" t="str">
        <f t="shared" si="5"/>
        <v/>
      </c>
      <c r="E22" s="2" t="b">
        <v>1</v>
      </c>
      <c r="F22" s="2" t="str">
        <f t="shared" si="6"/>
        <v/>
      </c>
      <c r="G22" s="2" t="str">
        <f t="shared" si="7"/>
        <v/>
      </c>
      <c r="H22" s="2" t="str">
        <f t="shared" si="8"/>
        <v/>
      </c>
      <c r="I22" s="2" t="str">
        <f t="shared" si="9"/>
        <v/>
      </c>
      <c r="J22" s="2" t="str">
        <f>IF(B22&gt;0,VLOOKUP(I22,Punkteschema!$A$2:$B$101,2,FALSE),"")</f>
        <v/>
      </c>
    </row>
    <row r="23" spans="1:10" hidden="1" x14ac:dyDescent="0.35">
      <c r="A23" s="1"/>
      <c r="B23" s="46"/>
      <c r="C23" s="46"/>
      <c r="D23" s="46" t="str">
        <f t="shared" si="5"/>
        <v/>
      </c>
      <c r="E23" s="2" t="b">
        <v>1</v>
      </c>
      <c r="F23" s="2" t="str">
        <f t="shared" si="6"/>
        <v/>
      </c>
      <c r="G23" s="2" t="str">
        <f t="shared" si="7"/>
        <v/>
      </c>
      <c r="H23" s="2" t="str">
        <f t="shared" si="8"/>
        <v/>
      </c>
      <c r="I23" s="2" t="str">
        <f t="shared" si="9"/>
        <v/>
      </c>
      <c r="J23" s="2" t="str">
        <f>IF(B23&gt;0,VLOOKUP(I23,Punkteschema!$A$2:$B$101,2,FALSE),"")</f>
        <v/>
      </c>
    </row>
    <row r="24" spans="1:10" hidden="1" x14ac:dyDescent="0.35">
      <c r="A24" s="1"/>
      <c r="B24" s="46"/>
      <c r="C24" s="46"/>
      <c r="D24" s="46" t="str">
        <f t="shared" ref="D24:D55" si="10">IF(B24&gt;0,C24+B24,"")</f>
        <v/>
      </c>
      <c r="E24" s="2" t="b">
        <v>1</v>
      </c>
      <c r="F24" s="2" t="str">
        <f t="shared" ref="F24:G52" si="11">IF(B24&gt;0,COUNTIF(B$3:B$55,"&lt;"&amp;B24)+1,"")</f>
        <v/>
      </c>
      <c r="G24" s="2" t="str">
        <f t="shared" si="11"/>
        <v/>
      </c>
      <c r="H24" s="2" t="str">
        <f t="shared" ref="H24:H52" si="12">IF(AND(B24&gt;0,C24&gt;0),COUNTIF(D$3:D$55,"&lt;"&amp;D24)+1,"")</f>
        <v/>
      </c>
      <c r="I24" s="2" t="str">
        <f t="shared" ref="I24:I52" si="13">IF(B24&gt;0,IF(E24,MIN(F24:H24),MAX(F24:H24)),"")</f>
        <v/>
      </c>
      <c r="J24" s="2" t="str">
        <f>IF(B24&gt;0,VLOOKUP(I24,Punkteschema!$A$2:$B$101,2,FALSE),"")</f>
        <v/>
      </c>
    </row>
    <row r="25" spans="1:10" hidden="1" x14ac:dyDescent="0.35">
      <c r="A25" s="1"/>
      <c r="B25" s="46"/>
      <c r="C25" s="46"/>
      <c r="D25" s="46" t="str">
        <f t="shared" si="10"/>
        <v/>
      </c>
      <c r="E25" s="2" t="b">
        <v>1</v>
      </c>
      <c r="F25" s="2" t="str">
        <f t="shared" si="11"/>
        <v/>
      </c>
      <c r="G25" s="2" t="str">
        <f t="shared" si="11"/>
        <v/>
      </c>
      <c r="H25" s="2" t="str">
        <f t="shared" si="12"/>
        <v/>
      </c>
      <c r="I25" s="2" t="str">
        <f t="shared" si="13"/>
        <v/>
      </c>
      <c r="J25" s="2" t="str">
        <f>IF(B25&gt;0,VLOOKUP(I25,Punkteschema!$A$2:$B$101,2,FALSE),"")</f>
        <v/>
      </c>
    </row>
    <row r="26" spans="1:10" hidden="1" x14ac:dyDescent="0.35">
      <c r="A26" s="1"/>
      <c r="B26" s="46"/>
      <c r="C26" s="46"/>
      <c r="D26" s="46" t="str">
        <f t="shared" si="10"/>
        <v/>
      </c>
      <c r="E26" s="2" t="b">
        <v>1</v>
      </c>
      <c r="F26" s="2" t="str">
        <f t="shared" si="11"/>
        <v/>
      </c>
      <c r="G26" s="2" t="str">
        <f t="shared" si="11"/>
        <v/>
      </c>
      <c r="H26" s="2" t="str">
        <f t="shared" si="12"/>
        <v/>
      </c>
      <c r="I26" s="2" t="str">
        <f t="shared" si="13"/>
        <v/>
      </c>
      <c r="J26" s="2" t="str">
        <f>IF(B26&gt;0,VLOOKUP(I26,Punkteschema!$A$2:$B$101,2,FALSE),"")</f>
        <v/>
      </c>
    </row>
    <row r="27" spans="1:10" hidden="1" x14ac:dyDescent="0.35">
      <c r="A27" s="1"/>
      <c r="B27" s="46"/>
      <c r="C27" s="46"/>
      <c r="D27" s="46" t="str">
        <f t="shared" si="10"/>
        <v/>
      </c>
      <c r="E27" s="2" t="b">
        <v>1</v>
      </c>
      <c r="F27" s="2" t="str">
        <f t="shared" si="11"/>
        <v/>
      </c>
      <c r="G27" s="2" t="str">
        <f t="shared" si="11"/>
        <v/>
      </c>
      <c r="H27" s="2" t="str">
        <f t="shared" si="12"/>
        <v/>
      </c>
      <c r="I27" s="2" t="str">
        <f t="shared" si="13"/>
        <v/>
      </c>
      <c r="J27" s="2" t="str">
        <f>IF(B27&gt;0,VLOOKUP(I27,Punkteschema!$A$2:$B$101,2,FALSE),"")</f>
        <v/>
      </c>
    </row>
    <row r="28" spans="1:10" hidden="1" x14ac:dyDescent="0.35">
      <c r="A28" s="1"/>
      <c r="B28" s="46"/>
      <c r="C28" s="46"/>
      <c r="D28" s="46" t="str">
        <f t="shared" si="10"/>
        <v/>
      </c>
      <c r="E28" s="2" t="b">
        <v>1</v>
      </c>
      <c r="F28" s="2" t="str">
        <f t="shared" si="11"/>
        <v/>
      </c>
      <c r="G28" s="2" t="str">
        <f t="shared" si="11"/>
        <v/>
      </c>
      <c r="H28" s="2" t="str">
        <f t="shared" si="12"/>
        <v/>
      </c>
      <c r="I28" s="2" t="str">
        <f t="shared" si="13"/>
        <v/>
      </c>
      <c r="J28" s="2" t="str">
        <f>IF(B28&gt;0,VLOOKUP(I28,Punkteschema!$A$2:$B$101,2,FALSE),"")</f>
        <v/>
      </c>
    </row>
    <row r="29" spans="1:10" hidden="1" x14ac:dyDescent="0.35">
      <c r="A29" s="1"/>
      <c r="B29" s="46"/>
      <c r="C29" s="46"/>
      <c r="D29" s="46" t="str">
        <f t="shared" si="10"/>
        <v/>
      </c>
      <c r="E29" s="2" t="b">
        <v>1</v>
      </c>
      <c r="F29" s="2" t="str">
        <f t="shared" si="11"/>
        <v/>
      </c>
      <c r="G29" s="2" t="str">
        <f t="shared" si="11"/>
        <v/>
      </c>
      <c r="H29" s="2" t="str">
        <f t="shared" si="12"/>
        <v/>
      </c>
      <c r="I29" s="2" t="str">
        <f t="shared" si="13"/>
        <v/>
      </c>
      <c r="J29" s="2" t="str">
        <f>IF(B29&gt;0,VLOOKUP(I29,Punkteschema!$A$2:$B$101,2,FALSE),"")</f>
        <v/>
      </c>
    </row>
    <row r="30" spans="1:10" hidden="1" x14ac:dyDescent="0.35">
      <c r="A30" s="1"/>
      <c r="B30" s="46"/>
      <c r="C30" s="46"/>
      <c r="D30" s="46" t="str">
        <f t="shared" si="10"/>
        <v/>
      </c>
      <c r="E30" s="2" t="b">
        <v>1</v>
      </c>
      <c r="F30" s="2" t="str">
        <f t="shared" si="11"/>
        <v/>
      </c>
      <c r="G30" s="2" t="str">
        <f t="shared" si="11"/>
        <v/>
      </c>
      <c r="H30" s="2" t="str">
        <f t="shared" si="12"/>
        <v/>
      </c>
      <c r="I30" s="2" t="str">
        <f t="shared" si="13"/>
        <v/>
      </c>
      <c r="J30" s="2" t="str">
        <f>IF(B30&gt;0,VLOOKUP(I30,Punkteschema!$A$2:$B$101,2,FALSE),"")</f>
        <v/>
      </c>
    </row>
    <row r="31" spans="1:10" hidden="1" x14ac:dyDescent="0.35">
      <c r="A31" s="1"/>
      <c r="B31" s="46"/>
      <c r="C31" s="46"/>
      <c r="D31" s="46" t="str">
        <f t="shared" si="10"/>
        <v/>
      </c>
      <c r="E31" s="2" t="b">
        <v>1</v>
      </c>
      <c r="F31" s="2" t="str">
        <f t="shared" si="11"/>
        <v/>
      </c>
      <c r="G31" s="2" t="str">
        <f t="shared" si="11"/>
        <v/>
      </c>
      <c r="H31" s="2" t="str">
        <f t="shared" si="12"/>
        <v/>
      </c>
      <c r="I31" s="2" t="str">
        <f t="shared" si="13"/>
        <v/>
      </c>
      <c r="J31" s="2" t="str">
        <f>IF(B31&gt;0,VLOOKUP(I31,Punkteschema!$A$2:$B$101,2,FALSE),"")</f>
        <v/>
      </c>
    </row>
    <row r="32" spans="1:10" hidden="1" x14ac:dyDescent="0.35">
      <c r="A32" s="1"/>
      <c r="B32" s="46"/>
      <c r="C32" s="46"/>
      <c r="D32" s="46" t="str">
        <f t="shared" si="10"/>
        <v/>
      </c>
      <c r="E32" s="2" t="b">
        <v>1</v>
      </c>
      <c r="F32" s="2" t="str">
        <f t="shared" si="11"/>
        <v/>
      </c>
      <c r="G32" s="2" t="str">
        <f t="shared" si="11"/>
        <v/>
      </c>
      <c r="H32" s="2" t="str">
        <f t="shared" si="12"/>
        <v/>
      </c>
      <c r="I32" s="2" t="str">
        <f t="shared" si="13"/>
        <v/>
      </c>
      <c r="J32" s="2" t="str">
        <f>IF(B32&gt;0,VLOOKUP(I32,Punkteschema!$A$2:$B$101,2,FALSE),"")</f>
        <v/>
      </c>
    </row>
    <row r="33" spans="1:10" hidden="1" x14ac:dyDescent="0.35">
      <c r="A33" s="1"/>
      <c r="B33" s="46"/>
      <c r="C33" s="46"/>
      <c r="D33" s="46" t="str">
        <f t="shared" si="10"/>
        <v/>
      </c>
      <c r="E33" s="2" t="b">
        <v>1</v>
      </c>
      <c r="F33" s="2" t="str">
        <f t="shared" si="11"/>
        <v/>
      </c>
      <c r="G33" s="2" t="str">
        <f t="shared" si="11"/>
        <v/>
      </c>
      <c r="H33" s="2" t="str">
        <f t="shared" si="12"/>
        <v/>
      </c>
      <c r="I33" s="2" t="str">
        <f t="shared" si="13"/>
        <v/>
      </c>
      <c r="J33" s="2" t="str">
        <f>IF(B33&gt;0,VLOOKUP(I33,Punkteschema!$A$2:$B$101,2,FALSE),"")</f>
        <v/>
      </c>
    </row>
    <row r="34" spans="1:10" hidden="1" x14ac:dyDescent="0.35">
      <c r="A34" s="1"/>
      <c r="B34" s="46"/>
      <c r="C34" s="46"/>
      <c r="D34" s="46" t="str">
        <f t="shared" si="10"/>
        <v/>
      </c>
      <c r="E34" s="2" t="b">
        <v>1</v>
      </c>
      <c r="F34" s="2" t="str">
        <f t="shared" si="11"/>
        <v/>
      </c>
      <c r="G34" s="2" t="str">
        <f t="shared" si="11"/>
        <v/>
      </c>
      <c r="H34" s="2" t="str">
        <f t="shared" si="12"/>
        <v/>
      </c>
      <c r="I34" s="2" t="str">
        <f t="shared" si="13"/>
        <v/>
      </c>
      <c r="J34" s="2" t="str">
        <f>IF(B34&gt;0,VLOOKUP(I34,Punkteschema!$A$2:$B$101,2,FALSE),"")</f>
        <v/>
      </c>
    </row>
    <row r="35" spans="1:10" hidden="1" x14ac:dyDescent="0.35">
      <c r="A35" s="1"/>
      <c r="B35" s="46"/>
      <c r="C35" s="46"/>
      <c r="D35" s="46" t="str">
        <f t="shared" si="10"/>
        <v/>
      </c>
      <c r="E35" s="2" t="b">
        <v>1</v>
      </c>
      <c r="F35" s="2" t="str">
        <f t="shared" si="11"/>
        <v/>
      </c>
      <c r="G35" s="2" t="str">
        <f t="shared" si="11"/>
        <v/>
      </c>
      <c r="H35" s="2" t="str">
        <f t="shared" si="12"/>
        <v/>
      </c>
      <c r="I35" s="2" t="str">
        <f t="shared" si="13"/>
        <v/>
      </c>
      <c r="J35" s="2" t="str">
        <f>IF(B35&gt;0,VLOOKUP(I35,Punkteschema!$A$2:$B$101,2,FALSE),"")</f>
        <v/>
      </c>
    </row>
    <row r="36" spans="1:10" hidden="1" x14ac:dyDescent="0.35">
      <c r="A36" s="1"/>
      <c r="B36" s="46"/>
      <c r="C36" s="46"/>
      <c r="D36" s="46" t="str">
        <f t="shared" si="10"/>
        <v/>
      </c>
      <c r="E36" s="2" t="b">
        <v>1</v>
      </c>
      <c r="F36" s="2" t="str">
        <f t="shared" si="11"/>
        <v/>
      </c>
      <c r="G36" s="2" t="str">
        <f t="shared" si="11"/>
        <v/>
      </c>
      <c r="H36" s="2" t="str">
        <f t="shared" si="12"/>
        <v/>
      </c>
      <c r="I36" s="2" t="str">
        <f t="shared" si="13"/>
        <v/>
      </c>
      <c r="J36" s="2" t="str">
        <f>IF(B36&gt;0,VLOOKUP(I36,Punkteschema!$A$2:$B$101,2,FALSE),"")</f>
        <v/>
      </c>
    </row>
    <row r="37" spans="1:10" hidden="1" x14ac:dyDescent="0.35">
      <c r="A37" s="1"/>
      <c r="B37" s="46"/>
      <c r="C37" s="46"/>
      <c r="D37" s="46" t="str">
        <f t="shared" si="10"/>
        <v/>
      </c>
      <c r="E37" s="2" t="b">
        <v>1</v>
      </c>
      <c r="F37" s="2" t="str">
        <f t="shared" si="11"/>
        <v/>
      </c>
      <c r="G37" s="2" t="str">
        <f t="shared" si="11"/>
        <v/>
      </c>
      <c r="H37" s="2" t="str">
        <f t="shared" si="12"/>
        <v/>
      </c>
      <c r="I37" s="2" t="str">
        <f t="shared" si="13"/>
        <v/>
      </c>
      <c r="J37" s="2" t="str">
        <f>IF(B37&gt;0,VLOOKUP(I37,Punkteschema!$A$2:$B$101,2,FALSE),"")</f>
        <v/>
      </c>
    </row>
    <row r="38" spans="1:10" hidden="1" x14ac:dyDescent="0.35">
      <c r="A38" s="1"/>
      <c r="B38" s="46"/>
      <c r="C38" s="46"/>
      <c r="D38" s="46" t="str">
        <f t="shared" si="10"/>
        <v/>
      </c>
      <c r="E38" s="2" t="b">
        <v>1</v>
      </c>
      <c r="F38" s="2" t="str">
        <f t="shared" si="11"/>
        <v/>
      </c>
      <c r="G38" s="2" t="str">
        <f t="shared" si="11"/>
        <v/>
      </c>
      <c r="H38" s="2" t="str">
        <f t="shared" si="12"/>
        <v/>
      </c>
      <c r="I38" s="2" t="str">
        <f t="shared" si="13"/>
        <v/>
      </c>
      <c r="J38" s="2" t="str">
        <f>IF(B38&gt;0,VLOOKUP(I38,Punkteschema!$A$2:$B$101,2,FALSE),"")</f>
        <v/>
      </c>
    </row>
    <row r="39" spans="1:10" hidden="1" x14ac:dyDescent="0.35">
      <c r="A39" s="1"/>
      <c r="B39" s="46"/>
      <c r="C39" s="46"/>
      <c r="D39" s="46" t="str">
        <f t="shared" si="10"/>
        <v/>
      </c>
      <c r="E39" s="2" t="b">
        <v>1</v>
      </c>
      <c r="F39" s="2" t="str">
        <f t="shared" si="11"/>
        <v/>
      </c>
      <c r="G39" s="2" t="str">
        <f t="shared" si="11"/>
        <v/>
      </c>
      <c r="H39" s="2" t="str">
        <f t="shared" si="12"/>
        <v/>
      </c>
      <c r="I39" s="2" t="str">
        <f t="shared" si="13"/>
        <v/>
      </c>
      <c r="J39" s="2" t="str">
        <f>IF(B39&gt;0,VLOOKUP(I39,Punkteschema!$A$2:$B$101,2,FALSE),"")</f>
        <v/>
      </c>
    </row>
    <row r="40" spans="1:10" hidden="1" x14ac:dyDescent="0.35">
      <c r="A40" s="1"/>
      <c r="B40" s="46"/>
      <c r="C40" s="46"/>
      <c r="D40" s="46" t="str">
        <f t="shared" si="10"/>
        <v/>
      </c>
      <c r="E40" s="2" t="b">
        <v>1</v>
      </c>
      <c r="F40" s="2" t="str">
        <f t="shared" si="11"/>
        <v/>
      </c>
      <c r="G40" s="2" t="str">
        <f t="shared" si="11"/>
        <v/>
      </c>
      <c r="H40" s="2" t="str">
        <f t="shared" si="12"/>
        <v/>
      </c>
      <c r="I40" s="2" t="str">
        <f t="shared" si="13"/>
        <v/>
      </c>
      <c r="J40" s="2" t="str">
        <f>IF(B40&gt;0,VLOOKUP(I40,Punkteschema!$A$2:$B$101,2,FALSE),"")</f>
        <v/>
      </c>
    </row>
    <row r="41" spans="1:10" hidden="1" x14ac:dyDescent="0.35">
      <c r="A41" s="1"/>
      <c r="B41" s="46"/>
      <c r="C41" s="46"/>
      <c r="D41" s="46" t="str">
        <f t="shared" si="10"/>
        <v/>
      </c>
      <c r="E41" s="2" t="b">
        <v>1</v>
      </c>
      <c r="F41" s="2" t="str">
        <f t="shared" si="11"/>
        <v/>
      </c>
      <c r="G41" s="2" t="str">
        <f t="shared" si="11"/>
        <v/>
      </c>
      <c r="H41" s="2" t="str">
        <f t="shared" si="12"/>
        <v/>
      </c>
      <c r="I41" s="2" t="str">
        <f t="shared" si="13"/>
        <v/>
      </c>
      <c r="J41" s="2" t="str">
        <f>IF(B41&gt;0,VLOOKUP(I41,Punkteschema!$A$2:$B$101,2,FALSE),"")</f>
        <v/>
      </c>
    </row>
    <row r="42" spans="1:10" hidden="1" x14ac:dyDescent="0.35">
      <c r="A42" s="1"/>
      <c r="B42" s="46"/>
      <c r="C42" s="46"/>
      <c r="D42" s="46" t="str">
        <f t="shared" si="10"/>
        <v/>
      </c>
      <c r="E42" s="2" t="b">
        <v>1</v>
      </c>
      <c r="F42" s="2" t="str">
        <f t="shared" si="11"/>
        <v/>
      </c>
      <c r="G42" s="2" t="str">
        <f t="shared" si="11"/>
        <v/>
      </c>
      <c r="H42" s="2" t="str">
        <f t="shared" si="12"/>
        <v/>
      </c>
      <c r="I42" s="2" t="str">
        <f t="shared" si="13"/>
        <v/>
      </c>
      <c r="J42" s="2" t="str">
        <f>IF(B42&gt;0,VLOOKUP(I42,Punkteschema!$A$2:$B$101,2,FALSE),"")</f>
        <v/>
      </c>
    </row>
    <row r="43" spans="1:10" hidden="1" x14ac:dyDescent="0.35">
      <c r="A43" s="1"/>
      <c r="B43" s="46"/>
      <c r="C43" s="46"/>
      <c r="D43" s="46" t="str">
        <f t="shared" si="10"/>
        <v/>
      </c>
      <c r="E43" s="2" t="b">
        <v>1</v>
      </c>
      <c r="F43" s="2" t="str">
        <f t="shared" si="11"/>
        <v/>
      </c>
      <c r="G43" s="2" t="str">
        <f t="shared" si="11"/>
        <v/>
      </c>
      <c r="H43" s="2" t="str">
        <f t="shared" si="12"/>
        <v/>
      </c>
      <c r="I43" s="2" t="str">
        <f t="shared" si="13"/>
        <v/>
      </c>
      <c r="J43" s="2" t="str">
        <f>IF(B43&gt;0,VLOOKUP(I43,Punkteschema!$A$2:$B$101,2,FALSE),"")</f>
        <v/>
      </c>
    </row>
    <row r="44" spans="1:10" hidden="1" x14ac:dyDescent="0.35">
      <c r="A44" s="1"/>
      <c r="B44" s="46"/>
      <c r="C44" s="46"/>
      <c r="D44" s="46" t="str">
        <f t="shared" si="10"/>
        <v/>
      </c>
      <c r="E44" s="2" t="b">
        <v>1</v>
      </c>
      <c r="F44" s="2" t="str">
        <f t="shared" si="11"/>
        <v/>
      </c>
      <c r="G44" s="2" t="str">
        <f t="shared" si="11"/>
        <v/>
      </c>
      <c r="H44" s="2" t="str">
        <f t="shared" si="12"/>
        <v/>
      </c>
      <c r="I44" s="2" t="str">
        <f t="shared" si="13"/>
        <v/>
      </c>
      <c r="J44" s="2" t="str">
        <f>IF(B44&gt;0,VLOOKUP(I44,Punkteschema!$A$2:$B$101,2,FALSE),"")</f>
        <v/>
      </c>
    </row>
    <row r="45" spans="1:10" hidden="1" x14ac:dyDescent="0.35">
      <c r="A45" s="1"/>
      <c r="B45" s="46"/>
      <c r="C45" s="46"/>
      <c r="D45" s="46" t="str">
        <f t="shared" si="10"/>
        <v/>
      </c>
      <c r="E45" s="2" t="b">
        <v>1</v>
      </c>
      <c r="F45" s="2" t="str">
        <f t="shared" si="11"/>
        <v/>
      </c>
      <c r="G45" s="2" t="str">
        <f t="shared" si="11"/>
        <v/>
      </c>
      <c r="H45" s="2" t="str">
        <f t="shared" si="12"/>
        <v/>
      </c>
      <c r="I45" s="2" t="str">
        <f t="shared" si="13"/>
        <v/>
      </c>
      <c r="J45" s="2" t="str">
        <f>IF(B45&gt;0,VLOOKUP(I45,Punkteschema!$A$2:$B$101,2,FALSE),"")</f>
        <v/>
      </c>
    </row>
    <row r="46" spans="1:10" hidden="1" x14ac:dyDescent="0.35">
      <c r="A46" s="1"/>
      <c r="B46" s="46"/>
      <c r="C46" s="46"/>
      <c r="D46" s="46" t="str">
        <f t="shared" si="10"/>
        <v/>
      </c>
      <c r="E46" s="2" t="b">
        <v>1</v>
      </c>
      <c r="F46" s="2" t="str">
        <f t="shared" si="11"/>
        <v/>
      </c>
      <c r="G46" s="2" t="str">
        <f t="shared" si="11"/>
        <v/>
      </c>
      <c r="H46" s="2" t="str">
        <f t="shared" si="12"/>
        <v/>
      </c>
      <c r="I46" s="2" t="str">
        <f t="shared" si="13"/>
        <v/>
      </c>
      <c r="J46" s="2" t="str">
        <f>IF(B46&gt;0,VLOOKUP(I46,Punkteschema!$A$2:$B$101,2,FALSE),"")</f>
        <v/>
      </c>
    </row>
    <row r="47" spans="1:10" hidden="1" x14ac:dyDescent="0.35">
      <c r="A47" s="1"/>
      <c r="B47" s="46"/>
      <c r="C47" s="46"/>
      <c r="D47" s="46" t="str">
        <f t="shared" si="10"/>
        <v/>
      </c>
      <c r="E47" s="2" t="b">
        <v>1</v>
      </c>
      <c r="F47" s="2" t="str">
        <f t="shared" si="11"/>
        <v/>
      </c>
      <c r="G47" s="2" t="str">
        <f t="shared" si="11"/>
        <v/>
      </c>
      <c r="H47" s="2" t="str">
        <f t="shared" si="12"/>
        <v/>
      </c>
      <c r="I47" s="2" t="str">
        <f t="shared" si="13"/>
        <v/>
      </c>
      <c r="J47" s="2" t="str">
        <f>IF(B47&gt;0,VLOOKUP(I47,Punkteschema!$A$2:$B$101,2,FALSE),"")</f>
        <v/>
      </c>
    </row>
    <row r="48" spans="1:10" hidden="1" x14ac:dyDescent="0.35">
      <c r="A48" s="1"/>
      <c r="B48" s="46"/>
      <c r="C48" s="46"/>
      <c r="D48" s="46" t="str">
        <f t="shared" si="10"/>
        <v/>
      </c>
      <c r="E48" s="2" t="b">
        <v>1</v>
      </c>
      <c r="F48" s="2" t="str">
        <f t="shared" si="11"/>
        <v/>
      </c>
      <c r="G48" s="2" t="str">
        <f t="shared" si="11"/>
        <v/>
      </c>
      <c r="H48" s="2" t="str">
        <f t="shared" si="12"/>
        <v/>
      </c>
      <c r="I48" s="2" t="str">
        <f t="shared" si="13"/>
        <v/>
      </c>
      <c r="J48" s="2" t="str">
        <f>IF(B48&gt;0,VLOOKUP(I48,Punkteschema!$A$2:$B$101,2,FALSE),"")</f>
        <v/>
      </c>
    </row>
    <row r="49" spans="1:10" hidden="1" x14ac:dyDescent="0.35">
      <c r="A49" s="1"/>
      <c r="B49" s="46"/>
      <c r="C49" s="46"/>
      <c r="D49" s="46" t="str">
        <f t="shared" si="10"/>
        <v/>
      </c>
      <c r="E49" s="2" t="b">
        <v>1</v>
      </c>
      <c r="F49" s="2" t="str">
        <f t="shared" si="11"/>
        <v/>
      </c>
      <c r="G49" s="2" t="str">
        <f t="shared" si="11"/>
        <v/>
      </c>
      <c r="H49" s="2" t="str">
        <f t="shared" si="12"/>
        <v/>
      </c>
      <c r="I49" s="2" t="str">
        <f t="shared" si="13"/>
        <v/>
      </c>
      <c r="J49" s="2" t="str">
        <f>IF(B49&gt;0,VLOOKUP(I49,Punkteschema!$A$2:$B$101,2,FALSE),"")</f>
        <v/>
      </c>
    </row>
    <row r="50" spans="1:10" hidden="1" x14ac:dyDescent="0.35">
      <c r="A50" s="1"/>
      <c r="B50" s="46"/>
      <c r="C50" s="46"/>
      <c r="D50" s="46" t="str">
        <f t="shared" si="10"/>
        <v/>
      </c>
      <c r="E50" s="2" t="b">
        <v>1</v>
      </c>
      <c r="F50" s="2" t="str">
        <f t="shared" si="11"/>
        <v/>
      </c>
      <c r="G50" s="2" t="str">
        <f t="shared" si="11"/>
        <v/>
      </c>
      <c r="H50" s="2" t="str">
        <f t="shared" si="12"/>
        <v/>
      </c>
      <c r="I50" s="2" t="str">
        <f t="shared" si="13"/>
        <v/>
      </c>
      <c r="J50" s="2" t="str">
        <f>IF(B50&gt;0,VLOOKUP(I50,Punkteschema!$A$2:$B$101,2,FALSE),"")</f>
        <v/>
      </c>
    </row>
    <row r="51" spans="1:10" hidden="1" x14ac:dyDescent="0.35">
      <c r="A51" s="1"/>
      <c r="B51" s="46"/>
      <c r="C51" s="46"/>
      <c r="D51" s="46" t="str">
        <f t="shared" si="10"/>
        <v/>
      </c>
      <c r="E51" s="2" t="b">
        <v>1</v>
      </c>
      <c r="F51" s="2" t="str">
        <f t="shared" si="11"/>
        <v/>
      </c>
      <c r="G51" s="2" t="str">
        <f t="shared" si="11"/>
        <v/>
      </c>
      <c r="H51" s="2" t="str">
        <f t="shared" si="12"/>
        <v/>
      </c>
      <c r="I51" s="2" t="str">
        <f t="shared" si="13"/>
        <v/>
      </c>
      <c r="J51" s="2" t="str">
        <f>IF(B51&gt;0,VLOOKUP(I51,Punkteschema!$A$2:$B$101,2,FALSE),"")</f>
        <v/>
      </c>
    </row>
    <row r="52" spans="1:10" hidden="1" x14ac:dyDescent="0.35">
      <c r="A52" s="1"/>
      <c r="B52" s="46"/>
      <c r="C52" s="46"/>
      <c r="D52" s="46" t="str">
        <f t="shared" si="10"/>
        <v/>
      </c>
      <c r="E52" s="2" t="b">
        <v>1</v>
      </c>
      <c r="F52" s="2" t="str">
        <f t="shared" si="11"/>
        <v/>
      </c>
      <c r="G52" s="2" t="str">
        <f t="shared" si="11"/>
        <v/>
      </c>
      <c r="H52" s="2" t="str">
        <f t="shared" si="12"/>
        <v/>
      </c>
      <c r="I52" s="2" t="str">
        <f t="shared" si="13"/>
        <v/>
      </c>
      <c r="J52" s="2" t="str">
        <f>IF(B52&gt;0,VLOOKUP(I52,Punkteschema!$A$2:$B$101,2,FALSE),"")</f>
        <v/>
      </c>
    </row>
    <row r="53" spans="1:10" hidden="1" x14ac:dyDescent="0.35">
      <c r="A53" s="1"/>
      <c r="B53" s="46"/>
      <c r="C53" s="46"/>
      <c r="D53" s="46" t="str">
        <f t="shared" si="10"/>
        <v/>
      </c>
      <c r="E53" s="2" t="b">
        <v>1</v>
      </c>
      <c r="F53" s="2" t="str">
        <f t="shared" ref="F53:G55" si="14">IF(B53&gt;0,COUNTIF(B$3:B$55,"&lt;"&amp;B53)+1,"")</f>
        <v/>
      </c>
      <c r="G53" s="2" t="str">
        <f t="shared" si="14"/>
        <v/>
      </c>
      <c r="H53" s="2" t="str">
        <f>IF(AND(B53&gt;0,C53&gt;0),COUNTIF(D$3:D$55,"&lt;"&amp;D53)+1,"")</f>
        <v/>
      </c>
      <c r="I53" s="2" t="str">
        <f>IF(B53&gt;0,IF(E53,MIN(F53:H53),MAX(F53:H53)),"")</f>
        <v/>
      </c>
      <c r="J53" s="2" t="str">
        <f>IF(B53&gt;0,VLOOKUP(I53,Punkteschema!$A$2:$B$101,2,FALSE),"")</f>
        <v/>
      </c>
    </row>
    <row r="54" spans="1:10" hidden="1" x14ac:dyDescent="0.35">
      <c r="A54" s="1"/>
      <c r="B54" s="46"/>
      <c r="C54" s="46"/>
      <c r="D54" s="46" t="str">
        <f t="shared" si="10"/>
        <v/>
      </c>
      <c r="E54" s="2" t="b">
        <v>1</v>
      </c>
      <c r="F54" s="2" t="str">
        <f t="shared" si="14"/>
        <v/>
      </c>
      <c r="G54" s="2" t="str">
        <f t="shared" si="14"/>
        <v/>
      </c>
      <c r="H54" s="2" t="str">
        <f>IF(AND(B54&gt;0,C54&gt;0),COUNTIF(D$3:D$55,"&lt;"&amp;D54)+1,"")</f>
        <v/>
      </c>
      <c r="I54" s="2" t="str">
        <f>IF(B54&gt;0,IF(E54,MIN(F54:H54),MAX(F54:H54)),"")</f>
        <v/>
      </c>
      <c r="J54" s="2" t="str">
        <f>IF(B54&gt;0,VLOOKUP(I54,Punkteschema!$A$2:$B$101,2,FALSE),"")</f>
        <v/>
      </c>
    </row>
    <row r="55" spans="1:10" hidden="1" x14ac:dyDescent="0.35">
      <c r="A55" s="1"/>
      <c r="B55" s="46"/>
      <c r="C55" s="46"/>
      <c r="D55" s="46" t="str">
        <f t="shared" si="10"/>
        <v/>
      </c>
      <c r="E55" s="2" t="b">
        <v>1</v>
      </c>
      <c r="F55" s="2" t="str">
        <f t="shared" si="14"/>
        <v/>
      </c>
      <c r="G55" s="2" t="str">
        <f t="shared" si="14"/>
        <v/>
      </c>
      <c r="H55" s="2" t="str">
        <f>IF(AND(B55&gt;0,C55&gt;0),COUNTIF(D$3:D$55,"&lt;"&amp;D55)+1,"")</f>
        <v/>
      </c>
      <c r="I55" s="2" t="str">
        <f>IF(B55&gt;0,IF(E55,MIN(F55:H55),MAX(F55:H55)),"")</f>
        <v/>
      </c>
      <c r="J55" s="2" t="str">
        <f>IF(B55&gt;0,VLOOKUP(I55,Punkteschema!$A$2:$B$101,2,FALSE),"")</f>
        <v/>
      </c>
    </row>
    <row r="57" spans="1:10" x14ac:dyDescent="0.35">
      <c r="A57" s="4" t="s">
        <v>3640</v>
      </c>
      <c r="E57" s="4" t="s">
        <v>3294</v>
      </c>
      <c r="F57" s="42" t="s">
        <v>3482</v>
      </c>
      <c r="G57" s="4" t="s">
        <v>3300</v>
      </c>
    </row>
    <row r="58" spans="1:10" x14ac:dyDescent="0.35">
      <c r="A58" s="4" t="s">
        <v>3641</v>
      </c>
      <c r="E58" s="4" t="s">
        <v>3295</v>
      </c>
      <c r="F58" s="42" t="s">
        <v>3483</v>
      </c>
      <c r="G58" s="4" t="s">
        <v>3300</v>
      </c>
    </row>
    <row r="59" spans="1:10" x14ac:dyDescent="0.35">
      <c r="A59" s="4" t="s">
        <v>3642</v>
      </c>
    </row>
    <row r="61" spans="1:10" x14ac:dyDescent="0.35">
      <c r="A61" s="43" t="s">
        <v>3493</v>
      </c>
      <c r="B61" s="4" t="s">
        <v>4061</v>
      </c>
    </row>
    <row r="62" spans="1:10" x14ac:dyDescent="0.35">
      <c r="A62" s="43"/>
      <c r="B62" s="4" t="s">
        <v>4062</v>
      </c>
    </row>
    <row r="63" spans="1:10" x14ac:dyDescent="0.35">
      <c r="A63" s="43"/>
      <c r="B63" s="4" t="s">
        <v>4063</v>
      </c>
    </row>
    <row r="64" spans="1:10" x14ac:dyDescent="0.35">
      <c r="A64" s="43"/>
    </row>
  </sheetData>
  <sortState ref="A3:J18">
    <sortCondition ref="I3:I18"/>
    <sortCondition ref="H3:H18"/>
    <sortCondition ref="F3:F18"/>
  </sortState>
  <mergeCells count="1">
    <mergeCell ref="A1:J1"/>
  </mergeCells>
  <dataValidations disablePrompts="1" count="1">
    <dataValidation type="list" allowBlank="1" showInputMessage="1" showErrorMessage="1" sqref="A3:A55">
      <formula1>Teilnehmerliste</formula1>
    </dataValidation>
  </dataValidations>
  <pageMargins left="0.39370078740157483" right="0.39370078740157483" top="0.39370078740157483" bottom="0.39370078740157483" header="0.31496062992125984" footer="0.31496062992125984"/>
  <pageSetup paperSize="9" scale="10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L64"/>
  <sheetViews>
    <sheetView zoomScale="129" zoomScaleNormal="129" workbookViewId="0">
      <selection sqref="A1:J1"/>
    </sheetView>
  </sheetViews>
  <sheetFormatPr baseColWidth="10" defaultColWidth="11.453125" defaultRowHeight="14.5" x14ac:dyDescent="0.35"/>
  <cols>
    <col min="1" max="1" width="23.453125" style="4" bestFit="1" customWidth="1"/>
    <col min="2" max="3" width="7.54296875" style="4" bestFit="1" customWidth="1"/>
    <col min="4" max="4" width="7.26953125" style="4" bestFit="1" customWidth="1"/>
    <col min="5" max="5" width="8.1796875" style="4" bestFit="1" customWidth="1"/>
    <col min="6" max="6" width="5.54296875" style="4" bestFit="1" customWidth="1"/>
    <col min="7" max="7" width="6" style="4" bestFit="1" customWidth="1"/>
    <col min="8" max="8" width="7" style="4" bestFit="1" customWidth="1"/>
    <col min="9" max="9" width="8.26953125" style="4" bestFit="1" customWidth="1"/>
    <col min="10" max="10" width="6.54296875" style="4" bestFit="1" customWidth="1"/>
    <col min="11" max="11" width="7.1796875" style="4" bestFit="1" customWidth="1"/>
    <col min="12" max="12" width="18.7265625" style="4" bestFit="1" customWidth="1"/>
    <col min="13" max="16384" width="11.453125" style="4"/>
  </cols>
  <sheetData>
    <row r="1" spans="1:12" ht="23.5" x14ac:dyDescent="0.55000000000000004">
      <c r="A1" s="121" t="str">
        <f>CONCATENATE("5. Sommer-Cup - Freizeittreff Herbede - ",TEXT(Gesamtstand!$J$2,"TT.MM.JJ"))</f>
        <v>5. Sommer-Cup - Freizeittreff Herbede - 29.05.19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2" x14ac:dyDescent="0.35">
      <c r="A2" s="1" t="s">
        <v>0</v>
      </c>
      <c r="B2" s="2" t="s">
        <v>103</v>
      </c>
      <c r="C2" s="2" t="s">
        <v>104</v>
      </c>
      <c r="D2" s="2" t="s">
        <v>3296</v>
      </c>
      <c r="E2" s="2" t="s">
        <v>3261</v>
      </c>
      <c r="F2" s="2" t="s">
        <v>3297</v>
      </c>
      <c r="G2" s="2" t="s">
        <v>3298</v>
      </c>
      <c r="H2" s="2" t="s">
        <v>3299</v>
      </c>
      <c r="I2" s="2" t="s">
        <v>105</v>
      </c>
      <c r="J2" s="2" t="s">
        <v>27</v>
      </c>
      <c r="L2" s="30"/>
    </row>
    <row r="3" spans="1:12" x14ac:dyDescent="0.35">
      <c r="A3" s="1" t="s">
        <v>12</v>
      </c>
      <c r="B3" s="44">
        <v>26</v>
      </c>
      <c r="C3" s="44">
        <v>32</v>
      </c>
      <c r="D3" s="44">
        <f t="shared" ref="D3:D22" si="0">IF(B3&gt;0,C3+B3,"")</f>
        <v>58</v>
      </c>
      <c r="E3" s="2" t="b">
        <v>1</v>
      </c>
      <c r="F3" s="2">
        <f t="shared" ref="F3:F34" si="1">IF(B3&gt;0,COUNTIF(B$3:B$55,"&lt;"&amp;B3)+1,"")</f>
        <v>1</v>
      </c>
      <c r="G3" s="2">
        <f t="shared" ref="G3:G34" si="2">IF(C3&gt;0,COUNTIF(C$3:C$55,"&lt;"&amp;C3)+1,"")</f>
        <v>3</v>
      </c>
      <c r="H3" s="2">
        <f t="shared" ref="H3:H34" si="3">IF(AND(B3&gt;0,C3&gt;0),COUNTIF(D$3:D$55,"&lt;"&amp;D3)+1,"")</f>
        <v>1</v>
      </c>
      <c r="I3" s="2">
        <f t="shared" ref="I3:I22" si="4">IF(B3&gt;0,IF(E3,MIN(F3:H3),MAX(F3:H3)),"")</f>
        <v>1</v>
      </c>
      <c r="J3" s="2">
        <f>IF(B3&gt;0,VLOOKUP(I3,Punkteschema!$A$2:$B$101,2,FALSE),"")</f>
        <v>25</v>
      </c>
    </row>
    <row r="4" spans="1:12" x14ac:dyDescent="0.35">
      <c r="A4" s="1" t="s">
        <v>3646</v>
      </c>
      <c r="B4" s="45">
        <v>31</v>
      </c>
      <c r="C4" s="44">
        <v>30</v>
      </c>
      <c r="D4" s="44">
        <f t="shared" si="0"/>
        <v>61</v>
      </c>
      <c r="E4" s="2" t="b">
        <v>1</v>
      </c>
      <c r="F4" s="2">
        <f t="shared" si="1"/>
        <v>5</v>
      </c>
      <c r="G4" s="2">
        <f t="shared" si="2"/>
        <v>1</v>
      </c>
      <c r="H4" s="2">
        <f t="shared" si="3"/>
        <v>2</v>
      </c>
      <c r="I4" s="2">
        <f t="shared" si="4"/>
        <v>1</v>
      </c>
      <c r="J4" s="2">
        <f>IF(B4&gt;0,VLOOKUP(I4,Punkteschema!$A$2:$B$101,2,FALSE),"")</f>
        <v>25</v>
      </c>
    </row>
    <row r="5" spans="1:12" x14ac:dyDescent="0.35">
      <c r="A5" s="1" t="s">
        <v>13</v>
      </c>
      <c r="B5" s="44">
        <v>29</v>
      </c>
      <c r="C5" s="45">
        <v>39</v>
      </c>
      <c r="D5" s="45">
        <f t="shared" si="0"/>
        <v>68</v>
      </c>
      <c r="E5" s="2" t="b">
        <v>1</v>
      </c>
      <c r="F5" s="2">
        <f t="shared" si="1"/>
        <v>3</v>
      </c>
      <c r="G5" s="2">
        <f t="shared" si="2"/>
        <v>17</v>
      </c>
      <c r="H5" s="2">
        <f t="shared" si="3"/>
        <v>8</v>
      </c>
      <c r="I5" s="2">
        <f t="shared" si="4"/>
        <v>3</v>
      </c>
      <c r="J5" s="2">
        <f>IF(B5&gt;0,VLOOKUP(I5,Punkteschema!$A$2:$B$101,2,FALSE),"")</f>
        <v>18</v>
      </c>
    </row>
    <row r="6" spans="1:12" x14ac:dyDescent="0.35">
      <c r="A6" s="1" t="s">
        <v>30</v>
      </c>
      <c r="B6" s="45">
        <v>36</v>
      </c>
      <c r="C6" s="44">
        <v>33</v>
      </c>
      <c r="D6" s="45">
        <f t="shared" si="0"/>
        <v>69</v>
      </c>
      <c r="E6" s="2" t="b">
        <v>1</v>
      </c>
      <c r="F6" s="2">
        <f t="shared" si="1"/>
        <v>12</v>
      </c>
      <c r="G6" s="2">
        <f t="shared" si="2"/>
        <v>4</v>
      </c>
      <c r="H6" s="2">
        <f t="shared" si="3"/>
        <v>9</v>
      </c>
      <c r="I6" s="2">
        <f t="shared" si="4"/>
        <v>4</v>
      </c>
      <c r="J6" s="2">
        <f>IF(B6&gt;0,VLOOKUP(I6,Punkteschema!$A$2:$B$101,2,FALSE),"")</f>
        <v>15</v>
      </c>
    </row>
    <row r="7" spans="1:12" x14ac:dyDescent="0.35">
      <c r="A7" s="1" t="s">
        <v>20</v>
      </c>
      <c r="B7" s="45">
        <v>40</v>
      </c>
      <c r="C7" s="44">
        <v>33</v>
      </c>
      <c r="D7" s="45">
        <f t="shared" si="0"/>
        <v>73</v>
      </c>
      <c r="E7" s="2" t="b">
        <v>1</v>
      </c>
      <c r="F7" s="2">
        <f t="shared" si="1"/>
        <v>15</v>
      </c>
      <c r="G7" s="2">
        <f t="shared" si="2"/>
        <v>4</v>
      </c>
      <c r="H7" s="2">
        <f t="shared" si="3"/>
        <v>13</v>
      </c>
      <c r="I7" s="2">
        <f t="shared" si="4"/>
        <v>4</v>
      </c>
      <c r="J7" s="2">
        <f>IF(B7&gt;0,VLOOKUP(I7,Punkteschema!$A$2:$B$101,2,FALSE),"")</f>
        <v>15</v>
      </c>
    </row>
    <row r="8" spans="1:12" x14ac:dyDescent="0.35">
      <c r="A8" s="1" t="s">
        <v>4065</v>
      </c>
      <c r="B8" s="45">
        <v>31</v>
      </c>
      <c r="C8" s="44">
        <v>34</v>
      </c>
      <c r="D8" s="44">
        <f t="shared" si="0"/>
        <v>65</v>
      </c>
      <c r="E8" s="2" t="b">
        <v>1</v>
      </c>
      <c r="F8" s="2">
        <f t="shared" si="1"/>
        <v>5</v>
      </c>
      <c r="G8" s="2">
        <f t="shared" si="2"/>
        <v>6</v>
      </c>
      <c r="H8" s="2">
        <f t="shared" si="3"/>
        <v>5</v>
      </c>
      <c r="I8" s="2">
        <f t="shared" si="4"/>
        <v>5</v>
      </c>
      <c r="J8" s="2">
        <f>IF(B8&gt;0,VLOOKUP(I8,Punkteschema!$A$2:$B$101,2,FALSE),"")</f>
        <v>15</v>
      </c>
    </row>
    <row r="9" spans="1:12" x14ac:dyDescent="0.35">
      <c r="A9" s="1" t="s">
        <v>62</v>
      </c>
      <c r="B9" s="45">
        <v>31</v>
      </c>
      <c r="C9" s="44">
        <v>35</v>
      </c>
      <c r="D9" s="45">
        <f t="shared" si="0"/>
        <v>66</v>
      </c>
      <c r="E9" s="2" t="b">
        <v>1</v>
      </c>
      <c r="F9" s="2">
        <f t="shared" si="1"/>
        <v>5</v>
      </c>
      <c r="G9" s="2">
        <f t="shared" si="2"/>
        <v>8</v>
      </c>
      <c r="H9" s="2">
        <f t="shared" si="3"/>
        <v>6</v>
      </c>
      <c r="I9" s="2">
        <f t="shared" si="4"/>
        <v>5</v>
      </c>
      <c r="J9" s="2">
        <f>IF(B9&gt;0,VLOOKUP(I9,Punkteschema!$A$2:$B$101,2,FALSE),"")</f>
        <v>15</v>
      </c>
    </row>
    <row r="10" spans="1:12" x14ac:dyDescent="0.35">
      <c r="A10" s="1" t="s">
        <v>41</v>
      </c>
      <c r="B10" s="45">
        <v>38</v>
      </c>
      <c r="C10" s="44">
        <v>34</v>
      </c>
      <c r="D10" s="45">
        <f t="shared" si="0"/>
        <v>72</v>
      </c>
      <c r="E10" s="2" t="b">
        <v>1</v>
      </c>
      <c r="F10" s="2">
        <f t="shared" si="1"/>
        <v>13</v>
      </c>
      <c r="G10" s="2">
        <f t="shared" si="2"/>
        <v>6</v>
      </c>
      <c r="H10" s="2">
        <f t="shared" si="3"/>
        <v>11</v>
      </c>
      <c r="I10" s="2">
        <f t="shared" si="4"/>
        <v>6</v>
      </c>
      <c r="J10" s="2">
        <f>IF(B10&gt;0,VLOOKUP(I10,Punkteschema!$A$2:$B$101,2,FALSE),"")</f>
        <v>15</v>
      </c>
    </row>
    <row r="11" spans="1:12" x14ac:dyDescent="0.35">
      <c r="A11" s="1" t="s">
        <v>28</v>
      </c>
      <c r="B11" s="45">
        <v>32</v>
      </c>
      <c r="C11" s="44">
        <v>30</v>
      </c>
      <c r="D11" s="44">
        <f t="shared" si="0"/>
        <v>62</v>
      </c>
      <c r="E11" s="2" t="b">
        <v>0</v>
      </c>
      <c r="F11" s="2">
        <f t="shared" si="1"/>
        <v>8</v>
      </c>
      <c r="G11" s="2">
        <f t="shared" si="2"/>
        <v>1</v>
      </c>
      <c r="H11" s="2">
        <f t="shared" si="3"/>
        <v>3</v>
      </c>
      <c r="I11" s="2">
        <f t="shared" si="4"/>
        <v>8</v>
      </c>
      <c r="J11" s="2">
        <f>IF(B11&gt;0,VLOOKUP(I11,Punkteschema!$A$2:$B$101,2,FALSE),"")</f>
        <v>10</v>
      </c>
    </row>
    <row r="12" spans="1:12" x14ac:dyDescent="0.35">
      <c r="A12" s="1" t="s">
        <v>33</v>
      </c>
      <c r="B12" s="44">
        <v>28</v>
      </c>
      <c r="C12" s="45">
        <v>36</v>
      </c>
      <c r="D12" s="44">
        <f t="shared" si="0"/>
        <v>64</v>
      </c>
      <c r="E12" s="2" t="b">
        <v>0</v>
      </c>
      <c r="F12" s="2">
        <f t="shared" si="1"/>
        <v>2</v>
      </c>
      <c r="G12" s="2">
        <f t="shared" si="2"/>
        <v>9</v>
      </c>
      <c r="H12" s="2">
        <f t="shared" si="3"/>
        <v>4</v>
      </c>
      <c r="I12" s="2">
        <f t="shared" si="4"/>
        <v>9</v>
      </c>
      <c r="J12" s="2">
        <f>IF(B12&gt;0,VLOOKUP(I12,Punkteschema!$A$2:$B$101,2,FALSE),"")</f>
        <v>10</v>
      </c>
    </row>
    <row r="13" spans="1:12" x14ac:dyDescent="0.35">
      <c r="A13" s="1" t="s">
        <v>47</v>
      </c>
      <c r="B13" s="45">
        <v>33</v>
      </c>
      <c r="C13" s="45">
        <v>126</v>
      </c>
      <c r="D13" s="45">
        <f t="shared" si="0"/>
        <v>159</v>
      </c>
      <c r="E13" s="2" t="b">
        <v>1</v>
      </c>
      <c r="F13" s="2">
        <f t="shared" si="1"/>
        <v>9</v>
      </c>
      <c r="G13" s="2">
        <f t="shared" si="2"/>
        <v>20</v>
      </c>
      <c r="H13" s="2">
        <f t="shared" si="3"/>
        <v>20</v>
      </c>
      <c r="I13" s="2">
        <f t="shared" si="4"/>
        <v>9</v>
      </c>
      <c r="J13" s="2">
        <f>IF(B13&gt;0,VLOOKUP(I13,Punkteschema!$A$2:$B$101,2,FALSE),"")</f>
        <v>10</v>
      </c>
    </row>
    <row r="14" spans="1:12" x14ac:dyDescent="0.35">
      <c r="A14" s="1" t="s">
        <v>4047</v>
      </c>
      <c r="B14" s="44">
        <v>29</v>
      </c>
      <c r="C14" s="45">
        <v>37</v>
      </c>
      <c r="D14" s="45">
        <f t="shared" si="0"/>
        <v>66</v>
      </c>
      <c r="E14" s="2" t="b">
        <v>0</v>
      </c>
      <c r="F14" s="2">
        <f t="shared" si="1"/>
        <v>3</v>
      </c>
      <c r="G14" s="2">
        <f t="shared" si="2"/>
        <v>10</v>
      </c>
      <c r="H14" s="2">
        <f t="shared" si="3"/>
        <v>6</v>
      </c>
      <c r="I14" s="2">
        <f t="shared" si="4"/>
        <v>10</v>
      </c>
      <c r="J14" s="2">
        <f>IF(B14&gt;0,VLOOKUP(I14,Punkteschema!$A$2:$B$101,2,FALSE),"")</f>
        <v>10</v>
      </c>
    </row>
    <row r="15" spans="1:12" x14ac:dyDescent="0.35">
      <c r="A15" s="1" t="s">
        <v>4048</v>
      </c>
      <c r="B15" s="45">
        <v>34</v>
      </c>
      <c r="C15" s="45">
        <v>37</v>
      </c>
      <c r="D15" s="45">
        <f t="shared" si="0"/>
        <v>71</v>
      </c>
      <c r="E15" s="2" t="b">
        <v>1</v>
      </c>
      <c r="F15" s="2">
        <f t="shared" si="1"/>
        <v>10</v>
      </c>
      <c r="G15" s="2">
        <f t="shared" si="2"/>
        <v>10</v>
      </c>
      <c r="H15" s="2">
        <f t="shared" si="3"/>
        <v>10</v>
      </c>
      <c r="I15" s="2">
        <f t="shared" si="4"/>
        <v>10</v>
      </c>
      <c r="J15" s="2">
        <f>IF(B15&gt;0,VLOOKUP(I15,Punkteschema!$A$2:$B$101,2,FALSE),"")</f>
        <v>10</v>
      </c>
    </row>
    <row r="16" spans="1:12" x14ac:dyDescent="0.35">
      <c r="A16" s="1" t="s">
        <v>32</v>
      </c>
      <c r="B16" s="45">
        <v>34</v>
      </c>
      <c r="C16" s="45">
        <v>38</v>
      </c>
      <c r="D16" s="45">
        <f t="shared" si="0"/>
        <v>72</v>
      </c>
      <c r="E16" s="2" t="b">
        <v>1</v>
      </c>
      <c r="F16" s="2">
        <f t="shared" si="1"/>
        <v>10</v>
      </c>
      <c r="G16" s="2">
        <f t="shared" si="2"/>
        <v>13</v>
      </c>
      <c r="H16" s="2">
        <f t="shared" si="3"/>
        <v>11</v>
      </c>
      <c r="I16" s="2">
        <f t="shared" si="4"/>
        <v>10</v>
      </c>
      <c r="J16" s="2">
        <f>IF(B16&gt;0,VLOOKUP(I16,Punkteschema!$A$2:$B$101,2,FALSE),"")</f>
        <v>10</v>
      </c>
    </row>
    <row r="17" spans="1:10" x14ac:dyDescent="0.35">
      <c r="A17" s="1" t="s">
        <v>81</v>
      </c>
      <c r="B17" s="45">
        <v>40</v>
      </c>
      <c r="C17" s="45">
        <v>37</v>
      </c>
      <c r="D17" s="45">
        <f t="shared" si="0"/>
        <v>77</v>
      </c>
      <c r="E17" s="2" t="b">
        <v>1</v>
      </c>
      <c r="F17" s="2">
        <f t="shared" si="1"/>
        <v>15</v>
      </c>
      <c r="G17" s="2">
        <f t="shared" si="2"/>
        <v>10</v>
      </c>
      <c r="H17" s="2">
        <f t="shared" si="3"/>
        <v>14</v>
      </c>
      <c r="I17" s="2">
        <f t="shared" si="4"/>
        <v>10</v>
      </c>
      <c r="J17" s="2">
        <f>IF(B17&gt;0,VLOOKUP(I17,Punkteschema!$A$2:$B$101,2,FALSE),"")</f>
        <v>10</v>
      </c>
    </row>
    <row r="18" spans="1:10" x14ac:dyDescent="0.35">
      <c r="A18" s="1" t="s">
        <v>48</v>
      </c>
      <c r="B18" s="45">
        <v>39</v>
      </c>
      <c r="C18" s="45">
        <v>38</v>
      </c>
      <c r="D18" s="45">
        <f t="shared" si="0"/>
        <v>77</v>
      </c>
      <c r="E18" s="2" t="b">
        <v>1</v>
      </c>
      <c r="F18" s="2">
        <f t="shared" si="1"/>
        <v>14</v>
      </c>
      <c r="G18" s="2">
        <f t="shared" si="2"/>
        <v>13</v>
      </c>
      <c r="H18" s="2">
        <f t="shared" si="3"/>
        <v>14</v>
      </c>
      <c r="I18" s="2">
        <f t="shared" si="4"/>
        <v>13</v>
      </c>
      <c r="J18" s="2">
        <f>IF(B18&gt;0,VLOOKUP(I18,Punkteschema!$A$2:$B$101,2,FALSE),"")</f>
        <v>5</v>
      </c>
    </row>
    <row r="19" spans="1:10" x14ac:dyDescent="0.35">
      <c r="A19" s="1" t="s">
        <v>52</v>
      </c>
      <c r="B19" s="45">
        <v>40</v>
      </c>
      <c r="C19" s="45">
        <v>38</v>
      </c>
      <c r="D19" s="45">
        <f t="shared" si="0"/>
        <v>78</v>
      </c>
      <c r="E19" s="2" t="b">
        <v>1</v>
      </c>
      <c r="F19" s="2">
        <f t="shared" si="1"/>
        <v>15</v>
      </c>
      <c r="G19" s="2">
        <f t="shared" si="2"/>
        <v>13</v>
      </c>
      <c r="H19" s="2">
        <f t="shared" si="3"/>
        <v>16</v>
      </c>
      <c r="I19" s="2">
        <f t="shared" si="4"/>
        <v>13</v>
      </c>
      <c r="J19" s="2">
        <f>IF(B19&gt;0,VLOOKUP(I19,Punkteschema!$A$2:$B$101,2,FALSE),"")</f>
        <v>5</v>
      </c>
    </row>
    <row r="20" spans="1:10" x14ac:dyDescent="0.35">
      <c r="A20" s="1" t="s">
        <v>3477</v>
      </c>
      <c r="B20" s="74">
        <v>44</v>
      </c>
      <c r="C20" s="45">
        <v>38</v>
      </c>
      <c r="D20" s="45">
        <f t="shared" si="0"/>
        <v>82</v>
      </c>
      <c r="E20" s="2" t="b">
        <v>1</v>
      </c>
      <c r="F20" s="2">
        <f t="shared" si="1"/>
        <v>19</v>
      </c>
      <c r="G20" s="2">
        <f t="shared" si="2"/>
        <v>13</v>
      </c>
      <c r="H20" s="2">
        <f t="shared" si="3"/>
        <v>17</v>
      </c>
      <c r="I20" s="2">
        <f t="shared" si="4"/>
        <v>13</v>
      </c>
      <c r="J20" s="2">
        <f>IF(B20&gt;0,VLOOKUP(I20,Punkteschema!$A$2:$B$101,2,FALSE),"")</f>
        <v>5</v>
      </c>
    </row>
    <row r="21" spans="1:10" x14ac:dyDescent="0.35">
      <c r="A21" s="1" t="s">
        <v>3244</v>
      </c>
      <c r="B21" s="45">
        <v>44</v>
      </c>
      <c r="C21" s="45">
        <v>40</v>
      </c>
      <c r="D21" s="45">
        <f t="shared" si="0"/>
        <v>84</v>
      </c>
      <c r="E21" s="2" t="b">
        <v>1</v>
      </c>
      <c r="F21" s="2">
        <f t="shared" si="1"/>
        <v>19</v>
      </c>
      <c r="G21" s="2">
        <f t="shared" si="2"/>
        <v>18</v>
      </c>
      <c r="H21" s="2">
        <f t="shared" si="3"/>
        <v>18</v>
      </c>
      <c r="I21" s="2">
        <f t="shared" si="4"/>
        <v>18</v>
      </c>
      <c r="J21" s="2">
        <f>IF(B21&gt;0,VLOOKUP(I21,Punkteschema!$A$2:$B$101,2,FALSE),"")</f>
        <v>3</v>
      </c>
    </row>
    <row r="22" spans="1:10" x14ac:dyDescent="0.35">
      <c r="A22" s="1" t="s">
        <v>7</v>
      </c>
      <c r="B22" s="45">
        <v>43</v>
      </c>
      <c r="C22" s="45">
        <v>44</v>
      </c>
      <c r="D22" s="45">
        <f t="shared" si="0"/>
        <v>87</v>
      </c>
      <c r="E22" s="2" t="b">
        <v>1</v>
      </c>
      <c r="F22" s="2">
        <f t="shared" si="1"/>
        <v>18</v>
      </c>
      <c r="G22" s="2">
        <f t="shared" si="2"/>
        <v>19</v>
      </c>
      <c r="H22" s="2">
        <f t="shared" si="3"/>
        <v>19</v>
      </c>
      <c r="I22" s="2">
        <f t="shared" si="4"/>
        <v>18</v>
      </c>
      <c r="J22" s="2">
        <f>IF(B22&gt;0,VLOOKUP(I22,Punkteschema!$A$2:$B$101,2,FALSE),"")</f>
        <v>3</v>
      </c>
    </row>
    <row r="23" spans="1:10" hidden="1" x14ac:dyDescent="0.35">
      <c r="A23" s="1"/>
      <c r="B23" s="46"/>
      <c r="C23" s="46"/>
      <c r="D23" s="46" t="str">
        <f t="shared" ref="D23:D28" si="5">IF(B23&gt;0,C23+B23,"")</f>
        <v/>
      </c>
      <c r="E23" s="2" t="b">
        <v>1</v>
      </c>
      <c r="F23" s="2" t="str">
        <f t="shared" si="1"/>
        <v/>
      </c>
      <c r="G23" s="2" t="str">
        <f t="shared" si="2"/>
        <v/>
      </c>
      <c r="H23" s="2" t="str">
        <f t="shared" si="3"/>
        <v/>
      </c>
      <c r="I23" s="2" t="str">
        <f t="shared" ref="I23:I28" si="6">IF(B23&gt;0,IF(E23,MIN(F23:H23),MAX(F23:H23)),"")</f>
        <v/>
      </c>
      <c r="J23" s="2" t="str">
        <f>IF(B23&gt;0,VLOOKUP(I23,Punkteschema!$A$2:$B$101,2,FALSE),"")</f>
        <v/>
      </c>
    </row>
    <row r="24" spans="1:10" hidden="1" x14ac:dyDescent="0.35">
      <c r="A24" s="1"/>
      <c r="B24" s="46"/>
      <c r="C24" s="46"/>
      <c r="D24" s="46" t="str">
        <f t="shared" si="5"/>
        <v/>
      </c>
      <c r="E24" s="2" t="b">
        <v>1</v>
      </c>
      <c r="F24" s="2" t="str">
        <f t="shared" si="1"/>
        <v/>
      </c>
      <c r="G24" s="2" t="str">
        <f t="shared" si="2"/>
        <v/>
      </c>
      <c r="H24" s="2" t="str">
        <f t="shared" si="3"/>
        <v/>
      </c>
      <c r="I24" s="2" t="str">
        <f t="shared" si="6"/>
        <v/>
      </c>
      <c r="J24" s="2" t="str">
        <f>IF(B24&gt;0,VLOOKUP(I24,Punkteschema!$A$2:$B$101,2,FALSE),"")</f>
        <v/>
      </c>
    </row>
    <row r="25" spans="1:10" hidden="1" x14ac:dyDescent="0.35">
      <c r="A25" s="1"/>
      <c r="B25" s="46"/>
      <c r="C25" s="46"/>
      <c r="D25" s="46" t="str">
        <f t="shared" si="5"/>
        <v/>
      </c>
      <c r="E25" s="2" t="b">
        <v>0</v>
      </c>
      <c r="F25" s="2" t="str">
        <f t="shared" si="1"/>
        <v/>
      </c>
      <c r="G25" s="2" t="str">
        <f t="shared" si="2"/>
        <v/>
      </c>
      <c r="H25" s="2" t="str">
        <f t="shared" si="3"/>
        <v/>
      </c>
      <c r="I25" s="2" t="str">
        <f t="shared" si="6"/>
        <v/>
      </c>
      <c r="J25" s="2" t="str">
        <f>IF(B25&gt;0,VLOOKUP(I25,Punkteschema!$A$2:$B$101,2,FALSE),"")</f>
        <v/>
      </c>
    </row>
    <row r="26" spans="1:10" hidden="1" x14ac:dyDescent="0.35">
      <c r="A26" s="1"/>
      <c r="B26" s="46"/>
      <c r="C26" s="46"/>
      <c r="D26" s="46" t="str">
        <f t="shared" si="5"/>
        <v/>
      </c>
      <c r="E26" s="2" t="b">
        <v>1</v>
      </c>
      <c r="F26" s="2" t="str">
        <f t="shared" si="1"/>
        <v/>
      </c>
      <c r="G26" s="2" t="str">
        <f t="shared" si="2"/>
        <v/>
      </c>
      <c r="H26" s="2" t="str">
        <f t="shared" si="3"/>
        <v/>
      </c>
      <c r="I26" s="2" t="str">
        <f t="shared" si="6"/>
        <v/>
      </c>
      <c r="J26" s="2" t="str">
        <f>IF(B26&gt;0,VLOOKUP(I26,Punkteschema!$A$2:$B$101,2,FALSE),"")</f>
        <v/>
      </c>
    </row>
    <row r="27" spans="1:10" hidden="1" x14ac:dyDescent="0.35">
      <c r="A27" s="1"/>
      <c r="B27" s="46"/>
      <c r="C27" s="46"/>
      <c r="D27" s="46" t="str">
        <f t="shared" si="5"/>
        <v/>
      </c>
      <c r="E27" s="2" t="b">
        <v>1</v>
      </c>
      <c r="F27" s="2" t="str">
        <f t="shared" si="1"/>
        <v/>
      </c>
      <c r="G27" s="2" t="str">
        <f t="shared" si="2"/>
        <v/>
      </c>
      <c r="H27" s="2" t="str">
        <f t="shared" si="3"/>
        <v/>
      </c>
      <c r="I27" s="2" t="str">
        <f t="shared" si="6"/>
        <v/>
      </c>
      <c r="J27" s="2" t="str">
        <f>IF(B27&gt;0,VLOOKUP(I27,Punkteschema!$A$2:$B$101,2,FALSE),"")</f>
        <v/>
      </c>
    </row>
    <row r="28" spans="1:10" hidden="1" x14ac:dyDescent="0.35">
      <c r="A28" s="1"/>
      <c r="B28" s="46"/>
      <c r="C28" s="46"/>
      <c r="D28" s="46" t="str">
        <f t="shared" si="5"/>
        <v/>
      </c>
      <c r="E28" s="2" t="b">
        <v>1</v>
      </c>
      <c r="F28" s="2" t="str">
        <f t="shared" si="1"/>
        <v/>
      </c>
      <c r="G28" s="2" t="str">
        <f t="shared" si="2"/>
        <v/>
      </c>
      <c r="H28" s="2" t="str">
        <f t="shared" si="3"/>
        <v/>
      </c>
      <c r="I28" s="2" t="str">
        <f t="shared" si="6"/>
        <v/>
      </c>
      <c r="J28" s="2" t="str">
        <f>IF(B28&gt;0,VLOOKUP(I28,Punkteschema!$A$2:$B$101,2,FALSE),"")</f>
        <v/>
      </c>
    </row>
    <row r="29" spans="1:10" hidden="1" x14ac:dyDescent="0.35">
      <c r="A29" s="1"/>
      <c r="B29" s="2"/>
      <c r="C29" s="2"/>
      <c r="D29" s="2" t="str">
        <f t="shared" ref="D29:D55" si="7">IF(B29&gt;0,C29+B29,"")</f>
        <v/>
      </c>
      <c r="E29" s="2" t="b">
        <v>1</v>
      </c>
      <c r="F29" s="2" t="str">
        <f t="shared" si="1"/>
        <v/>
      </c>
      <c r="G29" s="2" t="str">
        <f t="shared" si="2"/>
        <v/>
      </c>
      <c r="H29" s="2" t="str">
        <f t="shared" si="3"/>
        <v/>
      </c>
      <c r="I29" s="2" t="str">
        <f t="shared" ref="I29:I52" si="8">IF(B29&gt;0,IF(E29,MIN(F29:H29),MAX(F29:H29)),"")</f>
        <v/>
      </c>
      <c r="J29" s="2" t="str">
        <f>IF(B29&gt;0,VLOOKUP(I29,Punkteschema!$A$2:$B$101,2,FALSE),"")</f>
        <v/>
      </c>
    </row>
    <row r="30" spans="1:10" hidden="1" x14ac:dyDescent="0.35">
      <c r="A30" s="1"/>
      <c r="B30" s="2"/>
      <c r="C30" s="2"/>
      <c r="D30" s="2" t="str">
        <f t="shared" si="7"/>
        <v/>
      </c>
      <c r="E30" s="2" t="b">
        <v>1</v>
      </c>
      <c r="F30" s="2" t="str">
        <f t="shared" si="1"/>
        <v/>
      </c>
      <c r="G30" s="2" t="str">
        <f t="shared" si="2"/>
        <v/>
      </c>
      <c r="H30" s="2" t="str">
        <f t="shared" si="3"/>
        <v/>
      </c>
      <c r="I30" s="2" t="str">
        <f t="shared" si="8"/>
        <v/>
      </c>
      <c r="J30" s="2" t="str">
        <f>IF(B30&gt;0,VLOOKUP(I30,Punkteschema!$A$2:$B$101,2,FALSE),"")</f>
        <v/>
      </c>
    </row>
    <row r="31" spans="1:10" hidden="1" x14ac:dyDescent="0.35">
      <c r="A31" s="1"/>
      <c r="B31" s="2"/>
      <c r="C31" s="2"/>
      <c r="D31" s="2" t="str">
        <f t="shared" si="7"/>
        <v/>
      </c>
      <c r="E31" s="2" t="b">
        <v>1</v>
      </c>
      <c r="F31" s="2" t="str">
        <f t="shared" si="1"/>
        <v/>
      </c>
      <c r="G31" s="2" t="str">
        <f t="shared" si="2"/>
        <v/>
      </c>
      <c r="H31" s="2" t="str">
        <f t="shared" si="3"/>
        <v/>
      </c>
      <c r="I31" s="2" t="str">
        <f t="shared" si="8"/>
        <v/>
      </c>
      <c r="J31" s="2" t="str">
        <f>IF(B31&gt;0,VLOOKUP(I31,Punkteschema!$A$2:$B$101,2,FALSE),"")</f>
        <v/>
      </c>
    </row>
    <row r="32" spans="1:10" hidden="1" x14ac:dyDescent="0.35">
      <c r="A32" s="1"/>
      <c r="B32" s="2"/>
      <c r="C32" s="2"/>
      <c r="D32" s="2" t="str">
        <f t="shared" si="7"/>
        <v/>
      </c>
      <c r="E32" s="2" t="b">
        <v>1</v>
      </c>
      <c r="F32" s="2" t="str">
        <f t="shared" si="1"/>
        <v/>
      </c>
      <c r="G32" s="2" t="str">
        <f t="shared" si="2"/>
        <v/>
      </c>
      <c r="H32" s="2" t="str">
        <f t="shared" si="3"/>
        <v/>
      </c>
      <c r="I32" s="2" t="str">
        <f t="shared" si="8"/>
        <v/>
      </c>
      <c r="J32" s="2" t="str">
        <f>IF(B32&gt;0,VLOOKUP(I32,Punkteschema!$A$2:$B$101,2,FALSE),"")</f>
        <v/>
      </c>
    </row>
    <row r="33" spans="1:10" hidden="1" x14ac:dyDescent="0.35">
      <c r="A33" s="1"/>
      <c r="B33" s="2"/>
      <c r="C33" s="2"/>
      <c r="D33" s="2" t="str">
        <f t="shared" si="7"/>
        <v/>
      </c>
      <c r="E33" s="2" t="b">
        <v>1</v>
      </c>
      <c r="F33" s="2" t="str">
        <f t="shared" si="1"/>
        <v/>
      </c>
      <c r="G33" s="2" t="str">
        <f t="shared" si="2"/>
        <v/>
      </c>
      <c r="H33" s="2" t="str">
        <f t="shared" si="3"/>
        <v/>
      </c>
      <c r="I33" s="2" t="str">
        <f t="shared" si="8"/>
        <v/>
      </c>
      <c r="J33" s="2" t="str">
        <f>IF(B33&gt;0,VLOOKUP(I33,Punkteschema!$A$2:$B$101,2,FALSE),"")</f>
        <v/>
      </c>
    </row>
    <row r="34" spans="1:10" hidden="1" x14ac:dyDescent="0.35">
      <c r="A34" s="1"/>
      <c r="B34" s="2"/>
      <c r="C34" s="2"/>
      <c r="D34" s="2" t="str">
        <f t="shared" si="7"/>
        <v/>
      </c>
      <c r="E34" s="2" t="b">
        <v>1</v>
      </c>
      <c r="F34" s="2" t="str">
        <f t="shared" si="1"/>
        <v/>
      </c>
      <c r="G34" s="2" t="str">
        <f t="shared" si="2"/>
        <v/>
      </c>
      <c r="H34" s="2" t="str">
        <f t="shared" si="3"/>
        <v/>
      </c>
      <c r="I34" s="2" t="str">
        <f t="shared" si="8"/>
        <v/>
      </c>
      <c r="J34" s="2" t="str">
        <f>IF(B34&gt;0,VLOOKUP(I34,Punkteschema!$A$2:$B$101,2,FALSE),"")</f>
        <v/>
      </c>
    </row>
    <row r="35" spans="1:10" hidden="1" x14ac:dyDescent="0.35">
      <c r="A35" s="1"/>
      <c r="B35" s="2"/>
      <c r="C35" s="2"/>
      <c r="D35" s="2" t="str">
        <f t="shared" si="7"/>
        <v/>
      </c>
      <c r="E35" s="2" t="b">
        <v>1</v>
      </c>
      <c r="F35" s="2" t="str">
        <f t="shared" ref="F35:F55" si="9">IF(B35&gt;0,COUNTIF(B$3:B$55,"&lt;"&amp;B35)+1,"")</f>
        <v/>
      </c>
      <c r="G35" s="2" t="str">
        <f t="shared" ref="G35:G55" si="10">IF(C35&gt;0,COUNTIF(C$3:C$55,"&lt;"&amp;C35)+1,"")</f>
        <v/>
      </c>
      <c r="H35" s="2" t="str">
        <f t="shared" ref="H35:H55" si="11">IF(AND(B35&gt;0,C35&gt;0),COUNTIF(D$3:D$55,"&lt;"&amp;D35)+1,"")</f>
        <v/>
      </c>
      <c r="I35" s="2" t="str">
        <f t="shared" si="8"/>
        <v/>
      </c>
      <c r="J35" s="2" t="str">
        <f>IF(B35&gt;0,VLOOKUP(I35,Punkteschema!$A$2:$B$101,2,FALSE),"")</f>
        <v/>
      </c>
    </row>
    <row r="36" spans="1:10" hidden="1" x14ac:dyDescent="0.35">
      <c r="A36" s="1"/>
      <c r="B36" s="2"/>
      <c r="C36" s="2"/>
      <c r="D36" s="2" t="str">
        <f t="shared" si="7"/>
        <v/>
      </c>
      <c r="E36" s="2" t="b">
        <v>1</v>
      </c>
      <c r="F36" s="2" t="str">
        <f t="shared" si="9"/>
        <v/>
      </c>
      <c r="G36" s="2" t="str">
        <f t="shared" si="10"/>
        <v/>
      </c>
      <c r="H36" s="2" t="str">
        <f t="shared" si="11"/>
        <v/>
      </c>
      <c r="I36" s="2" t="str">
        <f t="shared" si="8"/>
        <v/>
      </c>
      <c r="J36" s="2" t="str">
        <f>IF(B36&gt;0,VLOOKUP(I36,Punkteschema!$A$2:$B$101,2,FALSE),"")</f>
        <v/>
      </c>
    </row>
    <row r="37" spans="1:10" hidden="1" x14ac:dyDescent="0.35">
      <c r="A37" s="1"/>
      <c r="B37" s="2"/>
      <c r="C37" s="2"/>
      <c r="D37" s="2" t="str">
        <f t="shared" si="7"/>
        <v/>
      </c>
      <c r="E37" s="2" t="b">
        <v>1</v>
      </c>
      <c r="F37" s="2" t="str">
        <f t="shared" si="9"/>
        <v/>
      </c>
      <c r="G37" s="2" t="str">
        <f t="shared" si="10"/>
        <v/>
      </c>
      <c r="H37" s="2" t="str">
        <f t="shared" si="11"/>
        <v/>
      </c>
      <c r="I37" s="2" t="str">
        <f t="shared" si="8"/>
        <v/>
      </c>
      <c r="J37" s="2" t="str">
        <f>IF(B37&gt;0,VLOOKUP(I37,Punkteschema!$A$2:$B$101,2,FALSE),"")</f>
        <v/>
      </c>
    </row>
    <row r="38" spans="1:10" hidden="1" x14ac:dyDescent="0.35">
      <c r="A38" s="1"/>
      <c r="B38" s="2"/>
      <c r="C38" s="2"/>
      <c r="D38" s="2" t="str">
        <f t="shared" si="7"/>
        <v/>
      </c>
      <c r="E38" s="2" t="b">
        <v>1</v>
      </c>
      <c r="F38" s="2" t="str">
        <f t="shared" si="9"/>
        <v/>
      </c>
      <c r="G38" s="2" t="str">
        <f t="shared" si="10"/>
        <v/>
      </c>
      <c r="H38" s="2" t="str">
        <f t="shared" si="11"/>
        <v/>
      </c>
      <c r="I38" s="2" t="str">
        <f t="shared" si="8"/>
        <v/>
      </c>
      <c r="J38" s="2" t="str">
        <f>IF(B38&gt;0,VLOOKUP(I38,Punkteschema!$A$2:$B$101,2,FALSE),"")</f>
        <v/>
      </c>
    </row>
    <row r="39" spans="1:10" hidden="1" x14ac:dyDescent="0.35">
      <c r="A39" s="1"/>
      <c r="B39" s="2"/>
      <c r="C39" s="2"/>
      <c r="D39" s="2" t="str">
        <f t="shared" si="7"/>
        <v/>
      </c>
      <c r="E39" s="2" t="b">
        <v>1</v>
      </c>
      <c r="F39" s="2" t="str">
        <f t="shared" si="9"/>
        <v/>
      </c>
      <c r="G39" s="2" t="str">
        <f t="shared" si="10"/>
        <v/>
      </c>
      <c r="H39" s="2" t="str">
        <f t="shared" si="11"/>
        <v/>
      </c>
      <c r="I39" s="2" t="str">
        <f t="shared" si="8"/>
        <v/>
      </c>
      <c r="J39" s="2" t="str">
        <f>IF(B39&gt;0,VLOOKUP(I39,Punkteschema!$A$2:$B$101,2,FALSE),"")</f>
        <v/>
      </c>
    </row>
    <row r="40" spans="1:10" hidden="1" x14ac:dyDescent="0.35">
      <c r="A40" s="1"/>
      <c r="B40" s="2"/>
      <c r="C40" s="2"/>
      <c r="D40" s="2" t="str">
        <f t="shared" si="7"/>
        <v/>
      </c>
      <c r="E40" s="2" t="b">
        <v>1</v>
      </c>
      <c r="F40" s="2" t="str">
        <f t="shared" si="9"/>
        <v/>
      </c>
      <c r="G40" s="2" t="str">
        <f t="shared" si="10"/>
        <v/>
      </c>
      <c r="H40" s="2" t="str">
        <f t="shared" si="11"/>
        <v/>
      </c>
      <c r="I40" s="2" t="str">
        <f t="shared" si="8"/>
        <v/>
      </c>
      <c r="J40" s="2" t="str">
        <f>IF(B40&gt;0,VLOOKUP(I40,Punkteschema!$A$2:$B$101,2,FALSE),"")</f>
        <v/>
      </c>
    </row>
    <row r="41" spans="1:10" hidden="1" x14ac:dyDescent="0.35">
      <c r="A41" s="1"/>
      <c r="B41" s="2"/>
      <c r="C41" s="2"/>
      <c r="D41" s="2" t="str">
        <f t="shared" si="7"/>
        <v/>
      </c>
      <c r="E41" s="2" t="b">
        <v>1</v>
      </c>
      <c r="F41" s="2" t="str">
        <f t="shared" si="9"/>
        <v/>
      </c>
      <c r="G41" s="2" t="str">
        <f t="shared" si="10"/>
        <v/>
      </c>
      <c r="H41" s="2" t="str">
        <f t="shared" si="11"/>
        <v/>
      </c>
      <c r="I41" s="2" t="str">
        <f t="shared" si="8"/>
        <v/>
      </c>
      <c r="J41" s="2" t="str">
        <f>IF(B41&gt;0,VLOOKUP(I41,Punkteschema!$A$2:$B$101,2,FALSE),"")</f>
        <v/>
      </c>
    </row>
    <row r="42" spans="1:10" hidden="1" x14ac:dyDescent="0.35">
      <c r="A42" s="1"/>
      <c r="B42" s="2"/>
      <c r="C42" s="2"/>
      <c r="D42" s="2" t="str">
        <f t="shared" si="7"/>
        <v/>
      </c>
      <c r="E42" s="2" t="b">
        <v>1</v>
      </c>
      <c r="F42" s="2" t="str">
        <f t="shared" si="9"/>
        <v/>
      </c>
      <c r="G42" s="2" t="str">
        <f t="shared" si="10"/>
        <v/>
      </c>
      <c r="H42" s="2" t="str">
        <f t="shared" si="11"/>
        <v/>
      </c>
      <c r="I42" s="2" t="str">
        <f t="shared" si="8"/>
        <v/>
      </c>
      <c r="J42" s="2" t="str">
        <f>IF(B42&gt;0,VLOOKUP(I42,Punkteschema!$A$2:$B$101,2,FALSE),"")</f>
        <v/>
      </c>
    </row>
    <row r="43" spans="1:10" hidden="1" x14ac:dyDescent="0.35">
      <c r="A43" s="1"/>
      <c r="B43" s="2"/>
      <c r="C43" s="2"/>
      <c r="D43" s="2" t="str">
        <f t="shared" si="7"/>
        <v/>
      </c>
      <c r="E43" s="2" t="b">
        <v>1</v>
      </c>
      <c r="F43" s="2" t="str">
        <f t="shared" si="9"/>
        <v/>
      </c>
      <c r="G43" s="2" t="str">
        <f t="shared" si="10"/>
        <v/>
      </c>
      <c r="H43" s="2" t="str">
        <f t="shared" si="11"/>
        <v/>
      </c>
      <c r="I43" s="2" t="str">
        <f t="shared" si="8"/>
        <v/>
      </c>
      <c r="J43" s="2" t="str">
        <f>IF(B43&gt;0,VLOOKUP(I43,Punkteschema!$A$2:$B$101,2,FALSE),"")</f>
        <v/>
      </c>
    </row>
    <row r="44" spans="1:10" hidden="1" x14ac:dyDescent="0.35">
      <c r="A44" s="1"/>
      <c r="B44" s="2"/>
      <c r="C44" s="2"/>
      <c r="D44" s="2" t="str">
        <f t="shared" si="7"/>
        <v/>
      </c>
      <c r="E44" s="2" t="b">
        <v>1</v>
      </c>
      <c r="F44" s="2" t="str">
        <f t="shared" si="9"/>
        <v/>
      </c>
      <c r="G44" s="2" t="str">
        <f t="shared" si="10"/>
        <v/>
      </c>
      <c r="H44" s="2" t="str">
        <f t="shared" si="11"/>
        <v/>
      </c>
      <c r="I44" s="2" t="str">
        <f t="shared" si="8"/>
        <v/>
      </c>
      <c r="J44" s="2" t="str">
        <f>IF(B44&gt;0,VLOOKUP(I44,Punkteschema!$A$2:$B$101,2,FALSE),"")</f>
        <v/>
      </c>
    </row>
    <row r="45" spans="1:10" hidden="1" x14ac:dyDescent="0.35">
      <c r="A45" s="1"/>
      <c r="B45" s="2"/>
      <c r="C45" s="2"/>
      <c r="D45" s="2" t="str">
        <f t="shared" si="7"/>
        <v/>
      </c>
      <c r="E45" s="2" t="b">
        <v>1</v>
      </c>
      <c r="F45" s="2" t="str">
        <f t="shared" si="9"/>
        <v/>
      </c>
      <c r="G45" s="2" t="str">
        <f t="shared" si="10"/>
        <v/>
      </c>
      <c r="H45" s="2" t="str">
        <f t="shared" si="11"/>
        <v/>
      </c>
      <c r="I45" s="2" t="str">
        <f t="shared" si="8"/>
        <v/>
      </c>
      <c r="J45" s="2" t="str">
        <f>IF(B45&gt;0,VLOOKUP(I45,Punkteschema!$A$2:$B$101,2,FALSE),"")</f>
        <v/>
      </c>
    </row>
    <row r="46" spans="1:10" hidden="1" x14ac:dyDescent="0.35">
      <c r="A46" s="1"/>
      <c r="B46" s="2"/>
      <c r="C46" s="2"/>
      <c r="D46" s="2" t="str">
        <f t="shared" si="7"/>
        <v/>
      </c>
      <c r="E46" s="2" t="b">
        <v>1</v>
      </c>
      <c r="F46" s="2" t="str">
        <f t="shared" si="9"/>
        <v/>
      </c>
      <c r="G46" s="2" t="str">
        <f t="shared" si="10"/>
        <v/>
      </c>
      <c r="H46" s="2" t="str">
        <f t="shared" si="11"/>
        <v/>
      </c>
      <c r="I46" s="2" t="str">
        <f t="shared" si="8"/>
        <v/>
      </c>
      <c r="J46" s="2" t="str">
        <f>IF(B46&gt;0,VLOOKUP(I46,Punkteschema!$A$2:$B$101,2,FALSE),"")</f>
        <v/>
      </c>
    </row>
    <row r="47" spans="1:10" hidden="1" x14ac:dyDescent="0.35">
      <c r="A47" s="1"/>
      <c r="B47" s="2"/>
      <c r="C47" s="2"/>
      <c r="D47" s="2" t="str">
        <f t="shared" si="7"/>
        <v/>
      </c>
      <c r="E47" s="2" t="b">
        <v>1</v>
      </c>
      <c r="F47" s="2" t="str">
        <f t="shared" si="9"/>
        <v/>
      </c>
      <c r="G47" s="2" t="str">
        <f t="shared" si="10"/>
        <v/>
      </c>
      <c r="H47" s="2" t="str">
        <f t="shared" si="11"/>
        <v/>
      </c>
      <c r="I47" s="2" t="str">
        <f t="shared" si="8"/>
        <v/>
      </c>
      <c r="J47" s="2" t="str">
        <f>IF(B47&gt;0,VLOOKUP(I47,Punkteschema!$A$2:$B$101,2,FALSE),"")</f>
        <v/>
      </c>
    </row>
    <row r="48" spans="1:10" hidden="1" x14ac:dyDescent="0.35">
      <c r="A48" s="1"/>
      <c r="B48" s="2"/>
      <c r="C48" s="2"/>
      <c r="D48" s="2" t="str">
        <f t="shared" si="7"/>
        <v/>
      </c>
      <c r="E48" s="2" t="b">
        <v>1</v>
      </c>
      <c r="F48" s="2" t="str">
        <f t="shared" si="9"/>
        <v/>
      </c>
      <c r="G48" s="2" t="str">
        <f t="shared" si="10"/>
        <v/>
      </c>
      <c r="H48" s="2" t="str">
        <f t="shared" si="11"/>
        <v/>
      </c>
      <c r="I48" s="2" t="str">
        <f t="shared" si="8"/>
        <v/>
      </c>
      <c r="J48" s="2" t="str">
        <f>IF(B48&gt;0,VLOOKUP(I48,Punkteschema!$A$2:$B$101,2,FALSE),"")</f>
        <v/>
      </c>
    </row>
    <row r="49" spans="1:10" hidden="1" x14ac:dyDescent="0.35">
      <c r="A49" s="1"/>
      <c r="B49" s="2"/>
      <c r="C49" s="2"/>
      <c r="D49" s="2" t="str">
        <f t="shared" si="7"/>
        <v/>
      </c>
      <c r="E49" s="2" t="b">
        <v>1</v>
      </c>
      <c r="F49" s="2" t="str">
        <f t="shared" si="9"/>
        <v/>
      </c>
      <c r="G49" s="2" t="str">
        <f t="shared" si="10"/>
        <v/>
      </c>
      <c r="H49" s="2" t="str">
        <f t="shared" si="11"/>
        <v/>
      </c>
      <c r="I49" s="2" t="str">
        <f t="shared" si="8"/>
        <v/>
      </c>
      <c r="J49" s="2" t="str">
        <f>IF(B49&gt;0,VLOOKUP(I49,Punkteschema!$A$2:$B$101,2,FALSE),"")</f>
        <v/>
      </c>
    </row>
    <row r="50" spans="1:10" hidden="1" x14ac:dyDescent="0.35">
      <c r="A50" s="1"/>
      <c r="B50" s="2"/>
      <c r="C50" s="2"/>
      <c r="D50" s="2" t="str">
        <f t="shared" si="7"/>
        <v/>
      </c>
      <c r="E50" s="2" t="b">
        <v>1</v>
      </c>
      <c r="F50" s="2" t="str">
        <f t="shared" si="9"/>
        <v/>
      </c>
      <c r="G50" s="2" t="str">
        <f t="shared" si="10"/>
        <v/>
      </c>
      <c r="H50" s="2" t="str">
        <f t="shared" si="11"/>
        <v/>
      </c>
      <c r="I50" s="2" t="str">
        <f t="shared" si="8"/>
        <v/>
      </c>
      <c r="J50" s="2" t="str">
        <f>IF(B50&gt;0,VLOOKUP(I50,Punkteschema!$A$2:$B$101,2,FALSE),"")</f>
        <v/>
      </c>
    </row>
    <row r="51" spans="1:10" hidden="1" x14ac:dyDescent="0.35">
      <c r="A51" s="1"/>
      <c r="B51" s="2"/>
      <c r="C51" s="2"/>
      <c r="D51" s="2" t="str">
        <f t="shared" si="7"/>
        <v/>
      </c>
      <c r="E51" s="2" t="b">
        <v>1</v>
      </c>
      <c r="F51" s="2" t="str">
        <f t="shared" si="9"/>
        <v/>
      </c>
      <c r="G51" s="2" t="str">
        <f t="shared" si="10"/>
        <v/>
      </c>
      <c r="H51" s="2" t="str">
        <f t="shared" si="11"/>
        <v/>
      </c>
      <c r="I51" s="2" t="str">
        <f t="shared" si="8"/>
        <v/>
      </c>
      <c r="J51" s="2" t="str">
        <f>IF(B51&gt;0,VLOOKUP(I51,Punkteschema!$A$2:$B$101,2,FALSE),"")</f>
        <v/>
      </c>
    </row>
    <row r="52" spans="1:10" hidden="1" x14ac:dyDescent="0.35">
      <c r="A52" s="1"/>
      <c r="B52" s="2"/>
      <c r="C52" s="2"/>
      <c r="D52" s="2" t="str">
        <f t="shared" si="7"/>
        <v/>
      </c>
      <c r="E52" s="2" t="b">
        <v>1</v>
      </c>
      <c r="F52" s="2" t="str">
        <f t="shared" si="9"/>
        <v/>
      </c>
      <c r="G52" s="2" t="str">
        <f t="shared" si="10"/>
        <v/>
      </c>
      <c r="H52" s="2" t="str">
        <f t="shared" si="11"/>
        <v/>
      </c>
      <c r="I52" s="2" t="str">
        <f t="shared" si="8"/>
        <v/>
      </c>
      <c r="J52" s="2" t="str">
        <f>IF(B52&gt;0,VLOOKUP(I52,Punkteschema!$A$2:$B$101,2,FALSE),"")</f>
        <v/>
      </c>
    </row>
    <row r="53" spans="1:10" hidden="1" x14ac:dyDescent="0.35">
      <c r="A53" s="1"/>
      <c r="B53" s="2"/>
      <c r="C53" s="2"/>
      <c r="D53" s="2" t="str">
        <f t="shared" si="7"/>
        <v/>
      </c>
      <c r="E53" s="2" t="b">
        <v>1</v>
      </c>
      <c r="F53" s="2" t="str">
        <f t="shared" si="9"/>
        <v/>
      </c>
      <c r="G53" s="2" t="str">
        <f t="shared" si="10"/>
        <v/>
      </c>
      <c r="H53" s="2" t="str">
        <f t="shared" si="11"/>
        <v/>
      </c>
      <c r="I53" s="2" t="str">
        <f>IF(B53&gt;0,IF(E53,MIN(F53:H53),MAX(F53:H53)),"")</f>
        <v/>
      </c>
      <c r="J53" s="2" t="str">
        <f>IF(B53&gt;0,VLOOKUP(I53,Punkteschema!$A$2:$B$101,2,FALSE),"")</f>
        <v/>
      </c>
    </row>
    <row r="54" spans="1:10" hidden="1" x14ac:dyDescent="0.35">
      <c r="A54" s="1"/>
      <c r="B54" s="2"/>
      <c r="C54" s="2"/>
      <c r="D54" s="2" t="str">
        <f t="shared" si="7"/>
        <v/>
      </c>
      <c r="E54" s="2" t="b">
        <v>1</v>
      </c>
      <c r="F54" s="2" t="str">
        <f t="shared" si="9"/>
        <v/>
      </c>
      <c r="G54" s="2" t="str">
        <f t="shared" si="10"/>
        <v/>
      </c>
      <c r="H54" s="2" t="str">
        <f t="shared" si="11"/>
        <v/>
      </c>
      <c r="I54" s="2" t="str">
        <f>IF(B54&gt;0,IF(E54,MIN(F54:H54),MAX(F54:H54)),"")</f>
        <v/>
      </c>
      <c r="J54" s="2" t="str">
        <f>IF(B54&gt;0,VLOOKUP(I54,Punkteschema!$A$2:$B$101,2,FALSE),"")</f>
        <v/>
      </c>
    </row>
    <row r="55" spans="1:10" hidden="1" x14ac:dyDescent="0.35">
      <c r="A55" s="1"/>
      <c r="B55" s="2"/>
      <c r="C55" s="2"/>
      <c r="D55" s="2" t="str">
        <f t="shared" si="7"/>
        <v/>
      </c>
      <c r="E55" s="2" t="b">
        <v>1</v>
      </c>
      <c r="F55" s="2" t="str">
        <f t="shared" si="9"/>
        <v/>
      </c>
      <c r="G55" s="2" t="str">
        <f t="shared" si="10"/>
        <v/>
      </c>
      <c r="H55" s="2" t="str">
        <f t="shared" si="11"/>
        <v/>
      </c>
      <c r="I55" s="2" t="str">
        <f>IF(B55&gt;0,IF(E55,MIN(F55:H55),MAX(F55:H55)),"")</f>
        <v/>
      </c>
      <c r="J55" s="2" t="str">
        <f>IF(B55&gt;0,VLOOKUP(I55,Punkteschema!$A$2:$B$101,2,FALSE),"")</f>
        <v/>
      </c>
    </row>
    <row r="57" spans="1:10" x14ac:dyDescent="0.35">
      <c r="A57" s="4" t="s">
        <v>4064</v>
      </c>
      <c r="E57" s="4" t="s">
        <v>3294</v>
      </c>
      <c r="F57" s="42" t="s">
        <v>3482</v>
      </c>
      <c r="G57" s="4" t="s">
        <v>3300</v>
      </c>
    </row>
    <row r="58" spans="1:10" x14ac:dyDescent="0.35">
      <c r="A58" s="4" t="s">
        <v>3641</v>
      </c>
      <c r="E58" s="4" t="s">
        <v>3295</v>
      </c>
      <c r="F58" s="42" t="s">
        <v>3483</v>
      </c>
      <c r="G58" s="4" t="s">
        <v>3300</v>
      </c>
    </row>
    <row r="59" spans="1:10" x14ac:dyDescent="0.35">
      <c r="A59" s="4" t="s">
        <v>3676</v>
      </c>
    </row>
    <row r="61" spans="1:10" x14ac:dyDescent="0.35">
      <c r="A61" s="43" t="s">
        <v>3493</v>
      </c>
      <c r="B61" s="4" t="s">
        <v>4066</v>
      </c>
    </row>
    <row r="62" spans="1:10" x14ac:dyDescent="0.35">
      <c r="A62" s="43"/>
      <c r="B62" s="4" t="s">
        <v>4067</v>
      </c>
    </row>
    <row r="63" spans="1:10" x14ac:dyDescent="0.35">
      <c r="A63" s="43"/>
      <c r="B63" s="4" t="s">
        <v>4068</v>
      </c>
    </row>
    <row r="64" spans="1:10" x14ac:dyDescent="0.35">
      <c r="A64" s="43"/>
      <c r="B64" s="43" t="s">
        <v>4069</v>
      </c>
    </row>
  </sheetData>
  <sortState ref="A3:J22">
    <sortCondition ref="I3:I22"/>
    <sortCondition ref="D3:D22"/>
    <sortCondition ref="B3:B22"/>
    <sortCondition ref="C3:C22"/>
  </sortState>
  <mergeCells count="1">
    <mergeCell ref="A1:J1"/>
  </mergeCells>
  <dataValidations count="1">
    <dataValidation type="list" allowBlank="1" showInputMessage="1" showErrorMessage="1" sqref="A3:A55">
      <formula1>Teilnehmerliste</formula1>
    </dataValidation>
  </dataValidations>
  <pageMargins left="0.39370078740157483" right="0.39370078740157483" top="0.39370078740157483" bottom="0.39370078740157483" header="0.31496062992125984" footer="0.31496062992125984"/>
  <pageSetup paperSize="9" scale="10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L63"/>
  <sheetViews>
    <sheetView zoomScale="129" zoomScaleNormal="129" workbookViewId="0">
      <selection sqref="A1:J1"/>
    </sheetView>
  </sheetViews>
  <sheetFormatPr baseColWidth="10" defaultColWidth="11.453125" defaultRowHeight="14.5" x14ac:dyDescent="0.35"/>
  <cols>
    <col min="1" max="1" width="23.453125" style="4" bestFit="1" customWidth="1"/>
    <col min="2" max="3" width="7.54296875" style="4" bestFit="1" customWidth="1"/>
    <col min="4" max="4" width="7.26953125" style="4" bestFit="1" customWidth="1"/>
    <col min="5" max="5" width="8.1796875" style="4" bestFit="1" customWidth="1"/>
    <col min="6" max="6" width="5.54296875" style="4" bestFit="1" customWidth="1"/>
    <col min="7" max="7" width="6" style="4" bestFit="1" customWidth="1"/>
    <col min="8" max="8" width="7" style="4" bestFit="1" customWidth="1"/>
    <col min="9" max="9" width="8.26953125" style="4" bestFit="1" customWidth="1"/>
    <col min="10" max="10" width="6.54296875" style="4" bestFit="1" customWidth="1"/>
    <col min="11" max="11" width="7.1796875" style="4" bestFit="1" customWidth="1"/>
    <col min="12" max="12" width="18.7265625" style="4" bestFit="1" customWidth="1"/>
    <col min="13" max="16384" width="11.453125" style="4"/>
  </cols>
  <sheetData>
    <row r="1" spans="1:12" ht="23.5" x14ac:dyDescent="0.55000000000000004">
      <c r="A1" s="121" t="str">
        <f>CONCATENATE("5. Sommer-Cup - Freizeittreff Herbede - ",TEXT(Gesamtstand!$K$2,"TT.MM.JJ"))</f>
        <v>5. Sommer-Cup - Freizeittreff Herbede - 06.06.19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2" x14ac:dyDescent="0.35">
      <c r="A2" s="1" t="s">
        <v>0</v>
      </c>
      <c r="B2" s="2" t="s">
        <v>103</v>
      </c>
      <c r="C2" s="2" t="s">
        <v>104</v>
      </c>
      <c r="D2" s="2" t="s">
        <v>3296</v>
      </c>
      <c r="E2" s="2" t="s">
        <v>3261</v>
      </c>
      <c r="F2" s="2" t="s">
        <v>3297</v>
      </c>
      <c r="G2" s="2" t="s">
        <v>3298</v>
      </c>
      <c r="H2" s="2" t="s">
        <v>3299</v>
      </c>
      <c r="I2" s="2" t="s">
        <v>105</v>
      </c>
      <c r="J2" s="2" t="s">
        <v>27</v>
      </c>
      <c r="L2" s="30"/>
    </row>
    <row r="3" spans="1:12" x14ac:dyDescent="0.35">
      <c r="A3" s="1" t="s">
        <v>64</v>
      </c>
      <c r="B3" s="44">
        <v>29</v>
      </c>
      <c r="C3" s="44">
        <v>30</v>
      </c>
      <c r="D3" s="44">
        <f t="shared" ref="D3:D17" si="0">IF(B3&gt;0,C3+B3,"")</f>
        <v>59</v>
      </c>
      <c r="E3" s="2" t="b">
        <v>1</v>
      </c>
      <c r="F3" s="2">
        <f t="shared" ref="F3:F17" si="1">IF(B3&gt;0,COUNTIF(B$3:B$55,"&lt;"&amp;B3)+1,"")</f>
        <v>2</v>
      </c>
      <c r="G3" s="2">
        <f t="shared" ref="G3:G17" si="2">IF(C3&gt;0,COUNTIF(C$3:C$55,"&lt;"&amp;C3)+1,"")</f>
        <v>2</v>
      </c>
      <c r="H3" s="2">
        <f t="shared" ref="H3:H17" si="3">IF(AND(B3&gt;0,C3&gt;0),COUNTIF(D$3:D$55,"&lt;"&amp;D3)+1,"")</f>
        <v>1</v>
      </c>
      <c r="I3" s="2">
        <f t="shared" ref="I3:I17" si="4">IF(B3&gt;0,IF(E3,MIN(F3:H3),MAX(F3:H3)),"")</f>
        <v>1</v>
      </c>
      <c r="J3" s="2">
        <f>IF(B3&gt;0,VLOOKUP(I3,Punkteschema!$A$2:$B$101,2,FALSE),"")</f>
        <v>25</v>
      </c>
    </row>
    <row r="4" spans="1:12" x14ac:dyDescent="0.35">
      <c r="A4" s="1" t="s">
        <v>20</v>
      </c>
      <c r="B4" s="45">
        <v>36</v>
      </c>
      <c r="C4" s="47">
        <v>29</v>
      </c>
      <c r="D4" s="44">
        <f t="shared" si="0"/>
        <v>65</v>
      </c>
      <c r="E4" s="2" t="b">
        <v>1</v>
      </c>
      <c r="F4" s="2">
        <f t="shared" si="1"/>
        <v>7</v>
      </c>
      <c r="G4" s="2">
        <f t="shared" si="2"/>
        <v>1</v>
      </c>
      <c r="H4" s="2">
        <f t="shared" si="3"/>
        <v>5</v>
      </c>
      <c r="I4" s="2">
        <f t="shared" si="4"/>
        <v>1</v>
      </c>
      <c r="J4" s="2">
        <f>IF(B4&gt;0,VLOOKUP(I4,Punkteschema!$A$2:$B$101,2,FALSE),"")</f>
        <v>25</v>
      </c>
    </row>
    <row r="5" spans="1:12" x14ac:dyDescent="0.35">
      <c r="A5" s="1" t="s">
        <v>33</v>
      </c>
      <c r="B5" s="45">
        <v>30</v>
      </c>
      <c r="C5" s="44">
        <v>30</v>
      </c>
      <c r="D5" s="44">
        <f t="shared" si="0"/>
        <v>60</v>
      </c>
      <c r="E5" s="2" t="b">
        <v>0</v>
      </c>
      <c r="F5" s="2">
        <f t="shared" si="1"/>
        <v>4</v>
      </c>
      <c r="G5" s="2">
        <f t="shared" si="2"/>
        <v>2</v>
      </c>
      <c r="H5" s="2">
        <f t="shared" si="3"/>
        <v>2</v>
      </c>
      <c r="I5" s="2">
        <f t="shared" si="4"/>
        <v>4</v>
      </c>
      <c r="J5" s="2">
        <f>IF(B5&gt;0,VLOOKUP(I5,Punkteschema!$A$2:$B$101,2,FALSE),"")</f>
        <v>15</v>
      </c>
    </row>
    <row r="6" spans="1:12" x14ac:dyDescent="0.35">
      <c r="A6" s="1" t="s">
        <v>28</v>
      </c>
      <c r="B6" s="44">
        <v>29</v>
      </c>
      <c r="C6" s="44">
        <v>34</v>
      </c>
      <c r="D6" s="44">
        <f t="shared" si="0"/>
        <v>63</v>
      </c>
      <c r="E6" s="2" t="b">
        <v>0</v>
      </c>
      <c r="F6" s="2">
        <f t="shared" si="1"/>
        <v>2</v>
      </c>
      <c r="G6" s="2">
        <f t="shared" si="2"/>
        <v>4</v>
      </c>
      <c r="H6" s="2">
        <f t="shared" si="3"/>
        <v>3</v>
      </c>
      <c r="I6" s="2">
        <f t="shared" si="4"/>
        <v>4</v>
      </c>
      <c r="J6" s="2">
        <f>IF(B6&gt;0,VLOOKUP(I6,Punkteschema!$A$2:$B$101,2,FALSE),"")</f>
        <v>15</v>
      </c>
    </row>
    <row r="7" spans="1:12" x14ac:dyDescent="0.35">
      <c r="A7" s="1" t="s">
        <v>30</v>
      </c>
      <c r="B7" s="45">
        <v>36</v>
      </c>
      <c r="C7" s="44">
        <v>34</v>
      </c>
      <c r="D7" s="45">
        <f t="shared" si="0"/>
        <v>70</v>
      </c>
      <c r="E7" s="2" t="b">
        <v>1</v>
      </c>
      <c r="F7" s="2">
        <f t="shared" si="1"/>
        <v>7</v>
      </c>
      <c r="G7" s="2">
        <f t="shared" si="2"/>
        <v>4</v>
      </c>
      <c r="H7" s="2">
        <f t="shared" si="3"/>
        <v>7</v>
      </c>
      <c r="I7" s="2">
        <f t="shared" si="4"/>
        <v>4</v>
      </c>
      <c r="J7" s="2">
        <f>IF(B7&gt;0,VLOOKUP(I7,Punkteschema!$A$2:$B$101,2,FALSE),"")</f>
        <v>15</v>
      </c>
    </row>
    <row r="8" spans="1:12" x14ac:dyDescent="0.35">
      <c r="A8" s="1" t="s">
        <v>13</v>
      </c>
      <c r="B8" s="45">
        <v>32</v>
      </c>
      <c r="C8" s="45">
        <v>37</v>
      </c>
      <c r="D8" s="45">
        <f t="shared" si="0"/>
        <v>69</v>
      </c>
      <c r="E8" s="2" t="b">
        <v>1</v>
      </c>
      <c r="F8" s="2">
        <f t="shared" si="1"/>
        <v>5</v>
      </c>
      <c r="G8" s="2">
        <f t="shared" si="2"/>
        <v>10</v>
      </c>
      <c r="H8" s="2">
        <f t="shared" si="3"/>
        <v>6</v>
      </c>
      <c r="I8" s="2">
        <f t="shared" si="4"/>
        <v>5</v>
      </c>
      <c r="J8" s="2">
        <f>IF(B8&gt;0,VLOOKUP(I8,Punkteschema!$A$2:$B$101,2,FALSE),"")</f>
        <v>15</v>
      </c>
    </row>
    <row r="9" spans="1:12" x14ac:dyDescent="0.35">
      <c r="A9" s="1" t="s">
        <v>48</v>
      </c>
      <c r="B9" s="45">
        <v>34</v>
      </c>
      <c r="C9" s="45">
        <v>38</v>
      </c>
      <c r="D9" s="45">
        <f t="shared" si="0"/>
        <v>72</v>
      </c>
      <c r="E9" s="2" t="b">
        <v>1</v>
      </c>
      <c r="F9" s="2">
        <f t="shared" si="1"/>
        <v>6</v>
      </c>
      <c r="G9" s="2">
        <f t="shared" si="2"/>
        <v>13</v>
      </c>
      <c r="H9" s="2">
        <f t="shared" si="3"/>
        <v>8</v>
      </c>
      <c r="I9" s="2">
        <f t="shared" si="4"/>
        <v>6</v>
      </c>
      <c r="J9" s="2">
        <f>IF(B9&gt;0,VLOOKUP(I9,Punkteschema!$A$2:$B$101,2,FALSE),"")</f>
        <v>15</v>
      </c>
    </row>
    <row r="10" spans="1:12" x14ac:dyDescent="0.35">
      <c r="A10" s="1" t="s">
        <v>41</v>
      </c>
      <c r="B10" s="45">
        <v>37</v>
      </c>
      <c r="C10" s="44">
        <v>35</v>
      </c>
      <c r="D10" s="45">
        <f t="shared" si="0"/>
        <v>72</v>
      </c>
      <c r="E10" s="2" t="b">
        <v>1</v>
      </c>
      <c r="F10" s="2">
        <f t="shared" si="1"/>
        <v>10</v>
      </c>
      <c r="G10" s="2">
        <f t="shared" si="2"/>
        <v>6</v>
      </c>
      <c r="H10" s="2">
        <f t="shared" si="3"/>
        <v>8</v>
      </c>
      <c r="I10" s="2">
        <f t="shared" si="4"/>
        <v>6</v>
      </c>
      <c r="J10" s="2">
        <f>IF(B10&gt;0,VLOOKUP(I10,Punkteschema!$A$2:$B$101,2,FALSE),"")</f>
        <v>15</v>
      </c>
    </row>
    <row r="11" spans="1:12" x14ac:dyDescent="0.35">
      <c r="A11" s="1" t="s">
        <v>81</v>
      </c>
      <c r="B11" s="45">
        <v>43</v>
      </c>
      <c r="C11" s="44">
        <v>35</v>
      </c>
      <c r="D11" s="45">
        <f t="shared" si="0"/>
        <v>78</v>
      </c>
      <c r="E11" s="2" t="b">
        <v>1</v>
      </c>
      <c r="F11" s="2">
        <f t="shared" si="1"/>
        <v>13</v>
      </c>
      <c r="G11" s="2">
        <f t="shared" si="2"/>
        <v>6</v>
      </c>
      <c r="H11" s="2">
        <f t="shared" si="3"/>
        <v>13</v>
      </c>
      <c r="I11" s="2">
        <f t="shared" si="4"/>
        <v>6</v>
      </c>
      <c r="J11" s="2">
        <f>IF(B11&gt;0,VLOOKUP(I11,Punkteschema!$A$2:$B$101,2,FALSE),"")</f>
        <v>15</v>
      </c>
    </row>
    <row r="12" spans="1:12" x14ac:dyDescent="0.35">
      <c r="A12" s="1" t="s">
        <v>3243</v>
      </c>
      <c r="B12" s="45">
        <v>36</v>
      </c>
      <c r="C12" s="45">
        <v>37</v>
      </c>
      <c r="D12" s="45">
        <f t="shared" si="0"/>
        <v>73</v>
      </c>
      <c r="E12" s="2" t="b">
        <v>1</v>
      </c>
      <c r="F12" s="2">
        <f t="shared" si="1"/>
        <v>7</v>
      </c>
      <c r="G12" s="2">
        <f t="shared" si="2"/>
        <v>10</v>
      </c>
      <c r="H12" s="2">
        <f t="shared" si="3"/>
        <v>10</v>
      </c>
      <c r="I12" s="2">
        <f t="shared" si="4"/>
        <v>7</v>
      </c>
      <c r="J12" s="2">
        <f>IF(B12&gt;0,VLOOKUP(I12,Punkteschema!$A$2:$B$101,2,FALSE),"")</f>
        <v>10</v>
      </c>
    </row>
    <row r="13" spans="1:12" x14ac:dyDescent="0.35">
      <c r="A13" s="1" t="s">
        <v>12</v>
      </c>
      <c r="B13" s="45">
        <v>38</v>
      </c>
      <c r="C13" s="45">
        <v>36</v>
      </c>
      <c r="D13" s="45">
        <f t="shared" si="0"/>
        <v>74</v>
      </c>
      <c r="E13" s="2" t="b">
        <v>1</v>
      </c>
      <c r="F13" s="2">
        <f t="shared" si="1"/>
        <v>12</v>
      </c>
      <c r="G13" s="2">
        <f t="shared" si="2"/>
        <v>8</v>
      </c>
      <c r="H13" s="2">
        <f t="shared" si="3"/>
        <v>11</v>
      </c>
      <c r="I13" s="2">
        <f t="shared" si="4"/>
        <v>8</v>
      </c>
      <c r="J13" s="2">
        <f>IF(B13&gt;0,VLOOKUP(I13,Punkteschema!$A$2:$B$101,2,FALSE),"")</f>
        <v>10</v>
      </c>
    </row>
    <row r="14" spans="1:12" x14ac:dyDescent="0.35">
      <c r="A14" s="1" t="s">
        <v>7</v>
      </c>
      <c r="B14" s="45">
        <v>53</v>
      </c>
      <c r="C14" s="45">
        <v>36</v>
      </c>
      <c r="D14" s="45">
        <f t="shared" si="0"/>
        <v>89</v>
      </c>
      <c r="E14" s="2" t="b">
        <v>1</v>
      </c>
      <c r="F14" s="2">
        <f t="shared" si="1"/>
        <v>15</v>
      </c>
      <c r="G14" s="2">
        <f t="shared" si="2"/>
        <v>8</v>
      </c>
      <c r="H14" s="2">
        <f t="shared" si="3"/>
        <v>15</v>
      </c>
      <c r="I14" s="2">
        <f t="shared" si="4"/>
        <v>8</v>
      </c>
      <c r="J14" s="2">
        <f>IF(B14&gt;0,VLOOKUP(I14,Punkteschema!$A$2:$B$101,2,FALSE),"")</f>
        <v>10</v>
      </c>
    </row>
    <row r="15" spans="1:12" x14ac:dyDescent="0.35">
      <c r="A15" s="1" t="s">
        <v>62</v>
      </c>
      <c r="B15" s="44">
        <v>26</v>
      </c>
      <c r="C15" s="45">
        <v>37</v>
      </c>
      <c r="D15" s="44">
        <f t="shared" si="0"/>
        <v>63</v>
      </c>
      <c r="E15" s="2" t="b">
        <v>0</v>
      </c>
      <c r="F15" s="2">
        <f t="shared" si="1"/>
        <v>1</v>
      </c>
      <c r="G15" s="2">
        <f t="shared" si="2"/>
        <v>10</v>
      </c>
      <c r="H15" s="2">
        <f t="shared" si="3"/>
        <v>3</v>
      </c>
      <c r="I15" s="2">
        <f t="shared" si="4"/>
        <v>10</v>
      </c>
      <c r="J15" s="2">
        <f>IF(B15&gt;0,VLOOKUP(I15,Punkteschema!$A$2:$B$101,2,FALSE),"")</f>
        <v>10</v>
      </c>
    </row>
    <row r="16" spans="1:12" x14ac:dyDescent="0.35">
      <c r="A16" s="1" t="s">
        <v>3644</v>
      </c>
      <c r="B16" s="45">
        <v>37</v>
      </c>
      <c r="C16" s="45">
        <v>39</v>
      </c>
      <c r="D16" s="45">
        <f t="shared" si="0"/>
        <v>76</v>
      </c>
      <c r="E16" s="2" t="b">
        <v>1</v>
      </c>
      <c r="F16" s="2">
        <f t="shared" si="1"/>
        <v>10</v>
      </c>
      <c r="G16" s="2">
        <f t="shared" si="2"/>
        <v>14</v>
      </c>
      <c r="H16" s="2">
        <f t="shared" si="3"/>
        <v>12</v>
      </c>
      <c r="I16" s="2">
        <f t="shared" si="4"/>
        <v>10</v>
      </c>
      <c r="J16" s="2">
        <f>IF(B16&gt;0,VLOOKUP(I16,Punkteschema!$A$2:$B$101,2,FALSE),"")</f>
        <v>10</v>
      </c>
    </row>
    <row r="17" spans="1:10" x14ac:dyDescent="0.35">
      <c r="A17" s="1" t="s">
        <v>3244</v>
      </c>
      <c r="B17" s="45">
        <v>45</v>
      </c>
      <c r="C17" s="45">
        <v>39</v>
      </c>
      <c r="D17" s="45">
        <f t="shared" si="0"/>
        <v>84</v>
      </c>
      <c r="E17" s="2" t="b">
        <v>1</v>
      </c>
      <c r="F17" s="2">
        <f t="shared" si="1"/>
        <v>14</v>
      </c>
      <c r="G17" s="2">
        <f t="shared" si="2"/>
        <v>14</v>
      </c>
      <c r="H17" s="2">
        <f t="shared" si="3"/>
        <v>14</v>
      </c>
      <c r="I17" s="2">
        <f t="shared" si="4"/>
        <v>14</v>
      </c>
      <c r="J17" s="2">
        <f>IF(B17&gt;0,VLOOKUP(I17,Punkteschema!$A$2:$B$101,2,FALSE),"")</f>
        <v>5</v>
      </c>
    </row>
    <row r="18" spans="1:10" hidden="1" x14ac:dyDescent="0.35">
      <c r="A18" s="1"/>
      <c r="B18" s="45"/>
      <c r="C18" s="45"/>
      <c r="D18" s="45" t="str">
        <f t="shared" ref="D18:D55" si="5">IF(B18&gt;0,C18+B18,"")</f>
        <v/>
      </c>
      <c r="E18" s="2" t="b">
        <v>1</v>
      </c>
      <c r="F18" s="2" t="str">
        <f t="shared" ref="F18:G18" si="6">IF(B18&gt;0,COUNTIF(B$3:B$55,"&lt;"&amp;B18)+1,"")</f>
        <v/>
      </c>
      <c r="G18" s="2" t="str">
        <f t="shared" si="6"/>
        <v/>
      </c>
      <c r="H18" s="2" t="str">
        <f t="shared" ref="H18:H52" si="7">IF(AND(B18&gt;0,C18&gt;0),COUNTIF(D$3:D$55,"&lt;"&amp;D18)+1,"")</f>
        <v/>
      </c>
      <c r="I18" s="2" t="str">
        <f t="shared" ref="I18:I52" si="8">IF(B18&gt;0,IF(E18,MIN(F18:H18),MAX(F18:H18)),"")</f>
        <v/>
      </c>
      <c r="J18" s="2" t="str">
        <f>IF(B18&gt;0,VLOOKUP(I18,Punkteschema!$A$2:$B$101,2,FALSE),"")</f>
        <v/>
      </c>
    </row>
    <row r="19" spans="1:10" hidden="1" x14ac:dyDescent="0.35">
      <c r="A19" s="1"/>
      <c r="B19" s="2"/>
      <c r="C19" s="2"/>
      <c r="D19" s="2" t="str">
        <f t="shared" si="5"/>
        <v/>
      </c>
      <c r="E19" s="2" t="b">
        <v>1</v>
      </c>
      <c r="F19" s="2" t="str">
        <f t="shared" ref="F19:G52" si="9">IF(B19&gt;0,COUNTIF(B$3:B$55,"&lt;"&amp;B19)+1,"")</f>
        <v/>
      </c>
      <c r="G19" s="2" t="str">
        <f t="shared" si="9"/>
        <v/>
      </c>
      <c r="H19" s="2" t="str">
        <f t="shared" si="7"/>
        <v/>
      </c>
      <c r="I19" s="2" t="str">
        <f t="shared" si="8"/>
        <v/>
      </c>
      <c r="J19" s="2" t="str">
        <f>IF(B19&gt;0,VLOOKUP(I19,Punkteschema!$A$2:$B$101,2,FALSE),"")</f>
        <v/>
      </c>
    </row>
    <row r="20" spans="1:10" hidden="1" x14ac:dyDescent="0.35">
      <c r="A20" s="1"/>
      <c r="B20" s="2"/>
      <c r="C20" s="2"/>
      <c r="D20" s="2" t="str">
        <f t="shared" si="5"/>
        <v/>
      </c>
      <c r="E20" s="2" t="b">
        <v>1</v>
      </c>
      <c r="F20" s="2" t="str">
        <f t="shared" si="9"/>
        <v/>
      </c>
      <c r="G20" s="2" t="str">
        <f t="shared" si="9"/>
        <v/>
      </c>
      <c r="H20" s="2" t="str">
        <f t="shared" si="7"/>
        <v/>
      </c>
      <c r="I20" s="2" t="str">
        <f t="shared" si="8"/>
        <v/>
      </c>
      <c r="J20" s="2" t="str">
        <f>IF(B20&gt;0,VLOOKUP(I20,Punkteschema!$A$2:$B$101,2,FALSE),"")</f>
        <v/>
      </c>
    </row>
    <row r="21" spans="1:10" hidden="1" x14ac:dyDescent="0.35">
      <c r="A21" s="1"/>
      <c r="B21" s="2"/>
      <c r="C21" s="2"/>
      <c r="D21" s="2" t="str">
        <f t="shared" si="5"/>
        <v/>
      </c>
      <c r="E21" s="2" t="b">
        <v>1</v>
      </c>
      <c r="F21" s="2" t="str">
        <f t="shared" si="9"/>
        <v/>
      </c>
      <c r="G21" s="2" t="str">
        <f t="shared" si="9"/>
        <v/>
      </c>
      <c r="H21" s="2" t="str">
        <f t="shared" si="7"/>
        <v/>
      </c>
      <c r="I21" s="2" t="str">
        <f t="shared" si="8"/>
        <v/>
      </c>
      <c r="J21" s="2" t="str">
        <f>IF(B21&gt;0,VLOOKUP(I21,Punkteschema!$A$2:$B$101,2,FALSE),"")</f>
        <v/>
      </c>
    </row>
    <row r="22" spans="1:10" hidden="1" x14ac:dyDescent="0.35">
      <c r="A22" s="1"/>
      <c r="B22" s="2"/>
      <c r="C22" s="2"/>
      <c r="D22" s="2" t="str">
        <f t="shared" si="5"/>
        <v/>
      </c>
      <c r="E22" s="2" t="b">
        <v>1</v>
      </c>
      <c r="F22" s="2" t="str">
        <f t="shared" si="9"/>
        <v/>
      </c>
      <c r="G22" s="2" t="str">
        <f t="shared" si="9"/>
        <v/>
      </c>
      <c r="H22" s="2" t="str">
        <f t="shared" si="7"/>
        <v/>
      </c>
      <c r="I22" s="2" t="str">
        <f t="shared" si="8"/>
        <v/>
      </c>
      <c r="J22" s="2" t="str">
        <f>IF(B22&gt;0,VLOOKUP(I22,Punkteschema!$A$2:$B$101,2,FALSE),"")</f>
        <v/>
      </c>
    </row>
    <row r="23" spans="1:10" hidden="1" x14ac:dyDescent="0.35">
      <c r="A23" s="1"/>
      <c r="B23" s="2"/>
      <c r="C23" s="2"/>
      <c r="D23" s="2" t="str">
        <f t="shared" si="5"/>
        <v/>
      </c>
      <c r="E23" s="2" t="b">
        <v>1</v>
      </c>
      <c r="F23" s="2" t="str">
        <f t="shared" si="9"/>
        <v/>
      </c>
      <c r="G23" s="2" t="str">
        <f t="shared" si="9"/>
        <v/>
      </c>
      <c r="H23" s="2" t="str">
        <f t="shared" si="7"/>
        <v/>
      </c>
      <c r="I23" s="2" t="str">
        <f t="shared" si="8"/>
        <v/>
      </c>
      <c r="J23" s="2" t="str">
        <f>IF(B23&gt;0,VLOOKUP(I23,Punkteschema!$A$2:$B$101,2,FALSE),"")</f>
        <v/>
      </c>
    </row>
    <row r="24" spans="1:10" hidden="1" x14ac:dyDescent="0.35">
      <c r="A24" s="1"/>
      <c r="B24" s="2"/>
      <c r="C24" s="2"/>
      <c r="D24" s="2" t="str">
        <f t="shared" si="5"/>
        <v/>
      </c>
      <c r="E24" s="2" t="b">
        <v>1</v>
      </c>
      <c r="F24" s="2" t="str">
        <f t="shared" si="9"/>
        <v/>
      </c>
      <c r="G24" s="2" t="str">
        <f t="shared" si="9"/>
        <v/>
      </c>
      <c r="H24" s="2" t="str">
        <f t="shared" si="7"/>
        <v/>
      </c>
      <c r="I24" s="2" t="str">
        <f t="shared" si="8"/>
        <v/>
      </c>
      <c r="J24" s="2" t="str">
        <f>IF(B24&gt;0,VLOOKUP(I24,Punkteschema!$A$2:$B$101,2,FALSE),"")</f>
        <v/>
      </c>
    </row>
    <row r="25" spans="1:10" hidden="1" x14ac:dyDescent="0.35">
      <c r="A25" s="1"/>
      <c r="B25" s="2"/>
      <c r="C25" s="2"/>
      <c r="D25" s="2" t="str">
        <f t="shared" si="5"/>
        <v/>
      </c>
      <c r="E25" s="2" t="b">
        <v>1</v>
      </c>
      <c r="F25" s="2" t="str">
        <f t="shared" si="9"/>
        <v/>
      </c>
      <c r="G25" s="2" t="str">
        <f t="shared" si="9"/>
        <v/>
      </c>
      <c r="H25" s="2" t="str">
        <f t="shared" si="7"/>
        <v/>
      </c>
      <c r="I25" s="2" t="str">
        <f t="shared" si="8"/>
        <v/>
      </c>
      <c r="J25" s="2" t="str">
        <f>IF(B25&gt;0,VLOOKUP(I25,Punkteschema!$A$2:$B$101,2,FALSE),"")</f>
        <v/>
      </c>
    </row>
    <row r="26" spans="1:10" hidden="1" x14ac:dyDescent="0.35">
      <c r="A26" s="1"/>
      <c r="B26" s="2"/>
      <c r="C26" s="2"/>
      <c r="D26" s="2" t="str">
        <f t="shared" si="5"/>
        <v/>
      </c>
      <c r="E26" s="2" t="b">
        <v>1</v>
      </c>
      <c r="F26" s="2" t="str">
        <f t="shared" si="9"/>
        <v/>
      </c>
      <c r="G26" s="2" t="str">
        <f t="shared" si="9"/>
        <v/>
      </c>
      <c r="H26" s="2" t="str">
        <f t="shared" si="7"/>
        <v/>
      </c>
      <c r="I26" s="2" t="str">
        <f t="shared" si="8"/>
        <v/>
      </c>
      <c r="J26" s="2" t="str">
        <f>IF(B26&gt;0,VLOOKUP(I26,Punkteschema!$A$2:$B$101,2,FALSE),"")</f>
        <v/>
      </c>
    </row>
    <row r="27" spans="1:10" hidden="1" x14ac:dyDescent="0.35">
      <c r="A27" s="1"/>
      <c r="B27" s="2"/>
      <c r="C27" s="2"/>
      <c r="D27" s="2" t="str">
        <f t="shared" si="5"/>
        <v/>
      </c>
      <c r="E27" s="2" t="b">
        <v>1</v>
      </c>
      <c r="F27" s="2" t="str">
        <f t="shared" si="9"/>
        <v/>
      </c>
      <c r="G27" s="2" t="str">
        <f t="shared" si="9"/>
        <v/>
      </c>
      <c r="H27" s="2" t="str">
        <f t="shared" si="7"/>
        <v/>
      </c>
      <c r="I27" s="2" t="str">
        <f t="shared" si="8"/>
        <v/>
      </c>
      <c r="J27" s="2" t="str">
        <f>IF(B27&gt;0,VLOOKUP(I27,Punkteschema!$A$2:$B$101,2,FALSE),"")</f>
        <v/>
      </c>
    </row>
    <row r="28" spans="1:10" hidden="1" x14ac:dyDescent="0.35">
      <c r="A28" s="1"/>
      <c r="B28" s="2"/>
      <c r="C28" s="2"/>
      <c r="D28" s="2" t="str">
        <f t="shared" si="5"/>
        <v/>
      </c>
      <c r="E28" s="2" t="b">
        <v>1</v>
      </c>
      <c r="F28" s="2" t="str">
        <f t="shared" si="9"/>
        <v/>
      </c>
      <c r="G28" s="2" t="str">
        <f t="shared" si="9"/>
        <v/>
      </c>
      <c r="H28" s="2" t="str">
        <f t="shared" si="7"/>
        <v/>
      </c>
      <c r="I28" s="2" t="str">
        <f t="shared" si="8"/>
        <v/>
      </c>
      <c r="J28" s="2" t="str">
        <f>IF(B28&gt;0,VLOOKUP(I28,Punkteschema!$A$2:$B$101,2,FALSE),"")</f>
        <v/>
      </c>
    </row>
    <row r="29" spans="1:10" hidden="1" x14ac:dyDescent="0.35">
      <c r="A29" s="1"/>
      <c r="B29" s="2"/>
      <c r="C29" s="2"/>
      <c r="D29" s="2" t="str">
        <f t="shared" si="5"/>
        <v/>
      </c>
      <c r="E29" s="2" t="b">
        <v>1</v>
      </c>
      <c r="F29" s="2" t="str">
        <f t="shared" si="9"/>
        <v/>
      </c>
      <c r="G29" s="2" t="str">
        <f t="shared" si="9"/>
        <v/>
      </c>
      <c r="H29" s="2" t="str">
        <f t="shared" si="7"/>
        <v/>
      </c>
      <c r="I29" s="2" t="str">
        <f t="shared" si="8"/>
        <v/>
      </c>
      <c r="J29" s="2" t="str">
        <f>IF(B29&gt;0,VLOOKUP(I29,Punkteschema!$A$2:$B$101,2,FALSE),"")</f>
        <v/>
      </c>
    </row>
    <row r="30" spans="1:10" hidden="1" x14ac:dyDescent="0.35">
      <c r="A30" s="1"/>
      <c r="B30" s="2"/>
      <c r="C30" s="2"/>
      <c r="D30" s="2" t="str">
        <f t="shared" si="5"/>
        <v/>
      </c>
      <c r="E30" s="2" t="b">
        <v>1</v>
      </c>
      <c r="F30" s="2" t="str">
        <f t="shared" si="9"/>
        <v/>
      </c>
      <c r="G30" s="2" t="str">
        <f t="shared" si="9"/>
        <v/>
      </c>
      <c r="H30" s="2" t="str">
        <f t="shared" si="7"/>
        <v/>
      </c>
      <c r="I30" s="2" t="str">
        <f t="shared" si="8"/>
        <v/>
      </c>
      <c r="J30" s="2" t="str">
        <f>IF(B30&gt;0,VLOOKUP(I30,Punkteschema!$A$2:$B$101,2,FALSE),"")</f>
        <v/>
      </c>
    </row>
    <row r="31" spans="1:10" hidden="1" x14ac:dyDescent="0.35">
      <c r="A31" s="1"/>
      <c r="B31" s="2"/>
      <c r="C31" s="2"/>
      <c r="D31" s="2" t="str">
        <f t="shared" si="5"/>
        <v/>
      </c>
      <c r="E31" s="2" t="b">
        <v>1</v>
      </c>
      <c r="F31" s="2" t="str">
        <f t="shared" si="9"/>
        <v/>
      </c>
      <c r="G31" s="2" t="str">
        <f t="shared" si="9"/>
        <v/>
      </c>
      <c r="H31" s="2" t="str">
        <f t="shared" si="7"/>
        <v/>
      </c>
      <c r="I31" s="2" t="str">
        <f t="shared" si="8"/>
        <v/>
      </c>
      <c r="J31" s="2" t="str">
        <f>IF(B31&gt;0,VLOOKUP(I31,Punkteschema!$A$2:$B$101,2,FALSE),"")</f>
        <v/>
      </c>
    </row>
    <row r="32" spans="1:10" hidden="1" x14ac:dyDescent="0.35">
      <c r="A32" s="1"/>
      <c r="B32" s="2"/>
      <c r="C32" s="2"/>
      <c r="D32" s="2" t="str">
        <f t="shared" si="5"/>
        <v/>
      </c>
      <c r="E32" s="2" t="b">
        <v>1</v>
      </c>
      <c r="F32" s="2" t="str">
        <f t="shared" si="9"/>
        <v/>
      </c>
      <c r="G32" s="2" t="str">
        <f t="shared" si="9"/>
        <v/>
      </c>
      <c r="H32" s="2" t="str">
        <f t="shared" si="7"/>
        <v/>
      </c>
      <c r="I32" s="2" t="str">
        <f t="shared" si="8"/>
        <v/>
      </c>
      <c r="J32" s="2" t="str">
        <f>IF(B32&gt;0,VLOOKUP(I32,Punkteschema!$A$2:$B$101,2,FALSE),"")</f>
        <v/>
      </c>
    </row>
    <row r="33" spans="1:10" hidden="1" x14ac:dyDescent="0.35">
      <c r="A33" s="1"/>
      <c r="B33" s="2"/>
      <c r="C33" s="2"/>
      <c r="D33" s="2" t="str">
        <f t="shared" si="5"/>
        <v/>
      </c>
      <c r="E33" s="2" t="b">
        <v>1</v>
      </c>
      <c r="F33" s="2" t="str">
        <f t="shared" si="9"/>
        <v/>
      </c>
      <c r="G33" s="2" t="str">
        <f t="shared" si="9"/>
        <v/>
      </c>
      <c r="H33" s="2" t="str">
        <f t="shared" si="7"/>
        <v/>
      </c>
      <c r="I33" s="2" t="str">
        <f t="shared" si="8"/>
        <v/>
      </c>
      <c r="J33" s="2" t="str">
        <f>IF(B33&gt;0,VLOOKUP(I33,Punkteschema!$A$2:$B$101,2,FALSE),"")</f>
        <v/>
      </c>
    </row>
    <row r="34" spans="1:10" hidden="1" x14ac:dyDescent="0.35">
      <c r="A34" s="1"/>
      <c r="B34" s="2"/>
      <c r="C34" s="2"/>
      <c r="D34" s="2" t="str">
        <f t="shared" si="5"/>
        <v/>
      </c>
      <c r="E34" s="2" t="b">
        <v>1</v>
      </c>
      <c r="F34" s="2" t="str">
        <f t="shared" si="9"/>
        <v/>
      </c>
      <c r="G34" s="2" t="str">
        <f t="shared" si="9"/>
        <v/>
      </c>
      <c r="H34" s="2" t="str">
        <f t="shared" si="7"/>
        <v/>
      </c>
      <c r="I34" s="2" t="str">
        <f t="shared" si="8"/>
        <v/>
      </c>
      <c r="J34" s="2" t="str">
        <f>IF(B34&gt;0,VLOOKUP(I34,Punkteschema!$A$2:$B$101,2,FALSE),"")</f>
        <v/>
      </c>
    </row>
    <row r="35" spans="1:10" hidden="1" x14ac:dyDescent="0.35">
      <c r="A35" s="1"/>
      <c r="B35" s="2"/>
      <c r="C35" s="2"/>
      <c r="D35" s="2" t="str">
        <f t="shared" si="5"/>
        <v/>
      </c>
      <c r="E35" s="2" t="b">
        <v>1</v>
      </c>
      <c r="F35" s="2" t="str">
        <f t="shared" si="9"/>
        <v/>
      </c>
      <c r="G35" s="2" t="str">
        <f t="shared" si="9"/>
        <v/>
      </c>
      <c r="H35" s="2" t="str">
        <f t="shared" si="7"/>
        <v/>
      </c>
      <c r="I35" s="2" t="str">
        <f t="shared" si="8"/>
        <v/>
      </c>
      <c r="J35" s="2" t="str">
        <f>IF(B35&gt;0,VLOOKUP(I35,Punkteschema!$A$2:$B$101,2,FALSE),"")</f>
        <v/>
      </c>
    </row>
    <row r="36" spans="1:10" hidden="1" x14ac:dyDescent="0.35">
      <c r="A36" s="1"/>
      <c r="B36" s="2"/>
      <c r="C36" s="2"/>
      <c r="D36" s="2" t="str">
        <f t="shared" si="5"/>
        <v/>
      </c>
      <c r="E36" s="2" t="b">
        <v>1</v>
      </c>
      <c r="F36" s="2" t="str">
        <f t="shared" si="9"/>
        <v/>
      </c>
      <c r="G36" s="2" t="str">
        <f t="shared" si="9"/>
        <v/>
      </c>
      <c r="H36" s="2" t="str">
        <f t="shared" si="7"/>
        <v/>
      </c>
      <c r="I36" s="2" t="str">
        <f t="shared" si="8"/>
        <v/>
      </c>
      <c r="J36" s="2" t="str">
        <f>IF(B36&gt;0,VLOOKUP(I36,Punkteschema!$A$2:$B$101,2,FALSE),"")</f>
        <v/>
      </c>
    </row>
    <row r="37" spans="1:10" hidden="1" x14ac:dyDescent="0.35">
      <c r="A37" s="1"/>
      <c r="B37" s="2"/>
      <c r="C37" s="2"/>
      <c r="D37" s="2" t="str">
        <f t="shared" si="5"/>
        <v/>
      </c>
      <c r="E37" s="2" t="b">
        <v>1</v>
      </c>
      <c r="F37" s="2" t="str">
        <f t="shared" si="9"/>
        <v/>
      </c>
      <c r="G37" s="2" t="str">
        <f t="shared" si="9"/>
        <v/>
      </c>
      <c r="H37" s="2" t="str">
        <f t="shared" si="7"/>
        <v/>
      </c>
      <c r="I37" s="2" t="str">
        <f t="shared" si="8"/>
        <v/>
      </c>
      <c r="J37" s="2" t="str">
        <f>IF(B37&gt;0,VLOOKUP(I37,Punkteschema!$A$2:$B$101,2,FALSE),"")</f>
        <v/>
      </c>
    </row>
    <row r="38" spans="1:10" hidden="1" x14ac:dyDescent="0.35">
      <c r="A38" s="1"/>
      <c r="B38" s="2"/>
      <c r="C38" s="2"/>
      <c r="D38" s="2" t="str">
        <f t="shared" si="5"/>
        <v/>
      </c>
      <c r="E38" s="2" t="b">
        <v>1</v>
      </c>
      <c r="F38" s="2" t="str">
        <f t="shared" si="9"/>
        <v/>
      </c>
      <c r="G38" s="2" t="str">
        <f t="shared" si="9"/>
        <v/>
      </c>
      <c r="H38" s="2" t="str">
        <f t="shared" si="7"/>
        <v/>
      </c>
      <c r="I38" s="2" t="str">
        <f t="shared" si="8"/>
        <v/>
      </c>
      <c r="J38" s="2" t="str">
        <f>IF(B38&gt;0,VLOOKUP(I38,Punkteschema!$A$2:$B$101,2,FALSE),"")</f>
        <v/>
      </c>
    </row>
    <row r="39" spans="1:10" hidden="1" x14ac:dyDescent="0.35">
      <c r="A39" s="1"/>
      <c r="B39" s="2"/>
      <c r="C39" s="2"/>
      <c r="D39" s="2" t="str">
        <f t="shared" si="5"/>
        <v/>
      </c>
      <c r="E39" s="2" t="b">
        <v>1</v>
      </c>
      <c r="F39" s="2" t="str">
        <f t="shared" si="9"/>
        <v/>
      </c>
      <c r="G39" s="2" t="str">
        <f t="shared" si="9"/>
        <v/>
      </c>
      <c r="H39" s="2" t="str">
        <f t="shared" si="7"/>
        <v/>
      </c>
      <c r="I39" s="2" t="str">
        <f t="shared" si="8"/>
        <v/>
      </c>
      <c r="J39" s="2" t="str">
        <f>IF(B39&gt;0,VLOOKUP(I39,Punkteschema!$A$2:$B$101,2,FALSE),"")</f>
        <v/>
      </c>
    </row>
    <row r="40" spans="1:10" hidden="1" x14ac:dyDescent="0.35">
      <c r="A40" s="1"/>
      <c r="B40" s="2"/>
      <c r="C40" s="2"/>
      <c r="D40" s="2" t="str">
        <f t="shared" si="5"/>
        <v/>
      </c>
      <c r="E40" s="2" t="b">
        <v>1</v>
      </c>
      <c r="F40" s="2" t="str">
        <f t="shared" si="9"/>
        <v/>
      </c>
      <c r="G40" s="2" t="str">
        <f t="shared" si="9"/>
        <v/>
      </c>
      <c r="H40" s="2" t="str">
        <f t="shared" si="7"/>
        <v/>
      </c>
      <c r="I40" s="2" t="str">
        <f t="shared" si="8"/>
        <v/>
      </c>
      <c r="J40" s="2" t="str">
        <f>IF(B40&gt;0,VLOOKUP(I40,Punkteschema!$A$2:$B$101,2,FALSE),"")</f>
        <v/>
      </c>
    </row>
    <row r="41" spans="1:10" hidden="1" x14ac:dyDescent="0.35">
      <c r="A41" s="1"/>
      <c r="B41" s="2"/>
      <c r="C41" s="2"/>
      <c r="D41" s="2" t="str">
        <f t="shared" si="5"/>
        <v/>
      </c>
      <c r="E41" s="2" t="b">
        <v>1</v>
      </c>
      <c r="F41" s="2" t="str">
        <f t="shared" si="9"/>
        <v/>
      </c>
      <c r="G41" s="2" t="str">
        <f t="shared" si="9"/>
        <v/>
      </c>
      <c r="H41" s="2" t="str">
        <f t="shared" si="7"/>
        <v/>
      </c>
      <c r="I41" s="2" t="str">
        <f t="shared" si="8"/>
        <v/>
      </c>
      <c r="J41" s="2" t="str">
        <f>IF(B41&gt;0,VLOOKUP(I41,Punkteschema!$A$2:$B$101,2,FALSE),"")</f>
        <v/>
      </c>
    </row>
    <row r="42" spans="1:10" hidden="1" x14ac:dyDescent="0.35">
      <c r="A42" s="1"/>
      <c r="B42" s="2"/>
      <c r="C42" s="2"/>
      <c r="D42" s="2" t="str">
        <f t="shared" si="5"/>
        <v/>
      </c>
      <c r="E42" s="2" t="b">
        <v>1</v>
      </c>
      <c r="F42" s="2" t="str">
        <f t="shared" si="9"/>
        <v/>
      </c>
      <c r="G42" s="2" t="str">
        <f t="shared" si="9"/>
        <v/>
      </c>
      <c r="H42" s="2" t="str">
        <f t="shared" si="7"/>
        <v/>
      </c>
      <c r="I42" s="2" t="str">
        <f t="shared" si="8"/>
        <v/>
      </c>
      <c r="J42" s="2" t="str">
        <f>IF(B42&gt;0,VLOOKUP(I42,Punkteschema!$A$2:$B$101,2,FALSE),"")</f>
        <v/>
      </c>
    </row>
    <row r="43" spans="1:10" hidden="1" x14ac:dyDescent="0.35">
      <c r="A43" s="1"/>
      <c r="B43" s="2"/>
      <c r="C43" s="2"/>
      <c r="D43" s="2" t="str">
        <f t="shared" si="5"/>
        <v/>
      </c>
      <c r="E43" s="2" t="b">
        <v>1</v>
      </c>
      <c r="F43" s="2" t="str">
        <f t="shared" si="9"/>
        <v/>
      </c>
      <c r="G43" s="2" t="str">
        <f t="shared" si="9"/>
        <v/>
      </c>
      <c r="H43" s="2" t="str">
        <f t="shared" si="7"/>
        <v/>
      </c>
      <c r="I43" s="2" t="str">
        <f t="shared" si="8"/>
        <v/>
      </c>
      <c r="J43" s="2" t="str">
        <f>IF(B43&gt;0,VLOOKUP(I43,Punkteschema!$A$2:$B$101,2,FALSE),"")</f>
        <v/>
      </c>
    </row>
    <row r="44" spans="1:10" hidden="1" x14ac:dyDescent="0.35">
      <c r="A44" s="1"/>
      <c r="B44" s="2"/>
      <c r="C44" s="2"/>
      <c r="D44" s="2" t="str">
        <f t="shared" si="5"/>
        <v/>
      </c>
      <c r="E44" s="2" t="b">
        <v>1</v>
      </c>
      <c r="F44" s="2" t="str">
        <f t="shared" si="9"/>
        <v/>
      </c>
      <c r="G44" s="2" t="str">
        <f t="shared" si="9"/>
        <v/>
      </c>
      <c r="H44" s="2" t="str">
        <f t="shared" si="7"/>
        <v/>
      </c>
      <c r="I44" s="2" t="str">
        <f t="shared" si="8"/>
        <v/>
      </c>
      <c r="J44" s="2" t="str">
        <f>IF(B44&gt;0,VLOOKUP(I44,Punkteschema!$A$2:$B$101,2,FALSE),"")</f>
        <v/>
      </c>
    </row>
    <row r="45" spans="1:10" hidden="1" x14ac:dyDescent="0.35">
      <c r="A45" s="1"/>
      <c r="B45" s="2"/>
      <c r="C45" s="2"/>
      <c r="D45" s="2" t="str">
        <f t="shared" si="5"/>
        <v/>
      </c>
      <c r="E45" s="2" t="b">
        <v>1</v>
      </c>
      <c r="F45" s="2" t="str">
        <f t="shared" si="9"/>
        <v/>
      </c>
      <c r="G45" s="2" t="str">
        <f t="shared" si="9"/>
        <v/>
      </c>
      <c r="H45" s="2" t="str">
        <f t="shared" si="7"/>
        <v/>
      </c>
      <c r="I45" s="2" t="str">
        <f t="shared" si="8"/>
        <v/>
      </c>
      <c r="J45" s="2" t="str">
        <f>IF(B45&gt;0,VLOOKUP(I45,Punkteschema!$A$2:$B$101,2,FALSE),"")</f>
        <v/>
      </c>
    </row>
    <row r="46" spans="1:10" hidden="1" x14ac:dyDescent="0.35">
      <c r="A46" s="1"/>
      <c r="B46" s="2"/>
      <c r="C46" s="2"/>
      <c r="D46" s="2" t="str">
        <f t="shared" si="5"/>
        <v/>
      </c>
      <c r="E46" s="2" t="b">
        <v>1</v>
      </c>
      <c r="F46" s="2" t="str">
        <f t="shared" si="9"/>
        <v/>
      </c>
      <c r="G46" s="2" t="str">
        <f t="shared" si="9"/>
        <v/>
      </c>
      <c r="H46" s="2" t="str">
        <f t="shared" si="7"/>
        <v/>
      </c>
      <c r="I46" s="2" t="str">
        <f t="shared" si="8"/>
        <v/>
      </c>
      <c r="J46" s="2" t="str">
        <f>IF(B46&gt;0,VLOOKUP(I46,Punkteschema!$A$2:$B$101,2,FALSE),"")</f>
        <v/>
      </c>
    </row>
    <row r="47" spans="1:10" hidden="1" x14ac:dyDescent="0.35">
      <c r="A47" s="1"/>
      <c r="B47" s="2"/>
      <c r="C47" s="2"/>
      <c r="D47" s="2" t="str">
        <f t="shared" si="5"/>
        <v/>
      </c>
      <c r="E47" s="2" t="b">
        <v>1</v>
      </c>
      <c r="F47" s="2" t="str">
        <f t="shared" si="9"/>
        <v/>
      </c>
      <c r="G47" s="2" t="str">
        <f t="shared" si="9"/>
        <v/>
      </c>
      <c r="H47" s="2" t="str">
        <f t="shared" si="7"/>
        <v/>
      </c>
      <c r="I47" s="2" t="str">
        <f t="shared" si="8"/>
        <v/>
      </c>
      <c r="J47" s="2" t="str">
        <f>IF(B47&gt;0,VLOOKUP(I47,Punkteschema!$A$2:$B$101,2,FALSE),"")</f>
        <v/>
      </c>
    </row>
    <row r="48" spans="1:10" hidden="1" x14ac:dyDescent="0.35">
      <c r="A48" s="1"/>
      <c r="B48" s="2"/>
      <c r="C48" s="2"/>
      <c r="D48" s="2" t="str">
        <f t="shared" si="5"/>
        <v/>
      </c>
      <c r="E48" s="2" t="b">
        <v>1</v>
      </c>
      <c r="F48" s="2" t="str">
        <f t="shared" si="9"/>
        <v/>
      </c>
      <c r="G48" s="2" t="str">
        <f t="shared" si="9"/>
        <v/>
      </c>
      <c r="H48" s="2" t="str">
        <f t="shared" si="7"/>
        <v/>
      </c>
      <c r="I48" s="2" t="str">
        <f t="shared" si="8"/>
        <v/>
      </c>
      <c r="J48" s="2" t="str">
        <f>IF(B48&gt;0,VLOOKUP(I48,Punkteschema!$A$2:$B$101,2,FALSE),"")</f>
        <v/>
      </c>
    </row>
    <row r="49" spans="1:10" hidden="1" x14ac:dyDescent="0.35">
      <c r="A49" s="1"/>
      <c r="B49" s="2"/>
      <c r="C49" s="2"/>
      <c r="D49" s="2" t="str">
        <f t="shared" si="5"/>
        <v/>
      </c>
      <c r="E49" s="2" t="b">
        <v>1</v>
      </c>
      <c r="F49" s="2" t="str">
        <f t="shared" si="9"/>
        <v/>
      </c>
      <c r="G49" s="2" t="str">
        <f t="shared" si="9"/>
        <v/>
      </c>
      <c r="H49" s="2" t="str">
        <f t="shared" si="7"/>
        <v/>
      </c>
      <c r="I49" s="2" t="str">
        <f t="shared" si="8"/>
        <v/>
      </c>
      <c r="J49" s="2" t="str">
        <f>IF(B49&gt;0,VLOOKUP(I49,Punkteschema!$A$2:$B$101,2,FALSE),"")</f>
        <v/>
      </c>
    </row>
    <row r="50" spans="1:10" hidden="1" x14ac:dyDescent="0.35">
      <c r="A50" s="1"/>
      <c r="B50" s="2"/>
      <c r="C50" s="2"/>
      <c r="D50" s="2" t="str">
        <f t="shared" si="5"/>
        <v/>
      </c>
      <c r="E50" s="2" t="b">
        <v>1</v>
      </c>
      <c r="F50" s="2" t="str">
        <f t="shared" si="9"/>
        <v/>
      </c>
      <c r="G50" s="2" t="str">
        <f t="shared" si="9"/>
        <v/>
      </c>
      <c r="H50" s="2" t="str">
        <f t="shared" si="7"/>
        <v/>
      </c>
      <c r="I50" s="2" t="str">
        <f t="shared" si="8"/>
        <v/>
      </c>
      <c r="J50" s="2" t="str">
        <f>IF(B50&gt;0,VLOOKUP(I50,Punkteschema!$A$2:$B$101,2,FALSE),"")</f>
        <v/>
      </c>
    </row>
    <row r="51" spans="1:10" hidden="1" x14ac:dyDescent="0.35">
      <c r="A51" s="1"/>
      <c r="B51" s="2"/>
      <c r="C51" s="2"/>
      <c r="D51" s="2" t="str">
        <f t="shared" si="5"/>
        <v/>
      </c>
      <c r="E51" s="2" t="b">
        <v>1</v>
      </c>
      <c r="F51" s="2" t="str">
        <f t="shared" si="9"/>
        <v/>
      </c>
      <c r="G51" s="2" t="str">
        <f t="shared" si="9"/>
        <v/>
      </c>
      <c r="H51" s="2" t="str">
        <f t="shared" si="7"/>
        <v/>
      </c>
      <c r="I51" s="2" t="str">
        <f t="shared" si="8"/>
        <v/>
      </c>
      <c r="J51" s="2" t="str">
        <f>IF(B51&gt;0,VLOOKUP(I51,Punkteschema!$A$2:$B$101,2,FALSE),"")</f>
        <v/>
      </c>
    </row>
    <row r="52" spans="1:10" hidden="1" x14ac:dyDescent="0.35">
      <c r="A52" s="1"/>
      <c r="B52" s="2"/>
      <c r="C52" s="2"/>
      <c r="D52" s="2" t="str">
        <f t="shared" si="5"/>
        <v/>
      </c>
      <c r="E52" s="2" t="b">
        <v>1</v>
      </c>
      <c r="F52" s="2" t="str">
        <f t="shared" si="9"/>
        <v/>
      </c>
      <c r="G52" s="2" t="str">
        <f t="shared" si="9"/>
        <v/>
      </c>
      <c r="H52" s="2" t="str">
        <f t="shared" si="7"/>
        <v/>
      </c>
      <c r="I52" s="2" t="str">
        <f t="shared" si="8"/>
        <v/>
      </c>
      <c r="J52" s="2" t="str">
        <f>IF(B52&gt;0,VLOOKUP(I52,Punkteschema!$A$2:$B$101,2,FALSE),"")</f>
        <v/>
      </c>
    </row>
    <row r="53" spans="1:10" hidden="1" x14ac:dyDescent="0.35">
      <c r="A53" s="1"/>
      <c r="B53" s="2"/>
      <c r="C53" s="2"/>
      <c r="D53" s="2" t="str">
        <f t="shared" si="5"/>
        <v/>
      </c>
      <c r="E53" s="2" t="b">
        <v>1</v>
      </c>
      <c r="F53" s="2" t="str">
        <f t="shared" ref="F53:G55" si="10">IF(B53&gt;0,COUNTIF(B$3:B$55,"&lt;"&amp;B53)+1,"")</f>
        <v/>
      </c>
      <c r="G53" s="2" t="str">
        <f t="shared" si="10"/>
        <v/>
      </c>
      <c r="H53" s="2" t="str">
        <f>IF(AND(B53&gt;0,C53&gt;0),COUNTIF(D$3:D$55,"&lt;"&amp;D53)+1,"")</f>
        <v/>
      </c>
      <c r="I53" s="2" t="str">
        <f>IF(B53&gt;0,IF(E53,MIN(F53:H53),MAX(F53:H53)),"")</f>
        <v/>
      </c>
      <c r="J53" s="2" t="str">
        <f>IF(B53&gt;0,VLOOKUP(I53,Punkteschema!$A$2:$B$101,2,FALSE),"")</f>
        <v/>
      </c>
    </row>
    <row r="54" spans="1:10" hidden="1" x14ac:dyDescent="0.35">
      <c r="A54" s="1"/>
      <c r="B54" s="2"/>
      <c r="C54" s="2"/>
      <c r="D54" s="2" t="str">
        <f t="shared" si="5"/>
        <v/>
      </c>
      <c r="E54" s="2" t="b">
        <v>1</v>
      </c>
      <c r="F54" s="2" t="str">
        <f t="shared" si="10"/>
        <v/>
      </c>
      <c r="G54" s="2" t="str">
        <f t="shared" si="10"/>
        <v/>
      </c>
      <c r="H54" s="2" t="str">
        <f>IF(AND(B54&gt;0,C54&gt;0),COUNTIF(D$3:D$55,"&lt;"&amp;D54)+1,"")</f>
        <v/>
      </c>
      <c r="I54" s="2" t="str">
        <f>IF(B54&gt;0,IF(E54,MIN(F54:H54),MAX(F54:H54)),"")</f>
        <v/>
      </c>
      <c r="J54" s="2" t="str">
        <f>IF(B54&gt;0,VLOOKUP(I54,Punkteschema!$A$2:$B$101,2,FALSE),"")</f>
        <v/>
      </c>
    </row>
    <row r="55" spans="1:10" hidden="1" x14ac:dyDescent="0.35">
      <c r="A55" s="1"/>
      <c r="B55" s="2"/>
      <c r="C55" s="2"/>
      <c r="D55" s="2" t="str">
        <f t="shared" si="5"/>
        <v/>
      </c>
      <c r="E55" s="2" t="b">
        <v>1</v>
      </c>
      <c r="F55" s="2" t="str">
        <f t="shared" si="10"/>
        <v/>
      </c>
      <c r="G55" s="2" t="str">
        <f t="shared" si="10"/>
        <v/>
      </c>
      <c r="H55" s="2" t="str">
        <f>IF(AND(B55&gt;0,C55&gt;0),COUNTIF(D$3:D$55,"&lt;"&amp;D55)+1,"")</f>
        <v/>
      </c>
      <c r="I55" s="2" t="str">
        <f>IF(B55&gt;0,IF(E55,MIN(F55:H55),MAX(F55:H55)),"")</f>
        <v/>
      </c>
      <c r="J55" s="2" t="str">
        <f>IF(B55&gt;0,VLOOKUP(I55,Punkteschema!$A$2:$B$101,2,FALSE),"")</f>
        <v/>
      </c>
    </row>
    <row r="57" spans="1:10" x14ac:dyDescent="0.35">
      <c r="A57" s="4" t="s">
        <v>3640</v>
      </c>
      <c r="E57" s="4" t="s">
        <v>3294</v>
      </c>
      <c r="F57" s="42" t="s">
        <v>3482</v>
      </c>
      <c r="G57" s="4" t="s">
        <v>3300</v>
      </c>
    </row>
    <row r="58" spans="1:10" x14ac:dyDescent="0.35">
      <c r="A58" s="4" t="s">
        <v>4070</v>
      </c>
      <c r="E58" s="4" t="s">
        <v>3295</v>
      </c>
      <c r="F58" s="42" t="s">
        <v>3483</v>
      </c>
      <c r="G58" s="4" t="s">
        <v>3300</v>
      </c>
    </row>
    <row r="59" spans="1:10" x14ac:dyDescent="0.35">
      <c r="A59" s="4" t="s">
        <v>3676</v>
      </c>
    </row>
    <row r="61" spans="1:10" x14ac:dyDescent="0.35">
      <c r="A61" s="43" t="s">
        <v>3493</v>
      </c>
      <c r="B61" s="43" t="s">
        <v>4071</v>
      </c>
    </row>
    <row r="62" spans="1:10" x14ac:dyDescent="0.35">
      <c r="A62" s="43"/>
      <c r="B62" s="43" t="s">
        <v>4072</v>
      </c>
    </row>
    <row r="63" spans="1:10" x14ac:dyDescent="0.35">
      <c r="A63" s="43"/>
      <c r="B63" s="43"/>
    </row>
  </sheetData>
  <sortState ref="A3:J17">
    <sortCondition ref="I3:I17"/>
    <sortCondition ref="D3:D17"/>
    <sortCondition ref="B3:B17"/>
    <sortCondition ref="C3:C17"/>
    <sortCondition ref="A3:A17"/>
  </sortState>
  <mergeCells count="1">
    <mergeCell ref="A1:J1"/>
  </mergeCells>
  <dataValidations disablePrompts="1" count="1">
    <dataValidation type="list" allowBlank="1" showInputMessage="1" showErrorMessage="1" sqref="A3:A55">
      <formula1>Teilnehmerliste</formula1>
    </dataValidation>
  </dataValidations>
  <pageMargins left="0.39370078740157483" right="0.39370078740157483" top="0.39370078740157483" bottom="0.39370078740157483" header="0.31496062992125984" footer="0.31496062992125984"/>
  <pageSetup paperSize="9" scale="10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29</vt:i4>
      </vt:variant>
      <vt:variant>
        <vt:lpstr>Benannte Bereiche</vt:lpstr>
      </vt:variant>
      <vt:variant>
        <vt:i4>3</vt:i4>
      </vt:variant>
    </vt:vector>
  </HeadingPairs>
  <TitlesOfParts>
    <vt:vector size="32" baseType="lpstr">
      <vt:lpstr>Deckblatt</vt:lpstr>
      <vt:lpstr>Gesamtstand</vt:lpstr>
      <vt:lpstr>Verlosungen</vt:lpstr>
      <vt:lpstr>Einzelwertung1</vt:lpstr>
      <vt:lpstr>Einzelwertung2</vt:lpstr>
      <vt:lpstr>Einzelwertung3</vt:lpstr>
      <vt:lpstr>Einzelwertung4</vt:lpstr>
      <vt:lpstr>Einzelwertung5</vt:lpstr>
      <vt:lpstr>Einzelwertung6</vt:lpstr>
      <vt:lpstr>Einzelwertung7</vt:lpstr>
      <vt:lpstr>Einzelwertung8</vt:lpstr>
      <vt:lpstr>Einzelwertung9</vt:lpstr>
      <vt:lpstr>Einzelwertung10</vt:lpstr>
      <vt:lpstr>Einzelwertung11</vt:lpstr>
      <vt:lpstr>Einzelwertung12</vt:lpstr>
      <vt:lpstr>Einzelwertung13</vt:lpstr>
      <vt:lpstr>Einzelwertung14</vt:lpstr>
      <vt:lpstr>Einzelwertung15</vt:lpstr>
      <vt:lpstr>Einzelwertung16</vt:lpstr>
      <vt:lpstr>Einzelwertung17</vt:lpstr>
      <vt:lpstr>Einzelwertung18</vt:lpstr>
      <vt:lpstr>Statistik</vt:lpstr>
      <vt:lpstr>bangolf_players</vt:lpstr>
      <vt:lpstr>Teilnehmer</vt:lpstr>
      <vt:lpstr>bangolf_kategorien</vt:lpstr>
      <vt:lpstr>Punkteschema</vt:lpstr>
      <vt:lpstr>Hilfe</vt:lpstr>
      <vt:lpstr>Vereine</vt:lpstr>
      <vt:lpstr>Preise</vt:lpstr>
      <vt:lpstr>Gesamtstand!Druckbereich</vt:lpstr>
      <vt:lpstr>Verlosungen!Druckbereich</vt:lpstr>
      <vt:lpstr>Teilnehmerliste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Tabor</dc:creator>
  <cp:lastModifiedBy>Peter Tabor</cp:lastModifiedBy>
  <cp:lastPrinted>2020-09-05T06:00:16Z</cp:lastPrinted>
  <dcterms:created xsi:type="dcterms:W3CDTF">2015-05-08T13:14:29Z</dcterms:created>
  <dcterms:modified xsi:type="dcterms:W3CDTF">2020-09-05T06:01:56Z</dcterms:modified>
</cp:coreProperties>
</file>