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2" windowWidth="14496" windowHeight="6732" activeTab="0"/>
  </bookViews>
  <sheets>
    <sheet name="Rechnen" sheetId="1" r:id="rId1"/>
    <sheet name="Übersicht" sheetId="2" r:id="rId2"/>
    <sheet name="Minigolf-Ultra#43" sheetId="3" r:id="rId3"/>
    <sheet name="Pinkydiver#55" sheetId="4" r:id="rId4"/>
    <sheet name="head202#73" sheetId="5" r:id="rId5"/>
    <sheet name="rolf#77" sheetId="6" r:id="rId6"/>
    <sheet name="Adressen" sheetId="7" r:id="rId7"/>
    <sheet name="Distanzmatrix" sheetId="8" r:id="rId8"/>
    <sheet name="Distanzliste" sheetId="9" r:id="rId9"/>
  </sheets>
  <definedNames/>
  <calcPr fullCalcOnLoad="1"/>
</workbook>
</file>

<file path=xl/sharedStrings.xml><?xml version="1.0" encoding="utf-8"?>
<sst xmlns="http://schemas.openxmlformats.org/spreadsheetml/2006/main" count="1098" uniqueCount="633">
  <si>
    <t>Dormagen</t>
  </si>
  <si>
    <t>Attendorn</t>
  </si>
  <si>
    <t>Lüdenscheid</t>
  </si>
  <si>
    <t>Wesel</t>
  </si>
  <si>
    <t>Gladbeck</t>
  </si>
  <si>
    <t>Essen</t>
  </si>
  <si>
    <t>Herten</t>
  </si>
  <si>
    <t>Hamm</t>
  </si>
  <si>
    <t>Paderborn</t>
  </si>
  <si>
    <t>Witten</t>
  </si>
  <si>
    <t>Hagen</t>
  </si>
  <si>
    <t>Mannschaft</t>
  </si>
  <si>
    <t>PLZ</t>
  </si>
  <si>
    <t>Ort</t>
  </si>
  <si>
    <t>Strasse+Hausnummer</t>
  </si>
  <si>
    <t>MC 62 Lüdenscheid</t>
  </si>
  <si>
    <t>BGV Bergisch Land II</t>
  </si>
  <si>
    <t>HMC Büttgen III</t>
  </si>
  <si>
    <t>BGSC Gladbeck</t>
  </si>
  <si>
    <t>1. Essener CGC Blau-Gold</t>
  </si>
  <si>
    <t>BGV Backumer Tal Herten</t>
  </si>
  <si>
    <t>KSV Baltrum</t>
  </si>
  <si>
    <t>MGC Dormagen-Brechten III</t>
  </si>
  <si>
    <t>MSC Wesel II</t>
  </si>
  <si>
    <t>MGC AS Witten I</t>
  </si>
  <si>
    <t>1. BGC Paderborn</t>
  </si>
  <si>
    <t>SSC Hagen</t>
  </si>
  <si>
    <t>BGSV Castrop II</t>
  </si>
  <si>
    <t>MSC Herscheid</t>
  </si>
  <si>
    <t>BGC Schloss Paffendorf</t>
  </si>
  <si>
    <t>System</t>
  </si>
  <si>
    <t>Spechtstraße 26</t>
  </si>
  <si>
    <t>Bohmertstrasse 283</t>
  </si>
  <si>
    <t>Lichtenhorst 13</t>
  </si>
  <si>
    <t>Hordtstraße 18</t>
  </si>
  <si>
    <t>Auf der Lieth 5</t>
  </si>
  <si>
    <t>Zeche Holland Str. 6</t>
  </si>
  <si>
    <t>41564</t>
  </si>
  <si>
    <t>41540</t>
  </si>
  <si>
    <t>50126</t>
  </si>
  <si>
    <t>57439</t>
  </si>
  <si>
    <t>58511</t>
  </si>
  <si>
    <t>46483</t>
  </si>
  <si>
    <t>45964</t>
  </si>
  <si>
    <t>45356</t>
  </si>
  <si>
    <t>45699</t>
  </si>
  <si>
    <t>42555</t>
  </si>
  <si>
    <t>44581</t>
  </si>
  <si>
    <t>59071</t>
  </si>
  <si>
    <t>33100</t>
  </si>
  <si>
    <t>58456</t>
  </si>
  <si>
    <t>58099</t>
  </si>
  <si>
    <t>Castrop-Rauxel</t>
  </si>
  <si>
    <t>Lfd</t>
  </si>
  <si>
    <t>Nr</t>
  </si>
  <si>
    <t>LL1-1</t>
  </si>
  <si>
    <t>LL1-2</t>
  </si>
  <si>
    <t>LL1-3</t>
  </si>
  <si>
    <t>LL1-4</t>
  </si>
  <si>
    <t>LL1-5</t>
  </si>
  <si>
    <t>LL2-1</t>
  </si>
  <si>
    <t>LL2-2</t>
  </si>
  <si>
    <t>LL2-3</t>
  </si>
  <si>
    <t>LL2-4</t>
  </si>
  <si>
    <t>LL2-5</t>
  </si>
  <si>
    <t>LL3-1</t>
  </si>
  <si>
    <t>LL3-2</t>
  </si>
  <si>
    <t>LL3-3</t>
  </si>
  <si>
    <t>LL3-4</t>
  </si>
  <si>
    <t>LL3-5</t>
  </si>
  <si>
    <t>Velbert</t>
  </si>
  <si>
    <t>Bergheim</t>
  </si>
  <si>
    <t>Kaarst</t>
  </si>
  <si>
    <t>Hackhauser Str. 10</t>
  </si>
  <si>
    <t>Olympiastraße 1</t>
  </si>
  <si>
    <t>Recklinghauser Straße 238</t>
  </si>
  <si>
    <t>Teichstraße 20</t>
  </si>
  <si>
    <t>Rheinpromenade 11</t>
  </si>
  <si>
    <t>Antoniusstraße 16</t>
  </si>
  <si>
    <t>Schwerter Str. 67</t>
  </si>
  <si>
    <t>Paulmannshöher Straße 17</t>
  </si>
  <si>
    <t>Ostenallee 76B</t>
  </si>
  <si>
    <t>188, 130</t>
  </si>
  <si>
    <t>0, 0</t>
  </si>
  <si>
    <t>187, 132</t>
  </si>
  <si>
    <t>147, 108</t>
  </si>
  <si>
    <t>145, 85</t>
  </si>
  <si>
    <t>171, 104</t>
  </si>
  <si>
    <t>160, 95</t>
  </si>
  <si>
    <t>169, 98</t>
  </si>
  <si>
    <t>186, 149</t>
  </si>
  <si>
    <t>214, 144</t>
  </si>
  <si>
    <t>141, 118</t>
  </si>
  <si>
    <t>112, 79</t>
  </si>
  <si>
    <t>131, 91</t>
  </si>
  <si>
    <t>141, 109</t>
  </si>
  <si>
    <t>103, 65</t>
  </si>
  <si>
    <t>26.5, 27</t>
  </si>
  <si>
    <t>59.8, 53</t>
  </si>
  <si>
    <t>101, 76</t>
  </si>
  <si>
    <t>87.7, 65</t>
  </si>
  <si>
    <t>99.7, 76</t>
  </si>
  <si>
    <t>88.4, 62</t>
  </si>
  <si>
    <t>86, 68</t>
  </si>
  <si>
    <t>27.2, 32</t>
  </si>
  <si>
    <t>104, 74</t>
  </si>
  <si>
    <t>77.9, 58</t>
  </si>
  <si>
    <t>70.6, 54</t>
  </si>
  <si>
    <t>119, 76</t>
  </si>
  <si>
    <t>128, 90</t>
  </si>
  <si>
    <t>124, 86</t>
  </si>
  <si>
    <t>59.4, 48</t>
  </si>
  <si>
    <t>94.3, 64</t>
  </si>
  <si>
    <t>66.7, 50</t>
  </si>
  <si>
    <t>82.4, 60</t>
  </si>
  <si>
    <t>67.4, 48</t>
  </si>
  <si>
    <t>65, 54</t>
  </si>
  <si>
    <t>34.5, 32</t>
  </si>
  <si>
    <t>128, 87</t>
  </si>
  <si>
    <t>74.6, 54</t>
  </si>
  <si>
    <t>70.2, 49</t>
  </si>
  <si>
    <t>117, 89</t>
  </si>
  <si>
    <t>54.9, 53</t>
  </si>
  <si>
    <t>25.5, 42</t>
  </si>
  <si>
    <t>53.6, 53</t>
  </si>
  <si>
    <t>32.9, 51</t>
  </si>
  <si>
    <t>76.7, 75</t>
  </si>
  <si>
    <t>83.9, 71</t>
  </si>
  <si>
    <t>103, 88</t>
  </si>
  <si>
    <t>35.5, 37</t>
  </si>
  <si>
    <t>16.9, 30</t>
  </si>
  <si>
    <t>70.2, 70</t>
  </si>
  <si>
    <t>85.2, 71</t>
  </si>
  <si>
    <t>30.7, 29</t>
  </si>
  <si>
    <t>19.9, 20</t>
  </si>
  <si>
    <t>29, 23</t>
  </si>
  <si>
    <t>65.5, 52</t>
  </si>
  <si>
    <t>127, 92</t>
  </si>
  <si>
    <t>90.7, 75</t>
  </si>
  <si>
    <t>37.8, 32</t>
  </si>
  <si>
    <t>31.9, 34</t>
  </si>
  <si>
    <t>65.7, 60</t>
  </si>
  <si>
    <t>49.2, 43</t>
  </si>
  <si>
    <t>75.1, 61</t>
  </si>
  <si>
    <t>21.8, 29</t>
  </si>
  <si>
    <t>8.9, 18</t>
  </si>
  <si>
    <t>45, 43</t>
  </si>
  <si>
    <t>98.2, 75</t>
  </si>
  <si>
    <t>110, 93</t>
  </si>
  <si>
    <t>59.8, 46</t>
  </si>
  <si>
    <t>37.2, 37</t>
  </si>
  <si>
    <t>87.7, 73</t>
  </si>
  <si>
    <t>17.5, 22</t>
  </si>
  <si>
    <t>54, 50</t>
  </si>
  <si>
    <t>115, 90</t>
  </si>
  <si>
    <t>105, 90</t>
  </si>
  <si>
    <t>54.6, 41</t>
  </si>
  <si>
    <t>31.8, 35</t>
  </si>
  <si>
    <t>82.5, 69</t>
  </si>
  <si>
    <t>64.1, 51</t>
  </si>
  <si>
    <t>72.7, 54</t>
  </si>
  <si>
    <t>91.1, 71</t>
  </si>
  <si>
    <t>40.7, 37</t>
  </si>
  <si>
    <t>63.2, 44</t>
  </si>
  <si>
    <t>116, 86</t>
  </si>
  <si>
    <t>100, 76</t>
  </si>
  <si>
    <t>39, 35</t>
  </si>
  <si>
    <t>96.3, 76</t>
  </si>
  <si>
    <t>153, 114</t>
  </si>
  <si>
    <t>100, 73</t>
  </si>
  <si>
    <t>77.9, 67</t>
  </si>
  <si>
    <t>128, 99</t>
  </si>
  <si>
    <t>110, 82</t>
  </si>
  <si>
    <t>151, 102</t>
  </si>
  <si>
    <t>125, 78</t>
  </si>
  <si>
    <t>101, 71</t>
  </si>
  <si>
    <t>95, 76</t>
  </si>
  <si>
    <t>140, 80</t>
  </si>
  <si>
    <t>30.3, 27</t>
  </si>
  <si>
    <t>105, 78</t>
  </si>
  <si>
    <t>58.1, 44</t>
  </si>
  <si>
    <t>86.5, 60</t>
  </si>
  <si>
    <t>30.7, 25</t>
  </si>
  <si>
    <t>32.9, 35</t>
  </si>
  <si>
    <t>51.3, 42</t>
  </si>
  <si>
    <t>70.1, 56</t>
  </si>
  <si>
    <t>62.8, 58</t>
  </si>
  <si>
    <t>78.6, 73</t>
  </si>
  <si>
    <t>von</t>
  </si>
  <si>
    <t>nach</t>
  </si>
  <si>
    <t>km</t>
  </si>
  <si>
    <t>min</t>
  </si>
  <si>
    <t>Kürzel</t>
  </si>
  <si>
    <t>PAD</t>
  </si>
  <si>
    <t>DOR</t>
  </si>
  <si>
    <t>BÜT</t>
  </si>
  <si>
    <t>BGL</t>
  </si>
  <si>
    <t>CAS</t>
  </si>
  <si>
    <t>CGC</t>
  </si>
  <si>
    <t>HER</t>
  </si>
  <si>
    <t>GLA</t>
  </si>
  <si>
    <t>WES</t>
  </si>
  <si>
    <t>PAF</t>
  </si>
  <si>
    <t>BAC</t>
  </si>
  <si>
    <t>HAG</t>
  </si>
  <si>
    <t>WIT</t>
  </si>
  <si>
    <t>LÜD</t>
  </si>
  <si>
    <t>BAL</t>
  </si>
  <si>
    <t>Kürzel und Adresse</t>
  </si>
  <si>
    <t>km und min zwischen den Adressen</t>
  </si>
  <si>
    <t>km oder min?</t>
  </si>
  <si>
    <t>key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</si>
  <si>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</si>
  <si>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</si>
  <si>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</si>
  <si>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</si>
  <si>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</si>
  <si>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</si>
  <si>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</si>
  <si>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</si>
  <si>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</si>
  <si>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1_10</t>
  </si>
  <si>
    <t>1_11</t>
  </si>
  <si>
    <t>1_12</t>
  </si>
  <si>
    <t>1_13</t>
  </si>
  <si>
    <t>1_14</t>
  </si>
  <si>
    <t>1_15</t>
  </si>
  <si>
    <t>2_1</t>
  </si>
  <si>
    <t>2_2</t>
  </si>
  <si>
    <t>2_3</t>
  </si>
  <si>
    <t>2_4</t>
  </si>
  <si>
    <t>2_5</t>
  </si>
  <si>
    <t>2_6</t>
  </si>
  <si>
    <t>2_7</t>
  </si>
  <si>
    <t>2_8</t>
  </si>
  <si>
    <t>2_9</t>
  </si>
  <si>
    <t>2_10</t>
  </si>
  <si>
    <t>2_11</t>
  </si>
  <si>
    <t>2_12</t>
  </si>
  <si>
    <t>2_13</t>
  </si>
  <si>
    <t>2_14</t>
  </si>
  <si>
    <t>2_15</t>
  </si>
  <si>
    <t>3_1</t>
  </si>
  <si>
    <t>3_2</t>
  </si>
  <si>
    <t>3_3</t>
  </si>
  <si>
    <t>3_4</t>
  </si>
  <si>
    <t>3_5</t>
  </si>
  <si>
    <t>3_6</t>
  </si>
  <si>
    <t>3_7</t>
  </si>
  <si>
    <t>3_8</t>
  </si>
  <si>
    <t>3_9</t>
  </si>
  <si>
    <t>3_10</t>
  </si>
  <si>
    <t>3_11</t>
  </si>
  <si>
    <t>3_12</t>
  </si>
  <si>
    <t>3_13</t>
  </si>
  <si>
    <t>3_14</t>
  </si>
  <si>
    <t>3_15</t>
  </si>
  <si>
    <t>4_1</t>
  </si>
  <si>
    <t>4_2</t>
  </si>
  <si>
    <t>4_3</t>
  </si>
  <si>
    <t>4_4</t>
  </si>
  <si>
    <t>4_5</t>
  </si>
  <si>
    <t>4_6</t>
  </si>
  <si>
    <t>4_7</t>
  </si>
  <si>
    <t>4_8</t>
  </si>
  <si>
    <t>4_9</t>
  </si>
  <si>
    <t>4_10</t>
  </si>
  <si>
    <t>4_11</t>
  </si>
  <si>
    <t>4_12</t>
  </si>
  <si>
    <t>4_13</t>
  </si>
  <si>
    <t>4_14</t>
  </si>
  <si>
    <t>4_15</t>
  </si>
  <si>
    <t>5_1</t>
  </si>
  <si>
    <t>5_2</t>
  </si>
  <si>
    <t>5_3</t>
  </si>
  <si>
    <t>5_4</t>
  </si>
  <si>
    <t>5_5</t>
  </si>
  <si>
    <t>5_6</t>
  </si>
  <si>
    <t>5_7</t>
  </si>
  <si>
    <t>5_8</t>
  </si>
  <si>
    <t>5_9</t>
  </si>
  <si>
    <t>5_10</t>
  </si>
  <si>
    <t>5_11</t>
  </si>
  <si>
    <t>5_12</t>
  </si>
  <si>
    <t>5_13</t>
  </si>
  <si>
    <t>5_14</t>
  </si>
  <si>
    <t>5_15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</si>
  <si>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</si>
  <si>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</si>
  <si>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</si>
  <si>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</si>
  <si>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</si>
  <si>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</si>
  <si>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</si>
  <si>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</si>
  <si>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</si>
  <si>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</si>
  <si>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</si>
  <si>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6_12</t>
  </si>
  <si>
    <t>6_13</t>
  </si>
  <si>
    <t>6_14</t>
  </si>
  <si>
    <t>6_15</t>
  </si>
  <si>
    <t>7_1</t>
  </si>
  <si>
    <t>7_2</t>
  </si>
  <si>
    <t>7_3</t>
  </si>
  <si>
    <t>7_4</t>
  </si>
  <si>
    <t>7_5</t>
  </si>
  <si>
    <t>7_6</t>
  </si>
  <si>
    <t>7_7</t>
  </si>
  <si>
    <t>7_8</t>
  </si>
  <si>
    <t>7_9</t>
  </si>
  <si>
    <t>7_10</t>
  </si>
  <si>
    <t>7_11</t>
  </si>
  <si>
    <t>7_12</t>
  </si>
  <si>
    <t>7_13</t>
  </si>
  <si>
    <t>7_14</t>
  </si>
  <si>
    <t>7_15</t>
  </si>
  <si>
    <t>8_1</t>
  </si>
  <si>
    <t>8_2</t>
  </si>
  <si>
    <t>8_3</t>
  </si>
  <si>
    <t>8_4</t>
  </si>
  <si>
    <t>8_5</t>
  </si>
  <si>
    <t>8_6</t>
  </si>
  <si>
    <t>8_7</t>
  </si>
  <si>
    <t>8_8</t>
  </si>
  <si>
    <t>8_9</t>
  </si>
  <si>
    <t>8_10</t>
  </si>
  <si>
    <t>8_11</t>
  </si>
  <si>
    <t>8_12</t>
  </si>
  <si>
    <t>8_13</t>
  </si>
  <si>
    <t>8_14</t>
  </si>
  <si>
    <t>8_15</t>
  </si>
  <si>
    <t>9_1</t>
  </si>
  <si>
    <t>9_2</t>
  </si>
  <si>
    <t>9_3</t>
  </si>
  <si>
    <t>9_4</t>
  </si>
  <si>
    <t>9_5</t>
  </si>
  <si>
    <t>9_6</t>
  </si>
  <si>
    <t>9_7</t>
  </si>
  <si>
    <t>9_8</t>
  </si>
  <si>
    <t>9_9</t>
  </si>
  <si>
    <t>9_10</t>
  </si>
  <si>
    <t>9_11</t>
  </si>
  <si>
    <t>9_12</t>
  </si>
  <si>
    <t>9_13</t>
  </si>
  <si>
    <t>9_14</t>
  </si>
  <si>
    <t>9_15</t>
  </si>
  <si>
    <t>10_1</t>
  </si>
  <si>
    <t>10_2</t>
  </si>
  <si>
    <t>10_3</t>
  </si>
  <si>
    <t>10_4</t>
  </si>
  <si>
    <t>10_5</t>
  </si>
  <si>
    <t>10_6</t>
  </si>
  <si>
    <t>10_7</t>
  </si>
  <si>
    <t>10_8</t>
  </si>
  <si>
    <t>10_9</t>
  </si>
  <si>
    <t>10_10</t>
  </si>
  <si>
    <t>10_11</t>
  </si>
  <si>
    <t>10_12</t>
  </si>
  <si>
    <t>10_13</t>
  </si>
  <si>
    <t>10_14</t>
  </si>
  <si>
    <t>10_15</t>
  </si>
  <si>
    <t>11_1</t>
  </si>
  <si>
    <t>11_2</t>
  </si>
  <si>
    <t>11_3</t>
  </si>
  <si>
    <t>11_4</t>
  </si>
  <si>
    <t>11_5</t>
  </si>
  <si>
    <t>11_6</t>
  </si>
  <si>
    <t>11_7</t>
  </si>
  <si>
    <t>11_8</t>
  </si>
  <si>
    <t>11_9</t>
  </si>
  <si>
    <t>11_10</t>
  </si>
  <si>
    <t>11_11</t>
  </si>
  <si>
    <t>11_12</t>
  </si>
  <si>
    <t>11_13</t>
  </si>
  <si>
    <t>11_14</t>
  </si>
  <si>
    <t>11_15</t>
  </si>
  <si>
    <t>12_1</t>
  </si>
  <si>
    <t>12_2</t>
  </si>
  <si>
    <t>12_3</t>
  </si>
  <si>
    <t>12_4</t>
  </si>
  <si>
    <t>12_5</t>
  </si>
  <si>
    <t>12_6</t>
  </si>
  <si>
    <t>12_7</t>
  </si>
  <si>
    <t>12_8</t>
  </si>
  <si>
    <t>12_9</t>
  </si>
  <si>
    <t>12_10</t>
  </si>
  <si>
    <t>12_11</t>
  </si>
  <si>
    <t>12_12</t>
  </si>
  <si>
    <t>12_13</t>
  </si>
  <si>
    <t>12_14</t>
  </si>
  <si>
    <t>12_15</t>
  </si>
  <si>
    <t>13_1</t>
  </si>
  <si>
    <t>13_2</t>
  </si>
  <si>
    <t>13_3</t>
  </si>
  <si>
    <t>13_4</t>
  </si>
  <si>
    <t>13_5</t>
  </si>
  <si>
    <t>13_6</t>
  </si>
  <si>
    <t>13_7</t>
  </si>
  <si>
    <t>13_8</t>
  </si>
  <si>
    <t>13_9</t>
  </si>
  <si>
    <t>13_10</t>
  </si>
  <si>
    <t>13_11</t>
  </si>
  <si>
    <t>13_12</t>
  </si>
  <si>
    <t>13_13</t>
  </si>
  <si>
    <t>13_14</t>
  </si>
  <si>
    <t>13_15</t>
  </si>
  <si>
    <t>14_1</t>
  </si>
  <si>
    <t>14_2</t>
  </si>
  <si>
    <t>14_3</t>
  </si>
  <si>
    <t>14_4</t>
  </si>
  <si>
    <t>14_5</t>
  </si>
  <si>
    <t>14_6</t>
  </si>
  <si>
    <t>14_7</t>
  </si>
  <si>
    <t>14_8</t>
  </si>
  <si>
    <t>14_9</t>
  </si>
  <si>
    <t>14_10</t>
  </si>
  <si>
    <t>14_11</t>
  </si>
  <si>
    <t>14_12</t>
  </si>
  <si>
    <t>14_13</t>
  </si>
  <si>
    <t>14_14</t>
  </si>
  <si>
    <t>14_15</t>
  </si>
  <si>
    <t>15_1</t>
  </si>
  <si>
    <t>15_2</t>
  </si>
  <si>
    <t>15_3</t>
  </si>
  <si>
    <t>15_4</t>
  </si>
  <si>
    <t>15_5</t>
  </si>
  <si>
    <t>15_6</t>
  </si>
  <si>
    <t>15_7</t>
  </si>
  <si>
    <t>15_8</t>
  </si>
  <si>
    <t>15_9</t>
  </si>
  <si>
    <t>15_10</t>
  </si>
  <si>
    <t>15_11</t>
  </si>
  <si>
    <t>15_12</t>
  </si>
  <si>
    <t>15_13</t>
  </si>
  <si>
    <t>15_14</t>
  </si>
  <si>
    <t>15_15</t>
  </si>
  <si>
    <t>Summe</t>
  </si>
  <si>
    <t>Mittel</t>
  </si>
  <si>
    <t>LL1</t>
  </si>
  <si>
    <t>LL2</t>
  </si>
  <si>
    <t>LL3</t>
  </si>
  <si>
    <t>Min Sum</t>
  </si>
  <si>
    <t>Max Sum</t>
  </si>
  <si>
    <t>opt. km</t>
  </si>
  <si>
    <t>Team Nr.</t>
  </si>
  <si>
    <t>1-15 vorh.?</t>
  </si>
  <si>
    <t>Anzahl Systeme</t>
  </si>
  <si>
    <t>Min. # Systeme</t>
  </si>
  <si>
    <t>Gesamtsumme</t>
  </si>
  <si>
    <t>Minigolf-Ultra, Post#43</t>
  </si>
  <si>
    <t>Pinkydiver, Post#55</t>
  </si>
  <si>
    <t>head202, Post#73</t>
  </si>
  <si>
    <t>Rolf, Post#77</t>
  </si>
  <si>
    <t>Variante</t>
  </si>
  <si>
    <t>Kombi-69186</t>
  </si>
  <si>
    <t>Kombi-69211</t>
  </si>
  <si>
    <t>Kombi-125506</t>
  </si>
  <si>
    <t>Kombi-125535</t>
  </si>
  <si>
    <t>Kombi-125538</t>
  </si>
  <si>
    <t>Kombi-125540</t>
  </si>
  <si>
    <t>Kombi-125544</t>
  </si>
  <si>
    <t>Kombi-125549</t>
  </si>
  <si>
    <t>Nr.</t>
  </si>
  <si>
    <t>Summe km</t>
  </si>
  <si>
    <t>Summe min</t>
  </si>
  <si>
    <t>#Sys LL1</t>
  </si>
  <si>
    <t>#Sys LL2</t>
  </si>
  <si>
    <t>#Sys LL3</t>
  </si>
  <si>
    <t>#Sys min</t>
  </si>
  <si>
    <t>Kommentar</t>
  </si>
  <si>
    <t>etwas weiter, dafür keine reine Abt.2-Liga</t>
  </si>
  <si>
    <t>kürzeste Gesamtentfernung, aber eine reine Abt.2-Liga</t>
  </si>
  <si>
    <t>was Rolf sich dabei wohl gedacht hat?</t>
  </si>
  <si>
    <t>aber auch keine Abt.2-Liga, Herscheid+Lüdenscheid fahren sehr weit</t>
  </si>
  <si>
    <t>Kombi-68934</t>
  </si>
  <si>
    <t>Kombi-68959</t>
  </si>
  <si>
    <t>Kombi-77013</t>
  </si>
  <si>
    <t>Kombi-77023</t>
  </si>
  <si>
    <t>Kombi-77034</t>
  </si>
  <si>
    <t>Kombi-84199</t>
  </si>
  <si>
    <t>Kombi-84215</t>
  </si>
  <si>
    <t>Kombi-92118</t>
  </si>
  <si>
    <t>Kombi-92133</t>
  </si>
  <si>
    <t>Kombi-92143</t>
  </si>
  <si>
    <t>Kombi-94764</t>
  </si>
  <si>
    <t>Kombi-94779</t>
  </si>
  <si>
    <t>Kombi-94800</t>
  </si>
  <si>
    <t>Kombi-99335</t>
  </si>
  <si>
    <t>Kombi-109888</t>
  </si>
  <si>
    <t>Kombi-109919</t>
  </si>
  <si>
    <t>Kombi-116944</t>
  </si>
  <si>
    <t>Kombi-116969</t>
  </si>
  <si>
    <t>Kombi-116975</t>
  </si>
  <si>
    <t>Kombi-121354</t>
  </si>
  <si>
    <t>Kombi-121379</t>
  </si>
  <si>
    <t>Kombi-125515</t>
  </si>
  <si>
    <t>Kombi-125525</t>
  </si>
  <si>
    <t>Kombi-125565</t>
  </si>
  <si>
    <t>Kombi-125595</t>
  </si>
  <si>
    <t>Kombi-125611</t>
  </si>
  <si>
    <t>Kombi-125618</t>
  </si>
  <si>
    <t>Kombi-125758</t>
  </si>
  <si>
    <t>Kombi-125767</t>
  </si>
  <si>
    <t>Kombi-125777</t>
  </si>
  <si>
    <t>Kombi-125787</t>
  </si>
  <si>
    <t>Kombi-125790</t>
  </si>
  <si>
    <t>Kombi-125792</t>
  </si>
  <si>
    <t>Kombi-125794</t>
  </si>
  <si>
    <t>Kombi-125796</t>
  </si>
  <si>
    <t>Kombi-125800</t>
  </si>
  <si>
    <t>Kombi-125801</t>
  </si>
  <si>
    <t>Kombi-125804</t>
  </si>
  <si>
    <t>Kombi-125805</t>
  </si>
  <si>
    <t>Kombi-125806</t>
  </si>
  <si>
    <t>Kombi-125807</t>
  </si>
  <si>
    <t>Kombi-125808</t>
  </si>
  <si>
    <t>Kombi-125809</t>
  </si>
  <si>
    <t>Kombi-125810</t>
  </si>
  <si>
    <t>Kombi-125811</t>
  </si>
  <si>
    <t>Kombi-125813</t>
  </si>
  <si>
    <t>Kombi-125814</t>
  </si>
  <si>
    <t>Kombi-125817</t>
  </si>
  <si>
    <t>Kombi-125818</t>
  </si>
  <si>
    <t>Kombi-125822</t>
  </si>
  <si>
    <t>Kombi-125825</t>
  </si>
  <si>
    <t>Kombi-125827</t>
  </si>
  <si>
    <t>Kombi-125829</t>
  </si>
  <si>
    <t>Kombi-125831</t>
  </si>
  <si>
    <t>Kombi-125833</t>
  </si>
  <si>
    <t>Kombi-125835</t>
  </si>
  <si>
    <t>Kombi-125836</t>
  </si>
  <si>
    <t>Kombi-125839</t>
  </si>
  <si>
    <t>Kombi-125846</t>
  </si>
  <si>
    <t>Kombi-125847</t>
  </si>
  <si>
    <t>Kombi-125848</t>
  </si>
  <si>
    <t>Kombi-125849</t>
  </si>
  <si>
    <t>Kombi-125857</t>
  </si>
  <si>
    <t>Kombi-125859</t>
  </si>
  <si>
    <t>Kombi-125861</t>
  </si>
  <si>
    <t>Kombi-125862</t>
  </si>
  <si>
    <t>Kombi-125865</t>
  </si>
  <si>
    <t>Kombi-125866</t>
  </si>
  <si>
    <t>Kombi-125868</t>
  </si>
  <si>
    <t>Kombi-125869</t>
  </si>
  <si>
    <t>Kombi-125870</t>
  </si>
  <si>
    <t>Kombi-125871</t>
  </si>
  <si>
    <t>Kombi-125872</t>
  </si>
  <si>
    <t>Kombi-125873</t>
  </si>
  <si>
    <t>Kombi-125874</t>
  </si>
  <si>
    <t>PAD &lt;530 km, alle anderen &lt;350 km, keine reine Abt.2-Liga, lfd. 1</t>
  </si>
  <si>
    <t>PAD &lt;530 km, alle anderen &lt;350 km, keine reine Abt.2-Liga, lfd. 2</t>
  </si>
  <si>
    <t>PAD &lt;530 km, alle anderen &lt;350 km, keine reine Abt.2-Liga, lfd. 3</t>
  </si>
  <si>
    <t>PAD &lt;530 km, alle anderen &lt;350 km, keine reine Abt.2-Liga, lfd. 4</t>
  </si>
  <si>
    <t>PAD &lt;530 km, alle anderen &lt;350 km, keine reine Abt.2-Liga, lfd. 5</t>
  </si>
  <si>
    <t>PAD &lt;530 km, alle anderen &lt;350 km, keine reine Abt.2-Liga, lfd. 6</t>
  </si>
  <si>
    <t>PAD &lt;530 km, alle anderen &lt;350 km, keine reine Abt.2-Liga, lfd. 7</t>
  </si>
  <si>
    <t>PAD &lt;530 km, alle anderen &lt;350 km, keine reine Abt.2-Liga, lfd. 8</t>
  </si>
  <si>
    <t>PAD &lt;530 km, alle anderen &lt;350 km, keine reine Abt.2-Liga, lfd. 9</t>
  </si>
  <si>
    <t>PAD &lt;530 km, alle anderen &lt;350 km, keine reine Abt.2-Liga, lfd. 10</t>
  </si>
  <si>
    <t>PAD &lt;530 km, alle anderen &lt;350 km, keine reine Abt.2-Liga, lfd. 11</t>
  </si>
  <si>
    <t>PAD &lt;530 km, alle anderen &lt;350 km, keine reine Abt.2-Liga, lfd. 12</t>
  </si>
  <si>
    <t>PAD &lt;530 km, alle anderen &lt;350 km, keine reine Abt.2-Liga, lfd. 13</t>
  </si>
  <si>
    <t>PAD &lt;530 km, alle anderen &lt;350 km, keine reine Abt.2-Liga, lfd. 14</t>
  </si>
  <si>
    <t>PAD &lt;530 km, alle anderen &lt;350 km, keine reine Abt.2-Liga, lfd. 15</t>
  </si>
  <si>
    <t>PAD &lt;530 km, alle anderen &lt;350 km, keine reine Abt.2-Liga, lfd. 16</t>
  </si>
  <si>
    <t>PAD &lt;530 km, alle anderen &lt;350 km, keine reine Abt.2-Liga, lfd. 17</t>
  </si>
  <si>
    <t>PAD &lt;530 km, alle anderen &lt;350 km, keine reine Abt.2-Liga, lfd. 18</t>
  </si>
  <si>
    <t>PAD &lt;530 km, alle anderen &lt;350 km, keine reine Abt.2-Liga, lfd. 19</t>
  </si>
  <si>
    <t>PAD &lt;530 km, alle anderen &lt;350 km, keine reine Abt.2-Liga, lfd. 20</t>
  </si>
  <si>
    <t>PAD &lt;530 km, alle anderen &lt;350 km, keine reine Abt.2-Liga, lfd. 21</t>
  </si>
  <si>
    <t>PAD &lt;530 km, alle anderen &lt;350 km, keine reine Abt.2-Liga, lfd. 22</t>
  </si>
  <si>
    <t>PAD &lt;530 km, alle anderen &lt;350 km, keine reine Abt.2-Liga, lfd. 23</t>
  </si>
  <si>
    <t>PAD &lt;530 km, alle anderen &lt;350 km, keine reine Abt.2-Liga, lfd. 24</t>
  </si>
  <si>
    <t>PAD &lt;530 km, alle anderen &lt;350 km, keine reine Abt.2-Liga, lfd. 25</t>
  </si>
  <si>
    <t>PAD &lt;530 km, alle anderen &lt;350 km, keine reine Abt.2-Liga, lfd. 26</t>
  </si>
  <si>
    <t>PAD &lt;530 km, alle anderen &lt;350 km, keine reine Abt.2-Liga, lfd. 27</t>
  </si>
  <si>
    <t>PAD &lt;530 km, alle anderen &lt;350 km, keine reine Abt.2-Liga, lfd. 28</t>
  </si>
  <si>
    <t>PAD &lt;530 km, alle anderen &lt;350 km, keine reine Abt.2-Liga, lfd. 29</t>
  </si>
  <si>
    <t>PAD &lt;530 km, alle anderen &lt;350 km, keine reine Abt.2-Liga, lfd. 30</t>
  </si>
  <si>
    <t>PAD &lt;530 km, alle anderen &lt;350 km, keine reine Abt.2-Liga, lfd. 31</t>
  </si>
  <si>
    <t>PAD &lt;530 km, alle anderen &lt;350 km, keine reine Abt.2-Liga, lfd. 32</t>
  </si>
  <si>
    <t>PAD &lt;530 km, alle anderen &lt;350 km, keine reine Abt.2-Liga, lfd. 33</t>
  </si>
  <si>
    <t>PAD &lt;530 km, alle anderen &lt;350 km, keine reine Abt.2-Liga, lfd. 34</t>
  </si>
  <si>
    <t>PAD &lt;530 km, alle anderen &lt;350 km, keine reine Abt.2-Liga, lfd. 35</t>
  </si>
  <si>
    <t>PAD &lt;530 km, alle anderen &lt;350 km, keine reine Abt.2-Liga, lfd. 36</t>
  </si>
  <si>
    <t>PAD &lt;530 km, alle anderen &lt;350 km, keine reine Abt.2-Liga, lfd. 37</t>
  </si>
  <si>
    <t>PAD &lt;530 km, alle anderen &lt;350 km, keine reine Abt.2-Liga, lfd. 38</t>
  </si>
  <si>
    <t>PAD &lt;530 km, alle anderen &lt;350 km, keine reine Abt.2-Liga, lfd. 39</t>
  </si>
  <si>
    <t>PAD &lt;530 km, alle anderen &lt;350 km, keine reine Abt.2-Liga, lfd. 40</t>
  </si>
  <si>
    <t>PAD &lt;530 km, alle anderen &lt;350 km, keine reine Abt.2-Liga, lfd. 41</t>
  </si>
  <si>
    <t>PAD &lt;530 km, alle anderen &lt;350 km, keine reine Abt.2-Liga, lfd. 42</t>
  </si>
  <si>
    <t>PAD &lt;530 km, alle anderen &lt;350 km, keine reine Abt.2-Liga, lfd. 43</t>
  </si>
  <si>
    <t>PAD &lt;530 km, alle anderen &lt;350 km, keine reine Abt.2-Liga, lfd. 44</t>
  </si>
  <si>
    <t>PAD &lt;530 km, alle anderen &lt;350 km, keine reine Abt.2-Liga, lfd. 45</t>
  </si>
  <si>
    <t>PAD &lt;530 km, alle anderen &lt;350 km, keine reine Abt.2-Liga, lfd. 46</t>
  </si>
  <si>
    <t>PAD &lt;530 km, alle anderen &lt;350 km, keine reine Abt.2-Liga, lfd. 47</t>
  </si>
  <si>
    <t>PAD &lt;530 km, alle anderen &lt;350 km, keine reine Abt.2-Liga, lfd. 48</t>
  </si>
  <si>
    <t>PAD &lt;530 km, alle anderen &lt;350 km, keine reine Abt.2-Liga, lfd. 49</t>
  </si>
  <si>
    <t>PAD &lt;530 km, alle anderen &lt;350 km, keine reine Abt.2-Liga, lfd. 50</t>
  </si>
  <si>
    <t>PAD &lt;530 km, alle anderen &lt;350 km, keine reine Abt.2-Liga, lfd. 51</t>
  </si>
  <si>
    <t>PAD &lt;530 km, alle anderen &lt;350 km, keine reine Abt.2-Liga, lfd. 52</t>
  </si>
  <si>
    <t>PAD &lt;530 km, alle anderen &lt;350 km, keine reine Abt.2-Liga, lfd. 53</t>
  </si>
  <si>
    <t>PAD &lt;530 km, alle anderen &lt;350 km, keine reine Abt.2-Liga, lfd. 54</t>
  </si>
  <si>
    <t>PAD &lt;530 km, alle anderen &lt;350 km, keine reine Abt.2-Liga, lfd. 55</t>
  </si>
  <si>
    <t>PAD &lt;530 km, alle anderen &lt;350 km, keine reine Abt.2-Liga, lfd. 56</t>
  </si>
  <si>
    <t>PAD &lt;530 km, alle anderen &lt;350 km, keine reine Abt.2-Liga, lfd. 57</t>
  </si>
  <si>
    <t>PAD &lt;530 km, alle anderen &lt;350 km, keine reine Abt.2-Liga, lfd. 58</t>
  </si>
  <si>
    <t>PAD &lt;530 km, alle anderen &lt;350 km, keine reine Abt.2-Liga, lfd. 59</t>
  </si>
  <si>
    <t>PAD &lt;530 km, alle anderen &lt;350 km, keine reine Abt.2-Liga, lfd. 60</t>
  </si>
  <si>
    <t>PAD &lt;530 km, alle anderen &lt;350 km, keine reine Abt.2-Liga, lfd. 61</t>
  </si>
  <si>
    <t>PAD &lt;530 km, alle anderen &lt;350 km, keine reine Abt.2-Liga, lfd. 62</t>
  </si>
  <si>
    <t>PAD &lt;530 km, alle anderen &lt;350 km, keine reine Abt.2-Liga, lfd. 63</t>
  </si>
  <si>
    <t>PAD &lt;530 km, alle anderen &lt;350 km, keine reine Abt.2-Liga, lfd. 64</t>
  </si>
  <si>
    <t>PAD &lt;530 km, alle anderen &lt;350 km, keine reine Abt.2-Liga, lfd. 65</t>
  </si>
  <si>
    <t>PAD &lt;530 km, alle anderen &lt;350 km, keine reine Abt.2-Liga, lfd. 66</t>
  </si>
  <si>
    <t>PAD &lt;530 km, alle anderen &lt;350 km, keine reine Abt.2-Liga, lfd. 67</t>
  </si>
  <si>
    <t>PAD &lt;530 km, alle anderen &lt;350 km, keine reine Abt.2-Liga, lfd. 68</t>
  </si>
  <si>
    <t>PAD &lt;530 km, alle anderen &lt;350 km, keine reine Abt.2-Liga, lfd. 69</t>
  </si>
  <si>
    <t>PAD &lt;530 km, alle anderen &lt;350 km, keine reine Abt.2-Liga, lfd. 70</t>
  </si>
  <si>
    <t>PAD &lt;530 km, alle anderen &lt;350 km, keine reine Abt.2-Liga, lfd. 71</t>
  </si>
  <si>
    <t>PAD &lt;530 km, alle anderen &lt;350 km, keine reine Abt.2-Liga, lfd. 72</t>
  </si>
  <si>
    <t>PAD &lt;530 km, alle anderen &lt;350 km, keine reine Abt.2-Liga, lfd. 73</t>
  </si>
  <si>
    <t>PAD &lt;530 km, alle anderen &lt;350 km, keine reine Abt.2-Liga, lfd. 74</t>
  </si>
  <si>
    <t>PAD &lt;530 km, alle anderen &lt;350 km, keine reine Abt.2-Liga, lfd. 75</t>
  </si>
  <si>
    <t>PAD &lt;530 km, alle anderen &lt;350 km, keine reine Abt.2-Liga, lfd. 76</t>
  </si>
  <si>
    <t>PAD &lt;530 km, alle anderen &lt;350 km, keine reine Abt.2-Liga, lfd. 77</t>
  </si>
  <si>
    <t>PAD &lt;530 km, alle anderen &lt;350 km, keine reine Abt.2-Liga, lfd. 78</t>
  </si>
  <si>
    <t>PAD &lt;530 km, alle anderen &lt;350 km, keine reine Abt.2-Liga, lfd. 79</t>
  </si>
  <si>
    <t>PAD &lt;530 km, alle anderen &lt;350 km, keine reine Abt.2-Liga, lfd. 80</t>
  </si>
  <si>
    <t>PAD &lt;530 km, alle anderen &lt;350 km, keine reine Abt.2-Liga, lfd. 81</t>
  </si>
  <si>
    <t>PAD &lt;530 km, alle anderen &lt;350 km, keine reine Abt.2-Liga, lfd. 82</t>
  </si>
  <si>
    <t>PAD &lt;530 km, alle anderen &lt;350 km, keine reine Abt.2-Liga, lfd. 83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</si>
</sst>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33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64" fontId="0" fillId="0" borderId="13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19" xfId="0" applyNumberFormat="1" applyBorder="1" applyAlignment="1" quotePrefix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5.28125" style="0" bestFit="1" customWidth="1"/>
    <col min="2" max="2" width="6.57421875" style="0" bestFit="1" customWidth="1"/>
    <col min="3" max="7" width="5.57421875" style="0" bestFit="1" customWidth="1"/>
    <col min="8" max="8" width="8.421875" style="0" bestFit="1" customWidth="1"/>
    <col min="9" max="9" width="7.00390625" style="0" bestFit="1" customWidth="1"/>
    <col min="10" max="16" width="5.57421875" style="0" bestFit="1" customWidth="1"/>
  </cols>
  <sheetData>
    <row r="1" spans="1:2" ht="14.25">
      <c r="A1" t="s">
        <v>210</v>
      </c>
      <c r="B1" s="22" t="s">
        <v>190</v>
      </c>
    </row>
    <row r="2" spans="1:2" ht="14.25">
      <c r="A2" t="s">
        <v>449</v>
      </c>
      <c r="B2" s="1">
        <f>SUM(B8:P8)</f>
        <v>3475.8</v>
      </c>
    </row>
    <row r="4" spans="2:16" ht="14.25">
      <c r="B4" s="3" t="s">
        <v>55</v>
      </c>
      <c r="C4" s="4" t="s">
        <v>56</v>
      </c>
      <c r="D4" s="4" t="s">
        <v>57</v>
      </c>
      <c r="E4" s="4" t="s">
        <v>58</v>
      </c>
      <c r="F4" s="5" t="s">
        <v>59</v>
      </c>
      <c r="G4" s="3" t="s">
        <v>60</v>
      </c>
      <c r="H4" s="4" t="s">
        <v>61</v>
      </c>
      <c r="I4" s="4" t="s">
        <v>62</v>
      </c>
      <c r="J4" s="4" t="s">
        <v>63</v>
      </c>
      <c r="K4" s="5" t="s">
        <v>64</v>
      </c>
      <c r="L4" s="3" t="s">
        <v>65</v>
      </c>
      <c r="M4" s="4" t="s">
        <v>66</v>
      </c>
      <c r="N4" s="4" t="s">
        <v>67</v>
      </c>
      <c r="O4" s="4" t="s">
        <v>68</v>
      </c>
      <c r="P4" s="5" t="s">
        <v>69</v>
      </c>
    </row>
    <row r="5" spans="1:16" ht="14.25">
      <c r="A5" t="s">
        <v>445</v>
      </c>
      <c r="B5" s="15">
        <v>1</v>
      </c>
      <c r="C5" s="13">
        <v>11</v>
      </c>
      <c r="D5" s="13">
        <v>12</v>
      </c>
      <c r="E5" s="13">
        <v>14</v>
      </c>
      <c r="F5" s="16">
        <v>15</v>
      </c>
      <c r="G5" s="15">
        <v>2</v>
      </c>
      <c r="H5" s="13">
        <v>3</v>
      </c>
      <c r="I5" s="13">
        <v>4</v>
      </c>
      <c r="J5" s="13">
        <v>9</v>
      </c>
      <c r="K5" s="16">
        <v>10</v>
      </c>
      <c r="L5" s="15">
        <v>5</v>
      </c>
      <c r="M5" s="13">
        <v>6</v>
      </c>
      <c r="N5" s="13">
        <v>7</v>
      </c>
      <c r="O5" s="13">
        <v>8</v>
      </c>
      <c r="P5" s="16">
        <v>13</v>
      </c>
    </row>
    <row r="6" spans="1:17" ht="14.25">
      <c r="A6" t="s">
        <v>192</v>
      </c>
      <c r="B6" s="6" t="str">
        <f>VLOOKUP(B5,Adressen!$A$2:$D$16,3,FALSE)</f>
        <v>PAD</v>
      </c>
      <c r="C6" s="7" t="str">
        <f>VLOOKUP(C5,Adressen!$A$2:$D$16,3,FALSE)</f>
        <v>HER</v>
      </c>
      <c r="D6" s="7" t="str">
        <f>VLOOKUP(D5,Adressen!$A$2:$D$16,3,FALSE)</f>
        <v>HAG</v>
      </c>
      <c r="E6" s="7" t="str">
        <f>VLOOKUP(E5,Adressen!$A$2:$D$16,3,FALSE)</f>
        <v>LÜD</v>
      </c>
      <c r="F6" s="8" t="str">
        <f>VLOOKUP(F5,Adressen!$A$2:$D$16,3,FALSE)</f>
        <v>BAL</v>
      </c>
      <c r="G6" s="6" t="str">
        <f>VLOOKUP(G5,Adressen!$A$2:$D$16,3,FALSE)</f>
        <v>DOR</v>
      </c>
      <c r="H6" s="7" t="str">
        <f>VLOOKUP(H5,Adressen!$A$2:$D$16,3,FALSE)</f>
        <v>BÜT</v>
      </c>
      <c r="I6" s="7" t="str">
        <f>VLOOKUP(I5,Adressen!$A$2:$D$16,3,FALSE)</f>
        <v>BGL</v>
      </c>
      <c r="J6" s="7" t="str">
        <f>VLOOKUP(J5,Adressen!$A$2:$D$16,3,FALSE)</f>
        <v>WES</v>
      </c>
      <c r="K6" s="8" t="str">
        <f>VLOOKUP(K5,Adressen!$A$2:$D$16,3,FALSE)</f>
        <v>PAF</v>
      </c>
      <c r="L6" s="6" t="str">
        <f>VLOOKUP(L5,Adressen!$A$2:$D$16,3,FALSE)</f>
        <v>CAS</v>
      </c>
      <c r="M6" s="7" t="str">
        <f>VLOOKUP(M5,Adressen!$A$2:$D$16,3,FALSE)</f>
        <v>CGC</v>
      </c>
      <c r="N6" s="7" t="str">
        <f>VLOOKUP(N5,Adressen!$A$2:$D$16,3,FALSE)</f>
        <v>BAC</v>
      </c>
      <c r="O6" s="7" t="str">
        <f>VLOOKUP(O5,Adressen!$A$2:$D$16,3,FALSE)</f>
        <v>GLA</v>
      </c>
      <c r="P6" s="8" t="str">
        <f>VLOOKUP(P5,Adressen!$A$2:$D$16,3,FALSE)</f>
        <v>WIT</v>
      </c>
      <c r="Q6" s="1"/>
    </row>
    <row r="7" spans="1:17" ht="14.25">
      <c r="A7" t="s">
        <v>30</v>
      </c>
      <c r="B7" s="6">
        <f>VLOOKUP(B5,Adressen!$A$2:$D$16,4,FALSE)</f>
        <v>1</v>
      </c>
      <c r="C7" s="7">
        <f>VLOOKUP(C5,Adressen!$A$2:$D$16,4,FALSE)</f>
        <v>4</v>
      </c>
      <c r="D7" s="7">
        <f>VLOOKUP(D5,Adressen!$A$2:$D$16,4,FALSE)</f>
        <v>4</v>
      </c>
      <c r="E7" s="7">
        <f>VLOOKUP(E5,Adressen!$A$2:$D$16,4,FALSE)</f>
        <v>2</v>
      </c>
      <c r="F7" s="8">
        <f>VLOOKUP(F5,Adressen!$A$2:$D$16,4,FALSE)</f>
        <v>3</v>
      </c>
      <c r="G7" s="6">
        <f>VLOOKUP(G5,Adressen!$A$2:$D$16,4,FALSE)</f>
        <v>2</v>
      </c>
      <c r="H7" s="7">
        <f>VLOOKUP(H5,Adressen!$A$2:$D$16,4,FALSE)</f>
        <v>2</v>
      </c>
      <c r="I7" s="7">
        <f>VLOOKUP(I5,Adressen!$A$2:$D$16,4,FALSE)</f>
        <v>2</v>
      </c>
      <c r="J7" s="7">
        <f>VLOOKUP(J5,Adressen!$A$2:$D$16,4,FALSE)</f>
        <v>1</v>
      </c>
      <c r="K7" s="8">
        <f>VLOOKUP(K5,Adressen!$A$2:$D$16,4,FALSE)</f>
        <v>2</v>
      </c>
      <c r="L7" s="6">
        <f>VLOOKUP(L5,Adressen!$A$2:$D$16,4,FALSE)</f>
        <v>2</v>
      </c>
      <c r="M7" s="7">
        <f>VLOOKUP(M5,Adressen!$A$2:$D$16,4,FALSE)</f>
        <v>3</v>
      </c>
      <c r="N7" s="7">
        <f>VLOOKUP(N5,Adressen!$A$2:$D$16,4,FALSE)</f>
        <v>1</v>
      </c>
      <c r="O7" s="7">
        <f>VLOOKUP(O5,Adressen!$A$2:$D$16,4,FALSE)</f>
        <v>2</v>
      </c>
      <c r="P7" s="8">
        <f>VLOOKUP(P5,Adressen!$A$2:$D$16,4,FALSE)</f>
        <v>2</v>
      </c>
      <c r="Q7" s="1"/>
    </row>
    <row r="8" spans="1:17" ht="14.25">
      <c r="A8" s="2" t="str">
        <f>CONCATENATE("Summe Fahrt-",B1)</f>
        <v>Summe Fahrt-km</v>
      </c>
      <c r="B8" s="17">
        <f>I17</f>
        <v>497</v>
      </c>
      <c r="C8" s="14">
        <f>I18</f>
        <v>334.4</v>
      </c>
      <c r="D8" s="14">
        <f>I19</f>
        <v>254.3</v>
      </c>
      <c r="E8" s="14">
        <f>I20</f>
        <v>282.8</v>
      </c>
      <c r="F8" s="9">
        <f>I21</f>
        <v>337.9</v>
      </c>
      <c r="G8" s="17">
        <f>I29</f>
        <v>199.5</v>
      </c>
      <c r="H8" s="14">
        <f>I30</f>
        <v>185.4</v>
      </c>
      <c r="I8" s="14">
        <f>I31</f>
        <v>279.79999999999995</v>
      </c>
      <c r="J8" s="14">
        <f>I32</f>
        <v>324</v>
      </c>
      <c r="K8" s="9">
        <f>I33</f>
        <v>241.90000000000003</v>
      </c>
      <c r="L8" s="17">
        <f>I41</f>
        <v>111.5</v>
      </c>
      <c r="M8" s="14">
        <f>I42</f>
        <v>98.6</v>
      </c>
      <c r="N8" s="14">
        <f>I43</f>
        <v>91</v>
      </c>
      <c r="O8" s="14">
        <f>I44</f>
        <v>96.1</v>
      </c>
      <c r="P8" s="9">
        <f>I45</f>
        <v>141.6</v>
      </c>
      <c r="Q8" s="1"/>
    </row>
    <row r="9" spans="1:17" ht="14.25">
      <c r="A9" s="19" t="s">
        <v>446</v>
      </c>
      <c r="B9" s="25" t="str">
        <f>CONCATENATE("Mittel ",$B$1," pro Fahrt")</f>
        <v>Mittel km pro Fahrt</v>
      </c>
      <c r="C9" s="26"/>
      <c r="D9" s="26"/>
      <c r="E9" s="26"/>
      <c r="F9" s="9">
        <f>SUM(B8:F8)/20</f>
        <v>85.32000000000001</v>
      </c>
      <c r="G9" s="25" t="str">
        <f>CONCATENATE("Mittel ",$B$1," pro Fahrt")</f>
        <v>Mittel km pro Fahrt</v>
      </c>
      <c r="H9" s="26"/>
      <c r="I9" s="26"/>
      <c r="J9" s="26"/>
      <c r="K9" s="9">
        <f>SUM(G8:K8)/20</f>
        <v>61.529999999999994</v>
      </c>
      <c r="L9" s="25" t="str">
        <f>CONCATENATE("Mittel ",$B$1," pro Fahrt")</f>
        <v>Mittel km pro Fahrt</v>
      </c>
      <c r="M9" s="26"/>
      <c r="N9" s="26"/>
      <c r="O9" s="26"/>
      <c r="P9" s="9">
        <f>SUM(L8:P8)/20</f>
        <v>26.940000000000005</v>
      </c>
      <c r="Q9" s="1"/>
    </row>
    <row r="10" spans="1:17" ht="14.25">
      <c r="A10" s="20" t="b">
        <f>AND(AND(COUNTIF($B5:$P5,1)=1,COUNTIF($B5:$P5,2)=1,COUNTIF($B5:$P5,3)=1,COUNTIF($B5:$P5,4)=1,COUNTIF($B5:$P5,5)=1,COUNTIF($B5:$P5,6)=1,COUNTIF($B5:$P5,7)=1,COUNTIF($B5:$P5,8)=1),AND(COUNTIF($B5:$P5,9)=1,COUNTIF($B5:$P5,10)=1,COUNTIF($B5:$P5,11)=1,COUNTIF($B5:$P5,12)=1,COUNTIF($B5:$P5,13)=1,COUNTIF($B5:$P5,14)=1,COUNTIF($B5:$P5,15)=1))</f>
        <v>1</v>
      </c>
      <c r="B10" s="25" t="str">
        <f>CONCATENATE("maximale Fahrt-",$B$1)</f>
        <v>maximale Fahrt-km</v>
      </c>
      <c r="C10" s="26"/>
      <c r="D10" s="26"/>
      <c r="E10" s="26"/>
      <c r="F10" s="9">
        <f>MAX(B8:F8)</f>
        <v>497</v>
      </c>
      <c r="G10" s="25" t="str">
        <f>CONCATENATE("maximale Fahrt-",$B$1)</f>
        <v>maximale Fahrt-km</v>
      </c>
      <c r="H10" s="26"/>
      <c r="I10" s="26"/>
      <c r="J10" s="26"/>
      <c r="K10" s="9">
        <f>MAX(G8:K8)</f>
        <v>324</v>
      </c>
      <c r="L10" s="25" t="str">
        <f>CONCATENATE("maximale Fahrt-",$B$1)</f>
        <v>maximale Fahrt-km</v>
      </c>
      <c r="M10" s="26"/>
      <c r="N10" s="26"/>
      <c r="O10" s="26"/>
      <c r="P10" s="9">
        <f>MAX(L8:P8)</f>
        <v>141.6</v>
      </c>
      <c r="Q10" s="1"/>
    </row>
    <row r="11" spans="1:17" ht="14.25">
      <c r="A11" s="19" t="s">
        <v>448</v>
      </c>
      <c r="B11" s="25" t="str">
        <f>CONCATENATE("minimale Fahrt-",$B$1)</f>
        <v>minimale Fahrt-km</v>
      </c>
      <c r="C11" s="26"/>
      <c r="D11" s="26"/>
      <c r="E11" s="26"/>
      <c r="F11" s="9">
        <f>MIN(B8:F8)</f>
        <v>254.3</v>
      </c>
      <c r="G11" s="25" t="str">
        <f>CONCATENATE("minimale Fahrt-",$B$1)</f>
        <v>minimale Fahrt-km</v>
      </c>
      <c r="H11" s="26"/>
      <c r="I11" s="26"/>
      <c r="J11" s="26"/>
      <c r="K11" s="9">
        <f>MIN(G8:K8)</f>
        <v>185.4</v>
      </c>
      <c r="L11" s="25" t="str">
        <f>CONCATENATE("minimale Fahrt-",$B$1)</f>
        <v>minimale Fahrt-km</v>
      </c>
      <c r="M11" s="26"/>
      <c r="N11" s="26"/>
      <c r="O11" s="26"/>
      <c r="P11" s="9">
        <f>MIN(L8:P8)</f>
        <v>91</v>
      </c>
      <c r="Q11" s="1"/>
    </row>
    <row r="12" spans="1:17" ht="14.25">
      <c r="A12" s="21">
        <f>MIN(F12,K12,P12)</f>
        <v>2</v>
      </c>
      <c r="B12" s="27" t="s">
        <v>447</v>
      </c>
      <c r="C12" s="28"/>
      <c r="D12" s="28"/>
      <c r="E12" s="28"/>
      <c r="F12" s="18">
        <f>IF(COUNTIF(B7:F7,1)&gt;0,1,0)+IF(COUNTIF(B7:F7,2)&gt;0,1,0)+IF(COUNTIF(B7:F7,3)&gt;0,1,0)+IF(COUNTIF(B7:F7,4)&gt;0,1,0)</f>
        <v>4</v>
      </c>
      <c r="G12" s="27" t="s">
        <v>447</v>
      </c>
      <c r="H12" s="28"/>
      <c r="I12" s="28"/>
      <c r="J12" s="28"/>
      <c r="K12" s="18">
        <f>IF(COUNTIF(G7:K7,1)&gt;0,1,0)+IF(COUNTIF(G7:K7,2)&gt;0,1,0)+IF(COUNTIF(G7:K7,3)&gt;0,1,0)+IF(COUNTIF(G7:K7,4)&gt;0,1,0)</f>
        <v>2</v>
      </c>
      <c r="L12" s="27" t="s">
        <v>447</v>
      </c>
      <c r="M12" s="28"/>
      <c r="N12" s="28"/>
      <c r="O12" s="28"/>
      <c r="P12" s="18">
        <f>IF(COUNTIF(L7:P7,1)&gt;0,1,0)+IF(COUNTIF(L7:P7,2)&gt;0,1,0)+IF(COUNTIF(L7:P7,3)&gt;0,1,0)+IF(COUNTIF(L7:P7,4)&gt;0,1,0)</f>
        <v>3</v>
      </c>
      <c r="Q12" s="1"/>
    </row>
    <row r="13" spans="1:17" ht="14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9" ht="14.25">
      <c r="A14" s="3" t="s">
        <v>439</v>
      </c>
      <c r="B14" s="4"/>
      <c r="C14" s="4"/>
      <c r="D14" s="4" t="s">
        <v>55</v>
      </c>
      <c r="E14" s="4" t="s">
        <v>56</v>
      </c>
      <c r="F14" s="4" t="s">
        <v>57</v>
      </c>
      <c r="G14" s="4" t="s">
        <v>58</v>
      </c>
      <c r="H14" s="4" t="s">
        <v>59</v>
      </c>
      <c r="I14" s="5"/>
    </row>
    <row r="15" spans="1:9" ht="14.25">
      <c r="A15" s="6"/>
      <c r="B15" s="7"/>
      <c r="C15" s="7"/>
      <c r="D15" s="7">
        <f>B5</f>
        <v>1</v>
      </c>
      <c r="E15" s="7">
        <f>C5</f>
        <v>11</v>
      </c>
      <c r="F15" s="7">
        <f>D5</f>
        <v>12</v>
      </c>
      <c r="G15" s="7">
        <f>E5</f>
        <v>14</v>
      </c>
      <c r="H15" s="7">
        <f>F5</f>
        <v>15</v>
      </c>
      <c r="I15" s="8"/>
    </row>
    <row r="16" spans="1:9" ht="14.25">
      <c r="A16" s="6"/>
      <c r="B16" s="7"/>
      <c r="C16" s="7"/>
      <c r="D16" s="7" t="str">
        <f>VLOOKUP(D15,Adressen!$A$2:$C$16,3,FALSE)</f>
        <v>PAD</v>
      </c>
      <c r="E16" s="7" t="str">
        <f>VLOOKUP(E15,Adressen!$A$2:$C$16,3,FALSE)</f>
        <v>HER</v>
      </c>
      <c r="F16" s="7" t="str">
        <f>VLOOKUP(F15,Adressen!$A$2:$C$16,3,FALSE)</f>
        <v>HAG</v>
      </c>
      <c r="G16" s="7" t="str">
        <f>VLOOKUP(G15,Adressen!$A$2:$C$16,3,FALSE)</f>
        <v>LÜD</v>
      </c>
      <c r="H16" s="7" t="str">
        <f>VLOOKUP(H15,Adressen!$A$2:$C$16,3,FALSE)</f>
        <v>BAL</v>
      </c>
      <c r="I16" s="8" t="s">
        <v>437</v>
      </c>
    </row>
    <row r="17" spans="1:9" ht="14.25">
      <c r="A17" s="6" t="s">
        <v>55</v>
      </c>
      <c r="B17" s="7">
        <f>D15</f>
        <v>1</v>
      </c>
      <c r="C17" s="7" t="str">
        <f>VLOOKUP(B17,Adressen!$A$2:$C$16,3,FALSE)</f>
        <v>PAD</v>
      </c>
      <c r="D17" s="7">
        <f>VLOOKUP(CONCATENATE($B17,"_",D$15),Distanzliste!$C$2:$E$226,IF($B$1="km",2,3),FALSE)</f>
        <v>0</v>
      </c>
      <c r="E17" s="7">
        <f>VLOOKUP(CONCATENATE($B17,"_",E$15),Distanzliste!$C$2:$E$226,IF($B$1="km",2,3),FALSE)</f>
        <v>141</v>
      </c>
      <c r="F17" s="7">
        <f>VLOOKUP(CONCATENATE($B17,"_",F$15),Distanzliste!$C$2:$E$226,IF($B$1="km",2,3),FALSE)</f>
        <v>112</v>
      </c>
      <c r="G17" s="7">
        <f>VLOOKUP(CONCATENATE($B17,"_",G$15),Distanzliste!$C$2:$E$226,IF($B$1="km",2,3),FALSE)</f>
        <v>141</v>
      </c>
      <c r="H17" s="7">
        <f>VLOOKUP(CONCATENATE($B17,"_",H$15),Distanzliste!$C$2:$E$226,IF($B$1="km",2,3),FALSE)</f>
        <v>103</v>
      </c>
      <c r="I17" s="9">
        <f>SUM(D17:H17)</f>
        <v>497</v>
      </c>
    </row>
    <row r="18" spans="1:9" ht="14.25">
      <c r="A18" s="6" t="s">
        <v>56</v>
      </c>
      <c r="B18" s="7">
        <f>E15</f>
        <v>11</v>
      </c>
      <c r="C18" s="7" t="str">
        <f>VLOOKUP(B18,Adressen!$A$2:$C$16,3,FALSE)</f>
        <v>HER</v>
      </c>
      <c r="D18" s="7">
        <f>VLOOKUP(CONCATENATE($B18,"_",D$15),Distanzliste!$C$2:$E$226,IF($B$1="km",2,3),FALSE)</f>
        <v>141</v>
      </c>
      <c r="E18" s="7">
        <f>VLOOKUP(CONCATENATE($B18,"_",E$15),Distanzliste!$C$2:$E$226,IF($B$1="km",2,3),FALSE)</f>
        <v>0</v>
      </c>
      <c r="F18" s="7">
        <f>VLOOKUP(CONCATENATE($B18,"_",F$15),Distanzliste!$C$2:$E$226,IF($B$1="km",2,3),FALSE)</f>
        <v>58.1</v>
      </c>
      <c r="G18" s="7">
        <f>VLOOKUP(CONCATENATE($B18,"_",G$15),Distanzliste!$C$2:$E$226,IF($B$1="km",2,3),FALSE)</f>
        <v>30.3</v>
      </c>
      <c r="H18" s="7">
        <f>VLOOKUP(CONCATENATE($B18,"_",H$15),Distanzliste!$C$2:$E$226,IF($B$1="km",2,3),FALSE)</f>
        <v>105</v>
      </c>
      <c r="I18" s="9">
        <f>SUM(D18:H18)</f>
        <v>334.4</v>
      </c>
    </row>
    <row r="19" spans="1:9" ht="14.25">
      <c r="A19" s="6" t="s">
        <v>57</v>
      </c>
      <c r="B19" s="7">
        <f>F15</f>
        <v>12</v>
      </c>
      <c r="C19" s="7" t="str">
        <f>VLOOKUP(B19,Adressen!$A$2:$C$16,3,FALSE)</f>
        <v>HAG</v>
      </c>
      <c r="D19" s="7">
        <f>VLOOKUP(CONCATENATE($B19,"_",D$15),Distanzliste!$C$2:$E$226,IF($B$1="km",2,3),FALSE)</f>
        <v>112</v>
      </c>
      <c r="E19" s="7">
        <f>VLOOKUP(CONCATENATE($B19,"_",E$15),Distanzliste!$C$2:$E$226,IF($B$1="km",2,3),FALSE)</f>
        <v>58.1</v>
      </c>
      <c r="F19" s="7">
        <f>VLOOKUP(CONCATENATE($B19,"_",F$15),Distanzliste!$C$2:$E$226,IF($B$1="km",2,3),FALSE)</f>
        <v>0</v>
      </c>
      <c r="G19" s="7">
        <f>VLOOKUP(CONCATENATE($B19,"_",G$15),Distanzliste!$C$2:$E$226,IF($B$1="km",2,3),FALSE)</f>
        <v>32.9</v>
      </c>
      <c r="H19" s="7">
        <f>VLOOKUP(CONCATENATE($B19,"_",H$15),Distanzliste!$C$2:$E$226,IF($B$1="km",2,3),FALSE)</f>
        <v>51.3</v>
      </c>
      <c r="I19" s="9">
        <f>SUM(D19:H19)</f>
        <v>254.3</v>
      </c>
    </row>
    <row r="20" spans="1:9" ht="14.25">
      <c r="A20" s="6" t="s">
        <v>58</v>
      </c>
      <c r="B20" s="7">
        <f>G15</f>
        <v>14</v>
      </c>
      <c r="C20" s="7" t="str">
        <f>VLOOKUP(B20,Adressen!$A$2:$C$16,3,FALSE)</f>
        <v>LÜD</v>
      </c>
      <c r="D20" s="7">
        <f>VLOOKUP(CONCATENATE($B20,"_",D$15),Distanzliste!$C$2:$E$226,IF($B$1="km",2,3),FALSE)</f>
        <v>141</v>
      </c>
      <c r="E20" s="7">
        <f>VLOOKUP(CONCATENATE($B20,"_",E$15),Distanzliste!$C$2:$E$226,IF($B$1="km",2,3),FALSE)</f>
        <v>30.3</v>
      </c>
      <c r="F20" s="7">
        <f>VLOOKUP(CONCATENATE($B20,"_",F$15),Distanzliste!$C$2:$E$226,IF($B$1="km",2,3),FALSE)</f>
        <v>32.9</v>
      </c>
      <c r="G20" s="7">
        <f>VLOOKUP(CONCATENATE($B20,"_",G$15),Distanzliste!$C$2:$E$226,IF($B$1="km",2,3),FALSE)</f>
        <v>0</v>
      </c>
      <c r="H20" s="7">
        <f>VLOOKUP(CONCATENATE($B20,"_",H$15),Distanzliste!$C$2:$E$226,IF($B$1="km",2,3),FALSE)</f>
        <v>78.6</v>
      </c>
      <c r="I20" s="9">
        <f>SUM(D20:H20)</f>
        <v>282.8</v>
      </c>
    </row>
    <row r="21" spans="1:9" ht="14.25">
      <c r="A21" s="6" t="s">
        <v>59</v>
      </c>
      <c r="B21" s="7">
        <f>H15</f>
        <v>15</v>
      </c>
      <c r="C21" s="7" t="str">
        <f>VLOOKUP(B21,Adressen!$A$2:$C$16,3,FALSE)</f>
        <v>BAL</v>
      </c>
      <c r="D21" s="7">
        <f>VLOOKUP(CONCATENATE($B21,"_",D$15),Distanzliste!$C$2:$E$226,IF($B$1="km",2,3),FALSE)</f>
        <v>103</v>
      </c>
      <c r="E21" s="7">
        <f>VLOOKUP(CONCATENATE($B21,"_",E$15),Distanzliste!$C$2:$E$226,IF($B$1="km",2,3),FALSE)</f>
        <v>105</v>
      </c>
      <c r="F21" s="7">
        <f>VLOOKUP(CONCATENATE($B21,"_",F$15),Distanzliste!$C$2:$E$226,IF($B$1="km",2,3),FALSE)</f>
        <v>51.3</v>
      </c>
      <c r="G21" s="7">
        <f>VLOOKUP(CONCATENATE($B21,"_",G$15),Distanzliste!$C$2:$E$226,IF($B$1="km",2,3),FALSE)</f>
        <v>78.6</v>
      </c>
      <c r="H21" s="7">
        <f>VLOOKUP(CONCATENATE($B21,"_",H$15),Distanzliste!$C$2:$E$226,IF($B$1="km",2,3),FALSE)</f>
        <v>0</v>
      </c>
      <c r="I21" s="9">
        <f>SUM(D21:H21)</f>
        <v>337.9</v>
      </c>
    </row>
    <row r="22" spans="1:9" ht="14.25">
      <c r="A22" s="6"/>
      <c r="B22" s="7"/>
      <c r="C22" s="7"/>
      <c r="D22" s="7"/>
      <c r="E22" s="7"/>
      <c r="F22" s="7"/>
      <c r="G22" s="7"/>
      <c r="H22" s="7" t="s">
        <v>438</v>
      </c>
      <c r="I22" s="9">
        <f>SUM(I17:I21)/20</f>
        <v>85.32000000000001</v>
      </c>
    </row>
    <row r="23" spans="1:9" ht="14.25">
      <c r="A23" s="6"/>
      <c r="B23" s="7"/>
      <c r="C23" s="7"/>
      <c r="D23" s="7"/>
      <c r="E23" s="7"/>
      <c r="F23" s="7"/>
      <c r="G23" s="7"/>
      <c r="H23" s="7" t="s">
        <v>442</v>
      </c>
      <c r="I23" s="9">
        <f>MIN(I17:I21)</f>
        <v>254.3</v>
      </c>
    </row>
    <row r="24" spans="1:9" ht="14.25">
      <c r="A24" s="10"/>
      <c r="B24" s="11"/>
      <c r="C24" s="11"/>
      <c r="D24" s="11"/>
      <c r="E24" s="11"/>
      <c r="F24" s="11"/>
      <c r="G24" s="11"/>
      <c r="H24" s="11" t="s">
        <v>443</v>
      </c>
      <c r="I24" s="12">
        <f>MAX(I17:I21)</f>
        <v>497</v>
      </c>
    </row>
    <row r="26" spans="1:9" ht="14.25">
      <c r="A26" s="3" t="s">
        <v>440</v>
      </c>
      <c r="B26" s="4"/>
      <c r="C26" s="4"/>
      <c r="D26" s="4" t="s">
        <v>60</v>
      </c>
      <c r="E26" s="4" t="s">
        <v>61</v>
      </c>
      <c r="F26" s="4" t="s">
        <v>62</v>
      </c>
      <c r="G26" s="4" t="s">
        <v>63</v>
      </c>
      <c r="H26" s="4" t="s">
        <v>64</v>
      </c>
      <c r="I26" s="5"/>
    </row>
    <row r="27" spans="1:9" ht="14.25">
      <c r="A27" s="6"/>
      <c r="B27" s="7"/>
      <c r="C27" s="7"/>
      <c r="D27" s="7">
        <f>G5</f>
        <v>2</v>
      </c>
      <c r="E27" s="7">
        <f>H5</f>
        <v>3</v>
      </c>
      <c r="F27" s="7">
        <f>I5</f>
        <v>4</v>
      </c>
      <c r="G27" s="7">
        <f>J5</f>
        <v>9</v>
      </c>
      <c r="H27" s="7">
        <f>K5</f>
        <v>10</v>
      </c>
      <c r="I27" s="8"/>
    </row>
    <row r="28" spans="1:9" ht="14.25">
      <c r="A28" s="6"/>
      <c r="B28" s="7"/>
      <c r="C28" s="7"/>
      <c r="D28" s="7" t="str">
        <f>VLOOKUP(D27,Adressen!$A$2:$C$16,3,FALSE)</f>
        <v>DOR</v>
      </c>
      <c r="E28" s="7" t="str">
        <f>VLOOKUP(E27,Adressen!$A$2:$C$16,3,FALSE)</f>
        <v>BÜT</v>
      </c>
      <c r="F28" s="7" t="str">
        <f>VLOOKUP(F27,Adressen!$A$2:$C$16,3,FALSE)</f>
        <v>BGL</v>
      </c>
      <c r="G28" s="7" t="str">
        <f>VLOOKUP(G27,Adressen!$A$2:$C$16,3,FALSE)</f>
        <v>WES</v>
      </c>
      <c r="H28" s="7" t="str">
        <f>VLOOKUP(H27,Adressen!$A$2:$C$16,3,FALSE)</f>
        <v>PAF</v>
      </c>
      <c r="I28" s="8" t="s">
        <v>437</v>
      </c>
    </row>
    <row r="29" spans="1:9" ht="14.25">
      <c r="A29" s="6" t="s">
        <v>60</v>
      </c>
      <c r="B29" s="7">
        <f>D27</f>
        <v>2</v>
      </c>
      <c r="C29" s="7" t="str">
        <f>VLOOKUP(B29,Adressen!$A$2:$C$16,3,FALSE)</f>
        <v>DOR</v>
      </c>
      <c r="D29" s="7">
        <f>VLOOKUP(CONCATENATE($B29,"_",D$27),Distanzliste!$C$2:$E$226,IF($B$1="km",2,3),FALSE)</f>
        <v>0</v>
      </c>
      <c r="E29" s="7">
        <f>VLOOKUP(CONCATENATE($B29,"_",E$27),Distanzliste!$C$2:$E$226,IF($B$1="km",2,3),FALSE)</f>
        <v>26.5</v>
      </c>
      <c r="F29" s="7">
        <f>VLOOKUP(CONCATENATE($B29,"_",F$27),Distanzliste!$C$2:$E$226,IF($B$1="km",2,3),FALSE)</f>
        <v>59.8</v>
      </c>
      <c r="G29" s="7">
        <f>VLOOKUP(CONCATENATE($B29,"_",G$27),Distanzliste!$C$2:$E$226,IF($B$1="km",2,3),FALSE)</f>
        <v>86</v>
      </c>
      <c r="H29" s="7">
        <f>VLOOKUP(CONCATENATE($B29,"_",H$27),Distanzliste!$C$2:$E$226,IF($B$1="km",2,3),FALSE)</f>
        <v>27.2</v>
      </c>
      <c r="I29" s="9">
        <f>SUM(D29:H29)</f>
        <v>199.5</v>
      </c>
    </row>
    <row r="30" spans="1:9" ht="14.25">
      <c r="A30" s="6" t="s">
        <v>61</v>
      </c>
      <c r="B30" s="7">
        <f>E27</f>
        <v>3</v>
      </c>
      <c r="C30" s="7" t="str">
        <f>VLOOKUP(B30,Adressen!$A$2:$C$16,3,FALSE)</f>
        <v>BÜT</v>
      </c>
      <c r="D30" s="7">
        <f>VLOOKUP(CONCATENATE($B30,"_",D$27),Distanzliste!$C$2:$E$226,IF($B$1="km",2,3),FALSE)</f>
        <v>26.5</v>
      </c>
      <c r="E30" s="7">
        <f>VLOOKUP(CONCATENATE($B30,"_",E$27),Distanzliste!$C$2:$E$226,IF($B$1="km",2,3),FALSE)</f>
        <v>0</v>
      </c>
      <c r="F30" s="7">
        <f>VLOOKUP(CONCATENATE($B30,"_",F$27),Distanzliste!$C$2:$E$226,IF($B$1="km",2,3),FALSE)</f>
        <v>59.4</v>
      </c>
      <c r="G30" s="7">
        <f>VLOOKUP(CONCATENATE($B30,"_",G$27),Distanzliste!$C$2:$E$226,IF($B$1="km",2,3),FALSE)</f>
        <v>65</v>
      </c>
      <c r="H30" s="7">
        <f>VLOOKUP(CONCATENATE($B30,"_",H$27),Distanzliste!$C$2:$E$226,IF($B$1="km",2,3),FALSE)</f>
        <v>34.5</v>
      </c>
      <c r="I30" s="9">
        <f>SUM(D30:H30)</f>
        <v>185.4</v>
      </c>
    </row>
    <row r="31" spans="1:9" ht="14.25">
      <c r="A31" s="6" t="s">
        <v>62</v>
      </c>
      <c r="B31" s="7">
        <f>F27</f>
        <v>4</v>
      </c>
      <c r="C31" s="7" t="str">
        <f>VLOOKUP(B31,Adressen!$A$2:$C$16,3,FALSE)</f>
        <v>BGL</v>
      </c>
      <c r="D31" s="7">
        <f>VLOOKUP(CONCATENATE($B31,"_",D$27),Distanzliste!$C$2:$E$226,IF($B$1="km",2,3),FALSE)</f>
        <v>59.8</v>
      </c>
      <c r="E31" s="7">
        <f>VLOOKUP(CONCATENATE($B31,"_",E$27),Distanzliste!$C$2:$E$226,IF($B$1="km",2,3),FALSE)</f>
        <v>59.4</v>
      </c>
      <c r="F31" s="7">
        <f>VLOOKUP(CONCATENATE($B31,"_",F$27),Distanzliste!$C$2:$E$226,IF($B$1="km",2,3),FALSE)</f>
        <v>0</v>
      </c>
      <c r="G31" s="7">
        <f>VLOOKUP(CONCATENATE($B31,"_",G$27),Distanzliste!$C$2:$E$226,IF($B$1="km",2,3),FALSE)</f>
        <v>76.7</v>
      </c>
      <c r="H31" s="7">
        <f>VLOOKUP(CONCATENATE($B31,"_",H$27),Distanzliste!$C$2:$E$226,IF($B$1="km",2,3),FALSE)</f>
        <v>83.9</v>
      </c>
      <c r="I31" s="9">
        <f>SUM(D31:H31)</f>
        <v>279.79999999999995</v>
      </c>
    </row>
    <row r="32" spans="1:9" ht="14.25">
      <c r="A32" s="6" t="s">
        <v>63</v>
      </c>
      <c r="B32" s="7">
        <f>G27</f>
        <v>9</v>
      </c>
      <c r="C32" s="7" t="str">
        <f>VLOOKUP(B32,Adressen!$A$2:$C$16,3,FALSE)</f>
        <v>WES</v>
      </c>
      <c r="D32" s="7">
        <f>VLOOKUP(CONCATENATE($B32,"_",D$27),Distanzliste!$C$2:$E$226,IF($B$1="km",2,3),FALSE)</f>
        <v>86</v>
      </c>
      <c r="E32" s="7">
        <f>VLOOKUP(CONCATENATE($B32,"_",E$27),Distanzliste!$C$2:$E$226,IF($B$1="km",2,3),FALSE)</f>
        <v>65</v>
      </c>
      <c r="F32" s="7">
        <f>VLOOKUP(CONCATENATE($B32,"_",F$27),Distanzliste!$C$2:$E$226,IF($B$1="km",2,3),FALSE)</f>
        <v>76.7</v>
      </c>
      <c r="G32" s="7">
        <f>VLOOKUP(CONCATENATE($B32,"_",G$27),Distanzliste!$C$2:$E$226,IF($B$1="km",2,3),FALSE)</f>
        <v>0</v>
      </c>
      <c r="H32" s="7">
        <f>VLOOKUP(CONCATENATE($B32,"_",H$27),Distanzliste!$C$2:$E$226,IF($B$1="km",2,3),FALSE)</f>
        <v>96.3</v>
      </c>
      <c r="I32" s="9">
        <f>SUM(D32:H32)</f>
        <v>324</v>
      </c>
    </row>
    <row r="33" spans="1:9" ht="14.25">
      <c r="A33" s="6" t="s">
        <v>64</v>
      </c>
      <c r="B33" s="7">
        <f>H27</f>
        <v>10</v>
      </c>
      <c r="C33" s="7" t="str">
        <f>VLOOKUP(B33,Adressen!$A$2:$C$16,3,FALSE)</f>
        <v>PAF</v>
      </c>
      <c r="D33" s="7">
        <f>VLOOKUP(CONCATENATE($B33,"_",D$27),Distanzliste!$C$2:$E$226,IF($B$1="km",2,3),FALSE)</f>
        <v>27.2</v>
      </c>
      <c r="E33" s="7">
        <f>VLOOKUP(CONCATENATE($B33,"_",E$27),Distanzliste!$C$2:$E$226,IF($B$1="km",2,3),FALSE)</f>
        <v>34.5</v>
      </c>
      <c r="F33" s="7">
        <f>VLOOKUP(CONCATENATE($B33,"_",F$27),Distanzliste!$C$2:$E$226,IF($B$1="km",2,3),FALSE)</f>
        <v>83.9</v>
      </c>
      <c r="G33" s="7">
        <f>VLOOKUP(CONCATENATE($B33,"_",G$27),Distanzliste!$C$2:$E$226,IF($B$1="km",2,3),FALSE)</f>
        <v>96.3</v>
      </c>
      <c r="H33" s="7">
        <f>VLOOKUP(CONCATENATE($B33,"_",H$27),Distanzliste!$C$2:$E$226,IF($B$1="km",2,3),FALSE)</f>
        <v>0</v>
      </c>
      <c r="I33" s="9">
        <f>SUM(D33:H33)</f>
        <v>241.90000000000003</v>
      </c>
    </row>
    <row r="34" spans="1:9" ht="14.25">
      <c r="A34" s="6"/>
      <c r="B34" s="7"/>
      <c r="C34" s="7"/>
      <c r="D34" s="7"/>
      <c r="E34" s="7"/>
      <c r="F34" s="7"/>
      <c r="G34" s="7"/>
      <c r="H34" s="7" t="s">
        <v>438</v>
      </c>
      <c r="I34" s="9">
        <f>SUM(I29:I33)/20</f>
        <v>61.529999999999994</v>
      </c>
    </row>
    <row r="35" spans="1:9" ht="14.25">
      <c r="A35" s="6"/>
      <c r="B35" s="7"/>
      <c r="C35" s="7"/>
      <c r="D35" s="7"/>
      <c r="E35" s="7"/>
      <c r="F35" s="7"/>
      <c r="G35" s="7"/>
      <c r="H35" s="7" t="s">
        <v>442</v>
      </c>
      <c r="I35" s="9">
        <f>MIN(I29:I33)</f>
        <v>185.4</v>
      </c>
    </row>
    <row r="36" spans="1:9" ht="14.25">
      <c r="A36" s="10"/>
      <c r="B36" s="11"/>
      <c r="C36" s="11"/>
      <c r="D36" s="11"/>
      <c r="E36" s="11"/>
      <c r="F36" s="11"/>
      <c r="G36" s="11"/>
      <c r="H36" s="11" t="s">
        <v>443</v>
      </c>
      <c r="I36" s="12">
        <f>MAX(I29:I33)</f>
        <v>324</v>
      </c>
    </row>
    <row r="38" spans="1:9" ht="14.25">
      <c r="A38" s="3" t="s">
        <v>441</v>
      </c>
      <c r="B38" s="4"/>
      <c r="C38" s="4"/>
      <c r="D38" s="4" t="s">
        <v>65</v>
      </c>
      <c r="E38" s="4" t="s">
        <v>66</v>
      </c>
      <c r="F38" s="4" t="s">
        <v>67</v>
      </c>
      <c r="G38" s="4" t="s">
        <v>68</v>
      </c>
      <c r="H38" s="4" t="s">
        <v>69</v>
      </c>
      <c r="I38" s="5"/>
    </row>
    <row r="39" spans="1:9" ht="14.25">
      <c r="A39" s="6"/>
      <c r="B39" s="7"/>
      <c r="C39" s="7"/>
      <c r="D39" s="7">
        <f>L5</f>
        <v>5</v>
      </c>
      <c r="E39" s="7">
        <f>M5</f>
        <v>6</v>
      </c>
      <c r="F39" s="7">
        <f>N5</f>
        <v>7</v>
      </c>
      <c r="G39" s="7">
        <f>O5</f>
        <v>8</v>
      </c>
      <c r="H39" s="7">
        <f>P5</f>
        <v>13</v>
      </c>
      <c r="I39" s="8"/>
    </row>
    <row r="40" spans="1:9" ht="14.25">
      <c r="A40" s="6"/>
      <c r="B40" s="7"/>
      <c r="C40" s="7"/>
      <c r="D40" s="7" t="str">
        <f>VLOOKUP(D39,Adressen!$A$2:$C$16,3,FALSE)</f>
        <v>CAS</v>
      </c>
      <c r="E40" s="7" t="str">
        <f>VLOOKUP(E39,Adressen!$A$2:$C$16,3,FALSE)</f>
        <v>CGC</v>
      </c>
      <c r="F40" s="7" t="str">
        <f>VLOOKUP(F39,Adressen!$A$2:$C$16,3,FALSE)</f>
        <v>BAC</v>
      </c>
      <c r="G40" s="7" t="str">
        <f>VLOOKUP(G39,Adressen!$A$2:$C$16,3,FALSE)</f>
        <v>GLA</v>
      </c>
      <c r="H40" s="7" t="str">
        <f>VLOOKUP(H39,Adressen!$A$2:$C$16,3,FALSE)</f>
        <v>WIT</v>
      </c>
      <c r="I40" s="8" t="s">
        <v>437</v>
      </c>
    </row>
    <row r="41" spans="1:9" ht="14.25">
      <c r="A41" s="6" t="s">
        <v>65</v>
      </c>
      <c r="B41" s="7">
        <f>D39</f>
        <v>5</v>
      </c>
      <c r="C41" s="7" t="str">
        <f>VLOOKUP(B41,Adressen!$A$2:$C$16,3,FALSE)</f>
        <v>CAS</v>
      </c>
      <c r="D41" s="7">
        <f>VLOOKUP(CONCATENATE($B41,"_",D$39),Distanzliste!$C$2:$E$226,IF($B$1="km",2,3),FALSE)</f>
        <v>0</v>
      </c>
      <c r="E41" s="7">
        <f>VLOOKUP(CONCATENATE($B41,"_",E$39),Distanzliste!$C$2:$E$226,IF($B$1="km",2,3),FALSE)</f>
        <v>30.7</v>
      </c>
      <c r="F41" s="7">
        <f>VLOOKUP(CONCATENATE($B41,"_",F$39),Distanzliste!$C$2:$E$226,IF($B$1="km",2,3),FALSE)</f>
        <v>19.9</v>
      </c>
      <c r="G41" s="7">
        <f>VLOOKUP(CONCATENATE($B41,"_",G$39),Distanzliste!$C$2:$E$226,IF($B$1="km",2,3),FALSE)</f>
        <v>29</v>
      </c>
      <c r="H41" s="7">
        <f>VLOOKUP(CONCATENATE($B41,"_",H$39),Distanzliste!$C$2:$E$226,IF($B$1="km",2,3),FALSE)</f>
        <v>31.9</v>
      </c>
      <c r="I41" s="9">
        <f>SUM(D41:H41)</f>
        <v>111.5</v>
      </c>
    </row>
    <row r="42" spans="1:9" ht="14.25">
      <c r="A42" s="6" t="s">
        <v>66</v>
      </c>
      <c r="B42" s="7">
        <f>E39</f>
        <v>6</v>
      </c>
      <c r="C42" s="7" t="str">
        <f>VLOOKUP(B42,Adressen!$A$2:$C$16,3,FALSE)</f>
        <v>CGC</v>
      </c>
      <c r="D42" s="7">
        <f>VLOOKUP(CONCATENATE($B42,"_",D$39),Distanzliste!$C$2:$E$226,IF($B$1="km",2,3),FALSE)</f>
        <v>30.7</v>
      </c>
      <c r="E42" s="7">
        <f>VLOOKUP(CONCATENATE($B42,"_",E$39),Distanzliste!$C$2:$E$226,IF($B$1="km",2,3),FALSE)</f>
        <v>0</v>
      </c>
      <c r="F42" s="7">
        <f>VLOOKUP(CONCATENATE($B42,"_",F$39),Distanzliste!$C$2:$E$226,IF($B$1="km",2,3),FALSE)</f>
        <v>21.8</v>
      </c>
      <c r="G42" s="7">
        <f>VLOOKUP(CONCATENATE($B42,"_",G$39),Distanzliste!$C$2:$E$226,IF($B$1="km",2,3),FALSE)</f>
        <v>8.9</v>
      </c>
      <c r="H42" s="7">
        <f>VLOOKUP(CONCATENATE($B42,"_",H$39),Distanzliste!$C$2:$E$226,IF($B$1="km",2,3),FALSE)</f>
        <v>37.2</v>
      </c>
      <c r="I42" s="9">
        <f>SUM(D42:H42)</f>
        <v>98.6</v>
      </c>
    </row>
    <row r="43" spans="1:9" ht="14.25">
      <c r="A43" s="6" t="s">
        <v>67</v>
      </c>
      <c r="B43" s="7">
        <f>F39</f>
        <v>7</v>
      </c>
      <c r="C43" s="7" t="str">
        <f>VLOOKUP(B43,Adressen!$A$2:$C$16,3,FALSE)</f>
        <v>BAC</v>
      </c>
      <c r="D43" s="7">
        <f>VLOOKUP(CONCATENATE($B43,"_",D$39),Distanzliste!$C$2:$E$226,IF($B$1="km",2,3),FALSE)</f>
        <v>19.9</v>
      </c>
      <c r="E43" s="7">
        <f>VLOOKUP(CONCATENATE($B43,"_",E$39),Distanzliste!$C$2:$E$226,IF($B$1="km",2,3),FALSE)</f>
        <v>21.8</v>
      </c>
      <c r="F43" s="7">
        <f>VLOOKUP(CONCATENATE($B43,"_",F$39),Distanzliste!$C$2:$E$226,IF($B$1="km",2,3),FALSE)</f>
        <v>0</v>
      </c>
      <c r="G43" s="7">
        <f>VLOOKUP(CONCATENATE($B43,"_",G$39),Distanzliste!$C$2:$E$226,IF($B$1="km",2,3),FALSE)</f>
        <v>17.5</v>
      </c>
      <c r="H43" s="7">
        <f>VLOOKUP(CONCATENATE($B43,"_",H$39),Distanzliste!$C$2:$E$226,IF($B$1="km",2,3),FALSE)</f>
        <v>31.8</v>
      </c>
      <c r="I43" s="9">
        <f>SUM(D43:H43)</f>
        <v>91</v>
      </c>
    </row>
    <row r="44" spans="1:9" ht="14.25">
      <c r="A44" s="6" t="s">
        <v>68</v>
      </c>
      <c r="B44" s="7">
        <f>G39</f>
        <v>8</v>
      </c>
      <c r="C44" s="7" t="str">
        <f>VLOOKUP(B44,Adressen!$A$2:$C$16,3,FALSE)</f>
        <v>GLA</v>
      </c>
      <c r="D44" s="7">
        <f>VLOOKUP(CONCATENATE($B44,"_",D$39),Distanzliste!$C$2:$E$226,IF($B$1="km",2,3),FALSE)</f>
        <v>29</v>
      </c>
      <c r="E44" s="7">
        <f>VLOOKUP(CONCATENATE($B44,"_",E$39),Distanzliste!$C$2:$E$226,IF($B$1="km",2,3),FALSE)</f>
        <v>8.9</v>
      </c>
      <c r="F44" s="7">
        <f>VLOOKUP(CONCATENATE($B44,"_",F$39),Distanzliste!$C$2:$E$226,IF($B$1="km",2,3),FALSE)</f>
        <v>17.5</v>
      </c>
      <c r="G44" s="7">
        <f>VLOOKUP(CONCATENATE($B44,"_",G$39),Distanzliste!$C$2:$E$226,IF($B$1="km",2,3),FALSE)</f>
        <v>0</v>
      </c>
      <c r="H44" s="7">
        <f>VLOOKUP(CONCATENATE($B44,"_",H$39),Distanzliste!$C$2:$E$226,IF($B$1="km",2,3),FALSE)</f>
        <v>40.7</v>
      </c>
      <c r="I44" s="9">
        <f>SUM(D44:H44)</f>
        <v>96.1</v>
      </c>
    </row>
    <row r="45" spans="1:9" ht="14.25">
      <c r="A45" s="6" t="s">
        <v>69</v>
      </c>
      <c r="B45" s="7">
        <f>H39</f>
        <v>13</v>
      </c>
      <c r="C45" s="7" t="str">
        <f>VLOOKUP(B45,Adressen!$A$2:$C$16,3,FALSE)</f>
        <v>WIT</v>
      </c>
      <c r="D45" s="7">
        <f>VLOOKUP(CONCATENATE($B45,"_",D$39),Distanzliste!$C$2:$E$226,IF($B$1="km",2,3),FALSE)</f>
        <v>31.9</v>
      </c>
      <c r="E45" s="7">
        <f>VLOOKUP(CONCATENATE($B45,"_",E$39),Distanzliste!$C$2:$E$226,IF($B$1="km",2,3),FALSE)</f>
        <v>37.2</v>
      </c>
      <c r="F45" s="7">
        <f>VLOOKUP(CONCATENATE($B45,"_",F$39),Distanzliste!$C$2:$E$226,IF($B$1="km",2,3),FALSE)</f>
        <v>31.8</v>
      </c>
      <c r="G45" s="7">
        <f>VLOOKUP(CONCATENATE($B45,"_",G$39),Distanzliste!$C$2:$E$226,IF($B$1="km",2,3),FALSE)</f>
        <v>40.7</v>
      </c>
      <c r="H45" s="7">
        <f>VLOOKUP(CONCATENATE($B45,"_",H$39),Distanzliste!$C$2:$E$226,IF($B$1="km",2,3),FALSE)</f>
        <v>0</v>
      </c>
      <c r="I45" s="9">
        <f>SUM(D45:H45)</f>
        <v>141.6</v>
      </c>
    </row>
    <row r="46" spans="1:9" ht="14.25">
      <c r="A46" s="6"/>
      <c r="B46" s="7"/>
      <c r="C46" s="7"/>
      <c r="D46" s="7"/>
      <c r="E46" s="7"/>
      <c r="F46" s="7"/>
      <c r="G46" s="7"/>
      <c r="H46" s="7" t="s">
        <v>438</v>
      </c>
      <c r="I46" s="9">
        <f>SUM(I41:I45)/20</f>
        <v>26.940000000000005</v>
      </c>
    </row>
    <row r="47" spans="1:9" ht="14.25">
      <c r="A47" s="6"/>
      <c r="B47" s="7"/>
      <c r="C47" s="7"/>
      <c r="D47" s="7"/>
      <c r="E47" s="7"/>
      <c r="F47" s="7"/>
      <c r="G47" s="7"/>
      <c r="H47" s="7" t="s">
        <v>442</v>
      </c>
      <c r="I47" s="9">
        <f>MIN(I41:I45)</f>
        <v>91</v>
      </c>
    </row>
    <row r="48" spans="1:9" ht="14.25">
      <c r="A48" s="10"/>
      <c r="B48" s="11"/>
      <c r="C48" s="11"/>
      <c r="D48" s="11"/>
      <c r="E48" s="11"/>
      <c r="F48" s="11"/>
      <c r="G48" s="11"/>
      <c r="H48" s="11" t="s">
        <v>443</v>
      </c>
      <c r="I48" s="12">
        <f>MAX(I41:I45)</f>
        <v>141.6</v>
      </c>
    </row>
  </sheetData>
  <sheetProtection/>
  <mergeCells count="12">
    <mergeCell ref="B9:E9"/>
    <mergeCell ref="G9:J9"/>
    <mergeCell ref="L9:O9"/>
    <mergeCell ref="B10:E10"/>
    <mergeCell ref="G10:J10"/>
    <mergeCell ref="L10:O10"/>
    <mergeCell ref="B11:E11"/>
    <mergeCell ref="G11:J11"/>
    <mergeCell ref="L11:O11"/>
    <mergeCell ref="B12:E12"/>
    <mergeCell ref="G12:J12"/>
    <mergeCell ref="L12:O1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7.00390625" style="0" bestFit="1" customWidth="1"/>
    <col min="2" max="2" width="20.00390625" style="0" bestFit="1" customWidth="1"/>
    <col min="3" max="3" width="7.00390625" style="0" bestFit="1" customWidth="1"/>
    <col min="4" max="18" width="5.421875" style="0" bestFit="1" customWidth="1"/>
    <col min="19" max="19" width="9.8515625" style="0" bestFit="1" customWidth="1"/>
    <col min="20" max="20" width="10.421875" style="0" bestFit="1" customWidth="1"/>
    <col min="21" max="23" width="7.7109375" style="0" bestFit="1" customWidth="1"/>
    <col min="24" max="24" width="8.00390625" style="0" bestFit="1" customWidth="1"/>
  </cols>
  <sheetData>
    <row r="1" spans="1:24" ht="14.25">
      <c r="A1" t="s">
        <v>470</v>
      </c>
      <c r="B1" t="s">
        <v>454</v>
      </c>
      <c r="C1" t="s">
        <v>463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  <c r="Q1" t="s">
        <v>68</v>
      </c>
      <c r="R1" t="s">
        <v>69</v>
      </c>
      <c r="S1" t="s">
        <v>464</v>
      </c>
      <c r="T1" t="s">
        <v>465</v>
      </c>
      <c r="U1" t="s">
        <v>466</v>
      </c>
      <c r="V1" t="s">
        <v>467</v>
      </c>
      <c r="W1" t="s">
        <v>468</v>
      </c>
      <c r="X1" t="s">
        <v>469</v>
      </c>
    </row>
    <row r="2" spans="1:25" ht="14.25">
      <c r="A2" t="s">
        <v>472</v>
      </c>
      <c r="B2" s="23" t="s">
        <v>450</v>
      </c>
      <c r="C2">
        <v>125769</v>
      </c>
      <c r="D2">
        <v>1</v>
      </c>
      <c r="E2">
        <v>11</v>
      </c>
      <c r="F2">
        <v>12</v>
      </c>
      <c r="G2">
        <v>14</v>
      </c>
      <c r="H2">
        <v>15</v>
      </c>
      <c r="I2">
        <v>2</v>
      </c>
      <c r="J2">
        <v>3</v>
      </c>
      <c r="K2">
        <v>4</v>
      </c>
      <c r="L2">
        <v>10</v>
      </c>
      <c r="M2">
        <v>13</v>
      </c>
      <c r="N2">
        <v>5</v>
      </c>
      <c r="O2">
        <v>6</v>
      </c>
      <c r="P2">
        <v>7</v>
      </c>
      <c r="Q2">
        <v>8</v>
      </c>
      <c r="R2">
        <v>9</v>
      </c>
      <c r="S2" s="24">
        <v>3457.0000000000005</v>
      </c>
      <c r="T2" s="24">
        <v>2926</v>
      </c>
      <c r="U2">
        <v>4</v>
      </c>
      <c r="V2">
        <v>1</v>
      </c>
      <c r="W2">
        <v>3</v>
      </c>
      <c r="X2">
        <v>1</v>
      </c>
      <c r="Y2" s="24"/>
    </row>
    <row r="3" spans="1:24" ht="14.25">
      <c r="A3" t="s">
        <v>471</v>
      </c>
      <c r="B3" s="23" t="s">
        <v>451</v>
      </c>
      <c r="C3">
        <v>125801</v>
      </c>
      <c r="D3">
        <v>1</v>
      </c>
      <c r="E3">
        <v>11</v>
      </c>
      <c r="F3">
        <v>12</v>
      </c>
      <c r="G3">
        <v>14</v>
      </c>
      <c r="H3">
        <v>15</v>
      </c>
      <c r="I3">
        <v>2</v>
      </c>
      <c r="J3">
        <v>3</v>
      </c>
      <c r="K3">
        <v>8</v>
      </c>
      <c r="L3">
        <v>9</v>
      </c>
      <c r="M3">
        <v>10</v>
      </c>
      <c r="N3">
        <v>4</v>
      </c>
      <c r="O3">
        <v>5</v>
      </c>
      <c r="P3">
        <v>6</v>
      </c>
      <c r="Q3">
        <v>7</v>
      </c>
      <c r="R3">
        <v>13</v>
      </c>
      <c r="S3" s="24">
        <v>3615.4000000000005</v>
      </c>
      <c r="T3" s="24">
        <v>3084</v>
      </c>
      <c r="U3">
        <v>4</v>
      </c>
      <c r="V3">
        <v>2</v>
      </c>
      <c r="W3">
        <v>3</v>
      </c>
      <c r="X3">
        <v>2</v>
      </c>
    </row>
    <row r="4" spans="1:24" ht="14.25">
      <c r="A4" t="s">
        <v>474</v>
      </c>
      <c r="B4" s="23" t="s">
        <v>452</v>
      </c>
      <c r="C4">
        <v>99344</v>
      </c>
      <c r="D4">
        <v>1</v>
      </c>
      <c r="E4">
        <v>5</v>
      </c>
      <c r="F4">
        <v>12</v>
      </c>
      <c r="G4">
        <v>13</v>
      </c>
      <c r="H4">
        <v>15</v>
      </c>
      <c r="I4">
        <v>2</v>
      </c>
      <c r="J4">
        <v>3</v>
      </c>
      <c r="K4">
        <v>10</v>
      </c>
      <c r="L4">
        <v>11</v>
      </c>
      <c r="M4">
        <v>14</v>
      </c>
      <c r="N4">
        <v>4</v>
      </c>
      <c r="O4">
        <v>6</v>
      </c>
      <c r="P4">
        <v>7</v>
      </c>
      <c r="Q4">
        <v>8</v>
      </c>
      <c r="R4">
        <v>9</v>
      </c>
      <c r="S4" s="24">
        <v>3976.8</v>
      </c>
      <c r="T4" s="24">
        <v>3144</v>
      </c>
      <c r="U4">
        <v>4</v>
      </c>
      <c r="V4">
        <v>2</v>
      </c>
      <c r="W4">
        <v>3</v>
      </c>
      <c r="X4">
        <v>2</v>
      </c>
    </row>
    <row r="5" spans="1:24" ht="14.25">
      <c r="A5" t="s">
        <v>473</v>
      </c>
      <c r="B5" s="23" t="s">
        <v>453</v>
      </c>
      <c r="C5">
        <v>123653</v>
      </c>
      <c r="D5">
        <v>1</v>
      </c>
      <c r="E5">
        <v>9</v>
      </c>
      <c r="F5">
        <v>11</v>
      </c>
      <c r="G5">
        <v>14</v>
      </c>
      <c r="H5">
        <v>15</v>
      </c>
      <c r="I5">
        <v>2</v>
      </c>
      <c r="J5">
        <v>3</v>
      </c>
      <c r="K5">
        <v>7</v>
      </c>
      <c r="L5">
        <v>8</v>
      </c>
      <c r="M5">
        <v>10</v>
      </c>
      <c r="N5">
        <v>4</v>
      </c>
      <c r="O5">
        <v>5</v>
      </c>
      <c r="P5">
        <v>6</v>
      </c>
      <c r="Q5">
        <v>12</v>
      </c>
      <c r="R5">
        <v>13</v>
      </c>
      <c r="S5" s="24">
        <v>4390.8</v>
      </c>
      <c r="T5" s="24">
        <v>3608</v>
      </c>
      <c r="U5">
        <v>4</v>
      </c>
      <c r="V5">
        <v>2</v>
      </c>
      <c r="W5">
        <v>3</v>
      </c>
      <c r="X5">
        <v>2</v>
      </c>
    </row>
    <row r="6" spans="1:24" ht="14.25">
      <c r="A6" t="s">
        <v>550</v>
      </c>
      <c r="B6" t="s">
        <v>475</v>
      </c>
      <c r="C6">
        <v>68934</v>
      </c>
      <c r="D6">
        <v>1</v>
      </c>
      <c r="E6">
        <v>4</v>
      </c>
      <c r="F6">
        <v>5</v>
      </c>
      <c r="G6">
        <v>12</v>
      </c>
      <c r="H6">
        <v>15</v>
      </c>
      <c r="I6">
        <v>2</v>
      </c>
      <c r="J6">
        <v>3</v>
      </c>
      <c r="K6">
        <v>6</v>
      </c>
      <c r="L6">
        <v>9</v>
      </c>
      <c r="M6">
        <v>10</v>
      </c>
      <c r="N6">
        <v>7</v>
      </c>
      <c r="O6">
        <v>8</v>
      </c>
      <c r="P6">
        <v>11</v>
      </c>
      <c r="Q6">
        <v>13</v>
      </c>
      <c r="R6">
        <v>14</v>
      </c>
      <c r="S6" s="24">
        <v>4236.400000000001</v>
      </c>
      <c r="T6" s="24">
        <v>3384</v>
      </c>
      <c r="U6">
        <v>4</v>
      </c>
      <c r="V6">
        <v>3</v>
      </c>
      <c r="W6">
        <v>3</v>
      </c>
      <c r="X6">
        <v>3</v>
      </c>
    </row>
    <row r="7" spans="1:24" ht="14.25">
      <c r="A7" t="s">
        <v>551</v>
      </c>
      <c r="B7" t="s">
        <v>476</v>
      </c>
      <c r="C7">
        <v>68959</v>
      </c>
      <c r="D7">
        <v>1</v>
      </c>
      <c r="E7">
        <v>4</v>
      </c>
      <c r="F7">
        <v>5</v>
      </c>
      <c r="G7">
        <v>12</v>
      </c>
      <c r="H7">
        <v>15</v>
      </c>
      <c r="I7">
        <v>2</v>
      </c>
      <c r="J7">
        <v>3</v>
      </c>
      <c r="K7">
        <v>8</v>
      </c>
      <c r="L7">
        <v>9</v>
      </c>
      <c r="M7">
        <v>10</v>
      </c>
      <c r="N7">
        <v>6</v>
      </c>
      <c r="O7">
        <v>7</v>
      </c>
      <c r="P7">
        <v>11</v>
      </c>
      <c r="Q7">
        <v>13</v>
      </c>
      <c r="R7">
        <v>14</v>
      </c>
      <c r="S7" s="24">
        <v>4213.6</v>
      </c>
      <c r="T7" s="24">
        <v>3392</v>
      </c>
      <c r="U7">
        <v>4</v>
      </c>
      <c r="V7">
        <v>2</v>
      </c>
      <c r="W7">
        <v>4</v>
      </c>
      <c r="X7">
        <v>2</v>
      </c>
    </row>
    <row r="8" spans="1:24" ht="14.25">
      <c r="A8" t="s">
        <v>552</v>
      </c>
      <c r="B8" t="s">
        <v>455</v>
      </c>
      <c r="C8">
        <v>69186</v>
      </c>
      <c r="D8">
        <v>1</v>
      </c>
      <c r="E8">
        <v>4</v>
      </c>
      <c r="F8">
        <v>5</v>
      </c>
      <c r="G8">
        <v>13</v>
      </c>
      <c r="H8">
        <v>15</v>
      </c>
      <c r="I8">
        <v>2</v>
      </c>
      <c r="J8">
        <v>3</v>
      </c>
      <c r="K8">
        <v>6</v>
      </c>
      <c r="L8">
        <v>9</v>
      </c>
      <c r="M8">
        <v>10</v>
      </c>
      <c r="N8">
        <v>7</v>
      </c>
      <c r="O8">
        <v>8</v>
      </c>
      <c r="P8">
        <v>11</v>
      </c>
      <c r="Q8">
        <v>12</v>
      </c>
      <c r="R8">
        <v>14</v>
      </c>
      <c r="S8" s="24">
        <v>4237</v>
      </c>
      <c r="T8" s="24">
        <v>3374</v>
      </c>
      <c r="U8">
        <v>3</v>
      </c>
      <c r="V8">
        <v>3</v>
      </c>
      <c r="W8">
        <v>3</v>
      </c>
      <c r="X8">
        <v>3</v>
      </c>
    </row>
    <row r="9" spans="1:24" ht="14.25">
      <c r="A9" t="s">
        <v>553</v>
      </c>
      <c r="B9" t="s">
        <v>456</v>
      </c>
      <c r="C9">
        <v>69211</v>
      </c>
      <c r="D9">
        <v>1</v>
      </c>
      <c r="E9">
        <v>4</v>
      </c>
      <c r="F9">
        <v>5</v>
      </c>
      <c r="G9">
        <v>13</v>
      </c>
      <c r="H9">
        <v>15</v>
      </c>
      <c r="I9">
        <v>2</v>
      </c>
      <c r="J9">
        <v>3</v>
      </c>
      <c r="K9">
        <v>8</v>
      </c>
      <c r="L9">
        <v>9</v>
      </c>
      <c r="M9">
        <v>10</v>
      </c>
      <c r="N9">
        <v>6</v>
      </c>
      <c r="O9">
        <v>7</v>
      </c>
      <c r="P9">
        <v>11</v>
      </c>
      <c r="Q9">
        <v>12</v>
      </c>
      <c r="R9">
        <v>14</v>
      </c>
      <c r="S9" s="24">
        <v>4214.400000000001</v>
      </c>
      <c r="T9" s="24">
        <v>3386</v>
      </c>
      <c r="U9">
        <v>3</v>
      </c>
      <c r="V9">
        <v>2</v>
      </c>
      <c r="W9">
        <v>4</v>
      </c>
      <c r="X9">
        <v>2</v>
      </c>
    </row>
    <row r="10" spans="1:24" ht="14.25">
      <c r="A10" t="s">
        <v>554</v>
      </c>
      <c r="B10" t="s">
        <v>477</v>
      </c>
      <c r="C10">
        <v>77013</v>
      </c>
      <c r="D10">
        <v>1</v>
      </c>
      <c r="E10">
        <v>4</v>
      </c>
      <c r="F10">
        <v>7</v>
      </c>
      <c r="G10">
        <v>12</v>
      </c>
      <c r="H10">
        <v>15</v>
      </c>
      <c r="I10">
        <v>2</v>
      </c>
      <c r="J10">
        <v>3</v>
      </c>
      <c r="K10">
        <v>6</v>
      </c>
      <c r="L10">
        <v>9</v>
      </c>
      <c r="M10">
        <v>10</v>
      </c>
      <c r="N10">
        <v>5</v>
      </c>
      <c r="O10">
        <v>8</v>
      </c>
      <c r="P10">
        <v>11</v>
      </c>
      <c r="Q10">
        <v>13</v>
      </c>
      <c r="R10">
        <v>14</v>
      </c>
      <c r="S10" s="24">
        <v>4288.2</v>
      </c>
      <c r="T10" s="24">
        <v>3390</v>
      </c>
      <c r="U10">
        <v>4</v>
      </c>
      <c r="V10">
        <v>3</v>
      </c>
      <c r="W10">
        <v>2</v>
      </c>
      <c r="X10">
        <v>2</v>
      </c>
    </row>
    <row r="11" spans="1:24" ht="14.25">
      <c r="A11" t="s">
        <v>555</v>
      </c>
      <c r="B11" t="s">
        <v>478</v>
      </c>
      <c r="C11">
        <v>77023</v>
      </c>
      <c r="D11">
        <v>1</v>
      </c>
      <c r="E11">
        <v>4</v>
      </c>
      <c r="F11">
        <v>7</v>
      </c>
      <c r="G11">
        <v>12</v>
      </c>
      <c r="H11">
        <v>15</v>
      </c>
      <c r="I11">
        <v>2</v>
      </c>
      <c r="J11">
        <v>3</v>
      </c>
      <c r="K11">
        <v>8</v>
      </c>
      <c r="L11">
        <v>9</v>
      </c>
      <c r="M11">
        <v>10</v>
      </c>
      <c r="N11">
        <v>5</v>
      </c>
      <c r="O11">
        <v>6</v>
      </c>
      <c r="P11">
        <v>11</v>
      </c>
      <c r="Q11">
        <v>13</v>
      </c>
      <c r="R11">
        <v>14</v>
      </c>
      <c r="S11" s="24">
        <v>4260.200000000001</v>
      </c>
      <c r="T11" s="24">
        <v>3396</v>
      </c>
      <c r="U11">
        <v>4</v>
      </c>
      <c r="V11">
        <v>2</v>
      </c>
      <c r="W11">
        <v>3</v>
      </c>
      <c r="X11">
        <v>2</v>
      </c>
    </row>
    <row r="12" spans="1:24" ht="14.25">
      <c r="A12" t="s">
        <v>556</v>
      </c>
      <c r="B12" t="s">
        <v>479</v>
      </c>
      <c r="C12">
        <v>77034</v>
      </c>
      <c r="D12">
        <v>1</v>
      </c>
      <c r="E12">
        <v>4</v>
      </c>
      <c r="F12">
        <v>7</v>
      </c>
      <c r="G12">
        <v>12</v>
      </c>
      <c r="H12">
        <v>15</v>
      </c>
      <c r="I12">
        <v>2</v>
      </c>
      <c r="J12">
        <v>3</v>
      </c>
      <c r="K12">
        <v>9</v>
      </c>
      <c r="L12">
        <v>10</v>
      </c>
      <c r="M12">
        <v>13</v>
      </c>
      <c r="N12">
        <v>5</v>
      </c>
      <c r="O12">
        <v>6</v>
      </c>
      <c r="P12">
        <v>8</v>
      </c>
      <c r="Q12">
        <v>11</v>
      </c>
      <c r="R12">
        <v>14</v>
      </c>
      <c r="S12" s="24">
        <v>4351.200000000001</v>
      </c>
      <c r="T12" s="24">
        <v>3464</v>
      </c>
      <c r="U12">
        <v>4</v>
      </c>
      <c r="V12">
        <v>2</v>
      </c>
      <c r="W12">
        <v>3</v>
      </c>
      <c r="X12">
        <v>2</v>
      </c>
    </row>
    <row r="13" spans="1:24" ht="14.25">
      <c r="A13" t="s">
        <v>557</v>
      </c>
      <c r="B13" t="s">
        <v>480</v>
      </c>
      <c r="C13">
        <v>84199</v>
      </c>
      <c r="D13">
        <v>1</v>
      </c>
      <c r="E13">
        <v>4</v>
      </c>
      <c r="F13">
        <v>12</v>
      </c>
      <c r="G13">
        <v>13</v>
      </c>
      <c r="H13">
        <v>15</v>
      </c>
      <c r="I13">
        <v>2</v>
      </c>
      <c r="J13">
        <v>3</v>
      </c>
      <c r="K13">
        <v>6</v>
      </c>
      <c r="L13">
        <v>9</v>
      </c>
      <c r="M13">
        <v>10</v>
      </c>
      <c r="N13">
        <v>5</v>
      </c>
      <c r="O13">
        <v>7</v>
      </c>
      <c r="P13">
        <v>8</v>
      </c>
      <c r="Q13">
        <v>11</v>
      </c>
      <c r="R13">
        <v>14</v>
      </c>
      <c r="S13" s="24">
        <v>4127</v>
      </c>
      <c r="T13" s="24">
        <v>3338</v>
      </c>
      <c r="U13">
        <v>4</v>
      </c>
      <c r="V13">
        <v>3</v>
      </c>
      <c r="W13">
        <v>3</v>
      </c>
      <c r="X13">
        <v>3</v>
      </c>
    </row>
    <row r="14" spans="1:24" ht="14.25">
      <c r="A14" t="s">
        <v>558</v>
      </c>
      <c r="B14" t="s">
        <v>481</v>
      </c>
      <c r="C14">
        <v>84215</v>
      </c>
      <c r="D14">
        <v>1</v>
      </c>
      <c r="E14">
        <v>4</v>
      </c>
      <c r="F14">
        <v>12</v>
      </c>
      <c r="G14">
        <v>13</v>
      </c>
      <c r="H14">
        <v>15</v>
      </c>
      <c r="I14">
        <v>2</v>
      </c>
      <c r="J14">
        <v>3</v>
      </c>
      <c r="K14">
        <v>8</v>
      </c>
      <c r="L14">
        <v>9</v>
      </c>
      <c r="M14">
        <v>10</v>
      </c>
      <c r="N14">
        <v>5</v>
      </c>
      <c r="O14">
        <v>6</v>
      </c>
      <c r="P14">
        <v>7</v>
      </c>
      <c r="Q14">
        <v>11</v>
      </c>
      <c r="R14">
        <v>14</v>
      </c>
      <c r="S14" s="24">
        <v>4114.6</v>
      </c>
      <c r="T14" s="24">
        <v>3358</v>
      </c>
      <c r="U14">
        <v>4</v>
      </c>
      <c r="V14">
        <v>2</v>
      </c>
      <c r="W14">
        <v>4</v>
      </c>
      <c r="X14">
        <v>2</v>
      </c>
    </row>
    <row r="15" spans="1:24" ht="14.25">
      <c r="A15" t="s">
        <v>559</v>
      </c>
      <c r="B15" t="s">
        <v>482</v>
      </c>
      <c r="C15">
        <v>92118</v>
      </c>
      <c r="D15">
        <v>1</v>
      </c>
      <c r="E15">
        <v>5</v>
      </c>
      <c r="F15">
        <v>7</v>
      </c>
      <c r="G15">
        <v>12</v>
      </c>
      <c r="H15">
        <v>15</v>
      </c>
      <c r="I15">
        <v>2</v>
      </c>
      <c r="J15">
        <v>3</v>
      </c>
      <c r="K15">
        <v>4</v>
      </c>
      <c r="L15">
        <v>9</v>
      </c>
      <c r="M15">
        <v>10</v>
      </c>
      <c r="N15">
        <v>6</v>
      </c>
      <c r="O15">
        <v>8</v>
      </c>
      <c r="P15">
        <v>11</v>
      </c>
      <c r="Q15">
        <v>13</v>
      </c>
      <c r="R15">
        <v>14</v>
      </c>
      <c r="S15" s="24">
        <v>4166.8</v>
      </c>
      <c r="T15" s="24">
        <v>3298</v>
      </c>
      <c r="U15">
        <v>4</v>
      </c>
      <c r="V15">
        <v>2</v>
      </c>
      <c r="W15">
        <v>3</v>
      </c>
      <c r="X15">
        <v>2</v>
      </c>
    </row>
    <row r="16" spans="1:24" ht="14.25">
      <c r="A16" t="s">
        <v>560</v>
      </c>
      <c r="B16" t="s">
        <v>483</v>
      </c>
      <c r="C16">
        <v>92133</v>
      </c>
      <c r="D16">
        <v>1</v>
      </c>
      <c r="E16">
        <v>5</v>
      </c>
      <c r="F16">
        <v>7</v>
      </c>
      <c r="G16">
        <v>12</v>
      </c>
      <c r="H16">
        <v>15</v>
      </c>
      <c r="I16">
        <v>2</v>
      </c>
      <c r="J16">
        <v>3</v>
      </c>
      <c r="K16">
        <v>6</v>
      </c>
      <c r="L16">
        <v>9</v>
      </c>
      <c r="M16">
        <v>10</v>
      </c>
      <c r="N16">
        <v>4</v>
      </c>
      <c r="O16">
        <v>8</v>
      </c>
      <c r="P16">
        <v>11</v>
      </c>
      <c r="Q16">
        <v>13</v>
      </c>
      <c r="R16">
        <v>14</v>
      </c>
      <c r="S16" s="24">
        <v>4160.8</v>
      </c>
      <c r="T16" s="24">
        <v>3306</v>
      </c>
      <c r="U16">
        <v>4</v>
      </c>
      <c r="V16">
        <v>3</v>
      </c>
      <c r="W16">
        <v>2</v>
      </c>
      <c r="X16">
        <v>2</v>
      </c>
    </row>
    <row r="17" spans="1:24" ht="14.25">
      <c r="A17" t="s">
        <v>561</v>
      </c>
      <c r="B17" t="s">
        <v>484</v>
      </c>
      <c r="C17">
        <v>92143</v>
      </c>
      <c r="D17">
        <v>1</v>
      </c>
      <c r="E17">
        <v>5</v>
      </c>
      <c r="F17">
        <v>7</v>
      </c>
      <c r="G17">
        <v>12</v>
      </c>
      <c r="H17">
        <v>15</v>
      </c>
      <c r="I17">
        <v>2</v>
      </c>
      <c r="J17">
        <v>3</v>
      </c>
      <c r="K17">
        <v>8</v>
      </c>
      <c r="L17">
        <v>9</v>
      </c>
      <c r="M17">
        <v>10</v>
      </c>
      <c r="N17">
        <v>4</v>
      </c>
      <c r="O17">
        <v>6</v>
      </c>
      <c r="P17">
        <v>11</v>
      </c>
      <c r="Q17">
        <v>13</v>
      </c>
      <c r="R17">
        <v>14</v>
      </c>
      <c r="S17" s="24">
        <v>4114.6</v>
      </c>
      <c r="T17" s="24">
        <v>3282</v>
      </c>
      <c r="U17">
        <v>4</v>
      </c>
      <c r="V17">
        <v>2</v>
      </c>
      <c r="W17">
        <v>3</v>
      </c>
      <c r="X17">
        <v>2</v>
      </c>
    </row>
    <row r="18" spans="1:24" ht="14.25">
      <c r="A18" t="s">
        <v>562</v>
      </c>
      <c r="B18" t="s">
        <v>485</v>
      </c>
      <c r="C18">
        <v>94764</v>
      </c>
      <c r="D18">
        <v>1</v>
      </c>
      <c r="E18">
        <v>5</v>
      </c>
      <c r="F18">
        <v>8</v>
      </c>
      <c r="G18">
        <v>12</v>
      </c>
      <c r="H18">
        <v>15</v>
      </c>
      <c r="I18">
        <v>2</v>
      </c>
      <c r="J18">
        <v>3</v>
      </c>
      <c r="K18">
        <v>4</v>
      </c>
      <c r="L18">
        <v>9</v>
      </c>
      <c r="M18">
        <v>10</v>
      </c>
      <c r="N18">
        <v>6</v>
      </c>
      <c r="O18">
        <v>7</v>
      </c>
      <c r="P18">
        <v>11</v>
      </c>
      <c r="Q18">
        <v>13</v>
      </c>
      <c r="R18">
        <v>14</v>
      </c>
      <c r="S18" s="24">
        <v>4206.200000000001</v>
      </c>
      <c r="T18" s="24">
        <v>3344</v>
      </c>
      <c r="U18">
        <v>4</v>
      </c>
      <c r="V18">
        <v>2</v>
      </c>
      <c r="W18">
        <v>4</v>
      </c>
      <c r="X18">
        <v>2</v>
      </c>
    </row>
    <row r="19" spans="1:24" ht="14.25">
      <c r="A19" t="s">
        <v>563</v>
      </c>
      <c r="B19" t="s">
        <v>486</v>
      </c>
      <c r="C19">
        <v>94779</v>
      </c>
      <c r="D19">
        <v>1</v>
      </c>
      <c r="E19">
        <v>5</v>
      </c>
      <c r="F19">
        <v>8</v>
      </c>
      <c r="G19">
        <v>12</v>
      </c>
      <c r="H19">
        <v>15</v>
      </c>
      <c r="I19">
        <v>2</v>
      </c>
      <c r="J19">
        <v>3</v>
      </c>
      <c r="K19">
        <v>6</v>
      </c>
      <c r="L19">
        <v>9</v>
      </c>
      <c r="M19">
        <v>10</v>
      </c>
      <c r="N19">
        <v>4</v>
      </c>
      <c r="O19">
        <v>7</v>
      </c>
      <c r="P19">
        <v>11</v>
      </c>
      <c r="Q19">
        <v>13</v>
      </c>
      <c r="R19">
        <v>14</v>
      </c>
      <c r="S19" s="24">
        <v>4215.800000000001</v>
      </c>
      <c r="T19" s="24">
        <v>3334</v>
      </c>
      <c r="U19">
        <v>4</v>
      </c>
      <c r="V19">
        <v>3</v>
      </c>
      <c r="W19">
        <v>3</v>
      </c>
      <c r="X19">
        <v>3</v>
      </c>
    </row>
    <row r="20" spans="1:24" ht="14.25">
      <c r="A20" t="s">
        <v>564</v>
      </c>
      <c r="B20" t="s">
        <v>487</v>
      </c>
      <c r="C20">
        <v>94800</v>
      </c>
      <c r="D20">
        <v>1</v>
      </c>
      <c r="E20">
        <v>5</v>
      </c>
      <c r="F20">
        <v>8</v>
      </c>
      <c r="G20">
        <v>12</v>
      </c>
      <c r="H20">
        <v>15</v>
      </c>
      <c r="I20">
        <v>2</v>
      </c>
      <c r="J20">
        <v>3</v>
      </c>
      <c r="K20">
        <v>9</v>
      </c>
      <c r="L20">
        <v>10</v>
      </c>
      <c r="M20">
        <v>13</v>
      </c>
      <c r="N20">
        <v>4</v>
      </c>
      <c r="O20">
        <v>6</v>
      </c>
      <c r="P20">
        <v>7</v>
      </c>
      <c r="Q20">
        <v>11</v>
      </c>
      <c r="R20">
        <v>14</v>
      </c>
      <c r="S20" s="24">
        <v>4342</v>
      </c>
      <c r="T20" s="24">
        <v>3468</v>
      </c>
      <c r="U20">
        <v>4</v>
      </c>
      <c r="V20">
        <v>2</v>
      </c>
      <c r="W20">
        <v>4</v>
      </c>
      <c r="X20">
        <v>2</v>
      </c>
    </row>
    <row r="21" spans="1:24" ht="14.25">
      <c r="A21" t="s">
        <v>565</v>
      </c>
      <c r="B21" t="s">
        <v>488</v>
      </c>
      <c r="C21">
        <v>99335</v>
      </c>
      <c r="D21">
        <v>1</v>
      </c>
      <c r="E21">
        <v>5</v>
      </c>
      <c r="F21">
        <v>12</v>
      </c>
      <c r="G21">
        <v>13</v>
      </c>
      <c r="H21">
        <v>15</v>
      </c>
      <c r="I21">
        <v>2</v>
      </c>
      <c r="J21">
        <v>3</v>
      </c>
      <c r="K21">
        <v>8</v>
      </c>
      <c r="L21">
        <v>9</v>
      </c>
      <c r="M21">
        <v>10</v>
      </c>
      <c r="N21">
        <v>4</v>
      </c>
      <c r="O21">
        <v>6</v>
      </c>
      <c r="P21">
        <v>7</v>
      </c>
      <c r="Q21">
        <v>11</v>
      </c>
      <c r="R21">
        <v>14</v>
      </c>
      <c r="S21" s="24">
        <v>4163.8</v>
      </c>
      <c r="T21" s="24">
        <v>3392</v>
      </c>
      <c r="U21">
        <v>4</v>
      </c>
      <c r="V21">
        <v>2</v>
      </c>
      <c r="W21">
        <v>4</v>
      </c>
      <c r="X21">
        <v>2</v>
      </c>
    </row>
    <row r="22" spans="1:24" ht="14.25">
      <c r="A22" t="s">
        <v>566</v>
      </c>
      <c r="B22" t="s">
        <v>489</v>
      </c>
      <c r="C22">
        <v>109888</v>
      </c>
      <c r="D22">
        <v>1</v>
      </c>
      <c r="E22">
        <v>6</v>
      </c>
      <c r="F22">
        <v>12</v>
      </c>
      <c r="G22">
        <v>13</v>
      </c>
      <c r="H22">
        <v>15</v>
      </c>
      <c r="I22">
        <v>2</v>
      </c>
      <c r="J22">
        <v>3</v>
      </c>
      <c r="K22">
        <v>4</v>
      </c>
      <c r="L22">
        <v>9</v>
      </c>
      <c r="M22">
        <v>10</v>
      </c>
      <c r="N22">
        <v>5</v>
      </c>
      <c r="O22">
        <v>7</v>
      </c>
      <c r="P22">
        <v>8</v>
      </c>
      <c r="Q22">
        <v>11</v>
      </c>
      <c r="R22">
        <v>14</v>
      </c>
      <c r="S22" s="24">
        <v>4208.4</v>
      </c>
      <c r="T22" s="24">
        <v>3370</v>
      </c>
      <c r="U22">
        <v>4</v>
      </c>
      <c r="V22">
        <v>2</v>
      </c>
      <c r="W22">
        <v>3</v>
      </c>
      <c r="X22">
        <v>2</v>
      </c>
    </row>
    <row r="23" spans="1:24" ht="14.25">
      <c r="A23" t="s">
        <v>567</v>
      </c>
      <c r="B23" t="s">
        <v>490</v>
      </c>
      <c r="C23">
        <v>109919</v>
      </c>
      <c r="D23">
        <v>1</v>
      </c>
      <c r="E23">
        <v>6</v>
      </c>
      <c r="F23">
        <v>12</v>
      </c>
      <c r="G23">
        <v>13</v>
      </c>
      <c r="H23">
        <v>15</v>
      </c>
      <c r="I23">
        <v>2</v>
      </c>
      <c r="J23">
        <v>3</v>
      </c>
      <c r="K23">
        <v>8</v>
      </c>
      <c r="L23">
        <v>9</v>
      </c>
      <c r="M23">
        <v>10</v>
      </c>
      <c r="N23">
        <v>4</v>
      </c>
      <c r="O23">
        <v>5</v>
      </c>
      <c r="P23">
        <v>7</v>
      </c>
      <c r="Q23">
        <v>11</v>
      </c>
      <c r="R23">
        <v>14</v>
      </c>
      <c r="S23" s="24">
        <v>4294.6</v>
      </c>
      <c r="T23" s="24">
        <v>3442</v>
      </c>
      <c r="U23">
        <v>4</v>
      </c>
      <c r="V23">
        <v>2</v>
      </c>
      <c r="W23">
        <v>3</v>
      </c>
      <c r="X23">
        <v>2</v>
      </c>
    </row>
    <row r="24" spans="1:24" ht="14.25">
      <c r="A24" t="s">
        <v>568</v>
      </c>
      <c r="B24" t="s">
        <v>491</v>
      </c>
      <c r="C24">
        <v>116944</v>
      </c>
      <c r="D24">
        <v>1</v>
      </c>
      <c r="E24">
        <v>7</v>
      </c>
      <c r="F24">
        <v>12</v>
      </c>
      <c r="G24">
        <v>13</v>
      </c>
      <c r="H24">
        <v>15</v>
      </c>
      <c r="I24">
        <v>2</v>
      </c>
      <c r="J24">
        <v>3</v>
      </c>
      <c r="K24">
        <v>4</v>
      </c>
      <c r="L24">
        <v>9</v>
      </c>
      <c r="M24">
        <v>10</v>
      </c>
      <c r="N24">
        <v>5</v>
      </c>
      <c r="O24">
        <v>6</v>
      </c>
      <c r="P24">
        <v>8</v>
      </c>
      <c r="Q24">
        <v>11</v>
      </c>
      <c r="R24">
        <v>14</v>
      </c>
      <c r="S24" s="24">
        <v>4168</v>
      </c>
      <c r="T24" s="24">
        <v>3342</v>
      </c>
      <c r="U24">
        <v>4</v>
      </c>
      <c r="V24">
        <v>2</v>
      </c>
      <c r="W24">
        <v>3</v>
      </c>
      <c r="X24">
        <v>2</v>
      </c>
    </row>
    <row r="25" spans="1:24" ht="14.25">
      <c r="A25" t="s">
        <v>569</v>
      </c>
      <c r="B25" t="s">
        <v>492</v>
      </c>
      <c r="C25">
        <v>116969</v>
      </c>
      <c r="D25">
        <v>1</v>
      </c>
      <c r="E25">
        <v>7</v>
      </c>
      <c r="F25">
        <v>12</v>
      </c>
      <c r="G25">
        <v>13</v>
      </c>
      <c r="H25">
        <v>15</v>
      </c>
      <c r="I25">
        <v>2</v>
      </c>
      <c r="J25">
        <v>3</v>
      </c>
      <c r="K25">
        <v>6</v>
      </c>
      <c r="L25">
        <v>9</v>
      </c>
      <c r="M25">
        <v>10</v>
      </c>
      <c r="N25">
        <v>4</v>
      </c>
      <c r="O25">
        <v>5</v>
      </c>
      <c r="P25">
        <v>8</v>
      </c>
      <c r="Q25">
        <v>11</v>
      </c>
      <c r="R25">
        <v>14</v>
      </c>
      <c r="S25" s="24">
        <v>4251</v>
      </c>
      <c r="T25" s="24">
        <v>3412</v>
      </c>
      <c r="U25">
        <v>4</v>
      </c>
      <c r="V25">
        <v>3</v>
      </c>
      <c r="W25">
        <v>2</v>
      </c>
      <c r="X25">
        <v>2</v>
      </c>
    </row>
    <row r="26" spans="1:24" ht="14.25">
      <c r="A26" t="s">
        <v>570</v>
      </c>
      <c r="B26" t="s">
        <v>493</v>
      </c>
      <c r="C26">
        <v>116975</v>
      </c>
      <c r="D26">
        <v>1</v>
      </c>
      <c r="E26">
        <v>7</v>
      </c>
      <c r="F26">
        <v>12</v>
      </c>
      <c r="G26">
        <v>13</v>
      </c>
      <c r="H26">
        <v>15</v>
      </c>
      <c r="I26">
        <v>2</v>
      </c>
      <c r="J26">
        <v>3</v>
      </c>
      <c r="K26">
        <v>8</v>
      </c>
      <c r="L26">
        <v>9</v>
      </c>
      <c r="M26">
        <v>10</v>
      </c>
      <c r="N26">
        <v>4</v>
      </c>
      <c r="O26">
        <v>5</v>
      </c>
      <c r="P26">
        <v>6</v>
      </c>
      <c r="Q26">
        <v>11</v>
      </c>
      <c r="R26">
        <v>14</v>
      </c>
      <c r="S26" s="24">
        <v>4215.200000000001</v>
      </c>
      <c r="T26" s="24">
        <v>3400</v>
      </c>
      <c r="U26">
        <v>4</v>
      </c>
      <c r="V26">
        <v>2</v>
      </c>
      <c r="W26">
        <v>3</v>
      </c>
      <c r="X26">
        <v>2</v>
      </c>
    </row>
    <row r="27" spans="1:24" ht="14.25">
      <c r="A27" t="s">
        <v>571</v>
      </c>
      <c r="B27" t="s">
        <v>494</v>
      </c>
      <c r="C27">
        <v>121354</v>
      </c>
      <c r="D27">
        <v>1</v>
      </c>
      <c r="E27">
        <v>8</v>
      </c>
      <c r="F27">
        <v>12</v>
      </c>
      <c r="G27">
        <v>13</v>
      </c>
      <c r="H27">
        <v>15</v>
      </c>
      <c r="I27">
        <v>2</v>
      </c>
      <c r="J27">
        <v>3</v>
      </c>
      <c r="K27">
        <v>4</v>
      </c>
      <c r="L27">
        <v>9</v>
      </c>
      <c r="M27">
        <v>10</v>
      </c>
      <c r="N27">
        <v>5</v>
      </c>
      <c r="O27">
        <v>6</v>
      </c>
      <c r="P27">
        <v>7</v>
      </c>
      <c r="Q27">
        <v>11</v>
      </c>
      <c r="R27">
        <v>14</v>
      </c>
      <c r="S27" s="24">
        <v>4206.599999999999</v>
      </c>
      <c r="T27" s="24">
        <v>3384</v>
      </c>
      <c r="U27">
        <v>4</v>
      </c>
      <c r="V27">
        <v>2</v>
      </c>
      <c r="W27">
        <v>4</v>
      </c>
      <c r="X27">
        <v>2</v>
      </c>
    </row>
    <row r="28" spans="1:24" ht="14.25">
      <c r="A28" t="s">
        <v>572</v>
      </c>
      <c r="B28" t="s">
        <v>495</v>
      </c>
      <c r="C28">
        <v>121379</v>
      </c>
      <c r="D28">
        <v>1</v>
      </c>
      <c r="E28">
        <v>8</v>
      </c>
      <c r="F28">
        <v>12</v>
      </c>
      <c r="G28">
        <v>13</v>
      </c>
      <c r="H28">
        <v>15</v>
      </c>
      <c r="I28">
        <v>2</v>
      </c>
      <c r="J28">
        <v>3</v>
      </c>
      <c r="K28">
        <v>6</v>
      </c>
      <c r="L28">
        <v>9</v>
      </c>
      <c r="M28">
        <v>10</v>
      </c>
      <c r="N28">
        <v>4</v>
      </c>
      <c r="O28">
        <v>5</v>
      </c>
      <c r="P28">
        <v>7</v>
      </c>
      <c r="Q28">
        <v>11</v>
      </c>
      <c r="R28">
        <v>14</v>
      </c>
      <c r="S28" s="24">
        <v>4305.2</v>
      </c>
      <c r="T28" s="24">
        <v>3436</v>
      </c>
      <c r="U28">
        <v>4</v>
      </c>
      <c r="V28">
        <v>3</v>
      </c>
      <c r="W28">
        <v>3</v>
      </c>
      <c r="X28">
        <v>3</v>
      </c>
    </row>
    <row r="29" spans="1:24" ht="14.25">
      <c r="A29" t="s">
        <v>573</v>
      </c>
      <c r="B29" t="s">
        <v>457</v>
      </c>
      <c r="C29">
        <v>125506</v>
      </c>
      <c r="D29">
        <v>1</v>
      </c>
      <c r="E29">
        <v>11</v>
      </c>
      <c r="F29">
        <v>12</v>
      </c>
      <c r="G29">
        <v>13</v>
      </c>
      <c r="H29">
        <v>14</v>
      </c>
      <c r="I29">
        <v>2</v>
      </c>
      <c r="J29">
        <v>3</v>
      </c>
      <c r="K29">
        <v>4</v>
      </c>
      <c r="L29">
        <v>6</v>
      </c>
      <c r="M29">
        <v>10</v>
      </c>
      <c r="N29">
        <v>5</v>
      </c>
      <c r="O29">
        <v>7</v>
      </c>
      <c r="P29">
        <v>8</v>
      </c>
      <c r="Q29">
        <v>9</v>
      </c>
      <c r="R29">
        <v>15</v>
      </c>
      <c r="S29" s="24">
        <v>3833.2000000000003</v>
      </c>
      <c r="T29" s="24">
        <v>3146</v>
      </c>
      <c r="U29">
        <v>3</v>
      </c>
      <c r="V29">
        <v>2</v>
      </c>
      <c r="W29">
        <v>3</v>
      </c>
      <c r="X29">
        <v>2</v>
      </c>
    </row>
    <row r="30" spans="1:24" ht="14.25">
      <c r="A30" t="s">
        <v>574</v>
      </c>
      <c r="B30" t="s">
        <v>496</v>
      </c>
      <c r="C30">
        <v>125515</v>
      </c>
      <c r="D30">
        <v>1</v>
      </c>
      <c r="E30">
        <v>11</v>
      </c>
      <c r="F30">
        <v>12</v>
      </c>
      <c r="G30">
        <v>13</v>
      </c>
      <c r="H30">
        <v>14</v>
      </c>
      <c r="I30">
        <v>2</v>
      </c>
      <c r="J30">
        <v>3</v>
      </c>
      <c r="K30">
        <v>4</v>
      </c>
      <c r="L30">
        <v>9</v>
      </c>
      <c r="M30">
        <v>10</v>
      </c>
      <c r="N30">
        <v>5</v>
      </c>
      <c r="O30">
        <v>6</v>
      </c>
      <c r="P30">
        <v>7</v>
      </c>
      <c r="Q30">
        <v>8</v>
      </c>
      <c r="R30">
        <v>15</v>
      </c>
      <c r="S30" s="24">
        <v>3660.9999999999995</v>
      </c>
      <c r="T30" s="24">
        <v>3064</v>
      </c>
      <c r="U30">
        <v>3</v>
      </c>
      <c r="V30">
        <v>2</v>
      </c>
      <c r="W30">
        <v>3</v>
      </c>
      <c r="X30">
        <v>2</v>
      </c>
    </row>
    <row r="31" spans="1:24" ht="14.25">
      <c r="A31" t="s">
        <v>575</v>
      </c>
      <c r="B31" t="s">
        <v>497</v>
      </c>
      <c r="C31">
        <v>125525</v>
      </c>
      <c r="D31">
        <v>1</v>
      </c>
      <c r="E31">
        <v>11</v>
      </c>
      <c r="F31">
        <v>12</v>
      </c>
      <c r="G31">
        <v>13</v>
      </c>
      <c r="H31">
        <v>14</v>
      </c>
      <c r="I31">
        <v>2</v>
      </c>
      <c r="J31">
        <v>3</v>
      </c>
      <c r="K31">
        <v>5</v>
      </c>
      <c r="L31">
        <v>7</v>
      </c>
      <c r="M31">
        <v>10</v>
      </c>
      <c r="N31">
        <v>4</v>
      </c>
      <c r="O31">
        <v>6</v>
      </c>
      <c r="P31">
        <v>8</v>
      </c>
      <c r="Q31">
        <v>9</v>
      </c>
      <c r="R31">
        <v>15</v>
      </c>
      <c r="S31" s="24">
        <v>4249.599999999999</v>
      </c>
      <c r="T31" s="24">
        <v>3494</v>
      </c>
      <c r="U31">
        <v>3</v>
      </c>
      <c r="V31">
        <v>2</v>
      </c>
      <c r="W31">
        <v>3</v>
      </c>
      <c r="X31">
        <v>2</v>
      </c>
    </row>
    <row r="32" spans="1:24" ht="14.25">
      <c r="A32" t="s">
        <v>576</v>
      </c>
      <c r="B32" t="s">
        <v>458</v>
      </c>
      <c r="C32">
        <v>125535</v>
      </c>
      <c r="D32">
        <v>1</v>
      </c>
      <c r="E32">
        <v>11</v>
      </c>
      <c r="F32">
        <v>12</v>
      </c>
      <c r="G32">
        <v>13</v>
      </c>
      <c r="H32">
        <v>14</v>
      </c>
      <c r="I32">
        <v>2</v>
      </c>
      <c r="J32">
        <v>3</v>
      </c>
      <c r="K32">
        <v>6</v>
      </c>
      <c r="L32">
        <v>7</v>
      </c>
      <c r="M32">
        <v>10</v>
      </c>
      <c r="N32">
        <v>4</v>
      </c>
      <c r="O32">
        <v>5</v>
      </c>
      <c r="P32">
        <v>8</v>
      </c>
      <c r="Q32">
        <v>9</v>
      </c>
      <c r="R32">
        <v>15</v>
      </c>
      <c r="S32" s="24">
        <v>4202.2</v>
      </c>
      <c r="T32" s="24">
        <v>3442</v>
      </c>
      <c r="U32">
        <v>3</v>
      </c>
      <c r="V32">
        <v>3</v>
      </c>
      <c r="W32">
        <v>3</v>
      </c>
      <c r="X32">
        <v>3</v>
      </c>
    </row>
    <row r="33" spans="1:24" ht="14.25">
      <c r="A33" t="s">
        <v>577</v>
      </c>
      <c r="B33" t="s">
        <v>459</v>
      </c>
      <c r="C33">
        <v>125538</v>
      </c>
      <c r="D33">
        <v>1</v>
      </c>
      <c r="E33">
        <v>11</v>
      </c>
      <c r="F33">
        <v>12</v>
      </c>
      <c r="G33">
        <v>13</v>
      </c>
      <c r="H33">
        <v>14</v>
      </c>
      <c r="I33">
        <v>2</v>
      </c>
      <c r="J33">
        <v>3</v>
      </c>
      <c r="K33">
        <v>6</v>
      </c>
      <c r="L33">
        <v>8</v>
      </c>
      <c r="M33">
        <v>10</v>
      </c>
      <c r="N33">
        <v>4</v>
      </c>
      <c r="O33">
        <v>5</v>
      </c>
      <c r="P33">
        <v>7</v>
      </c>
      <c r="Q33">
        <v>9</v>
      </c>
      <c r="R33">
        <v>15</v>
      </c>
      <c r="S33" s="24">
        <v>4129.799999999999</v>
      </c>
      <c r="T33" s="24">
        <v>3362</v>
      </c>
      <c r="U33">
        <v>3</v>
      </c>
      <c r="V33">
        <v>2</v>
      </c>
      <c r="W33">
        <v>3</v>
      </c>
      <c r="X33">
        <v>2</v>
      </c>
    </row>
    <row r="34" spans="1:24" ht="14.25">
      <c r="A34" t="s">
        <v>578</v>
      </c>
      <c r="B34" t="s">
        <v>460</v>
      </c>
      <c r="C34">
        <v>125540</v>
      </c>
      <c r="D34">
        <v>1</v>
      </c>
      <c r="E34">
        <v>11</v>
      </c>
      <c r="F34">
        <v>12</v>
      </c>
      <c r="G34">
        <v>13</v>
      </c>
      <c r="H34">
        <v>14</v>
      </c>
      <c r="I34">
        <v>2</v>
      </c>
      <c r="J34">
        <v>3</v>
      </c>
      <c r="K34">
        <v>6</v>
      </c>
      <c r="L34">
        <v>9</v>
      </c>
      <c r="M34">
        <v>10</v>
      </c>
      <c r="N34">
        <v>4</v>
      </c>
      <c r="O34">
        <v>5</v>
      </c>
      <c r="P34">
        <v>7</v>
      </c>
      <c r="Q34">
        <v>8</v>
      </c>
      <c r="R34">
        <v>15</v>
      </c>
      <c r="S34" s="24">
        <v>3876.7999999999993</v>
      </c>
      <c r="T34" s="24">
        <v>3218</v>
      </c>
      <c r="U34">
        <v>3</v>
      </c>
      <c r="V34">
        <v>3</v>
      </c>
      <c r="W34">
        <v>3</v>
      </c>
      <c r="X34">
        <v>3</v>
      </c>
    </row>
    <row r="35" spans="1:24" ht="14.25">
      <c r="A35" t="s">
        <v>579</v>
      </c>
      <c r="B35" t="s">
        <v>461</v>
      </c>
      <c r="C35">
        <v>125544</v>
      </c>
      <c r="D35">
        <v>1</v>
      </c>
      <c r="E35">
        <v>11</v>
      </c>
      <c r="F35">
        <v>12</v>
      </c>
      <c r="G35">
        <v>13</v>
      </c>
      <c r="H35">
        <v>14</v>
      </c>
      <c r="I35">
        <v>2</v>
      </c>
      <c r="J35">
        <v>3</v>
      </c>
      <c r="K35">
        <v>7</v>
      </c>
      <c r="L35">
        <v>8</v>
      </c>
      <c r="M35">
        <v>10</v>
      </c>
      <c r="N35">
        <v>4</v>
      </c>
      <c r="O35">
        <v>5</v>
      </c>
      <c r="P35">
        <v>6</v>
      </c>
      <c r="Q35">
        <v>9</v>
      </c>
      <c r="R35">
        <v>15</v>
      </c>
      <c r="S35" s="24">
        <v>4205.4</v>
      </c>
      <c r="T35" s="24">
        <v>3444</v>
      </c>
      <c r="U35">
        <v>3</v>
      </c>
      <c r="V35">
        <v>2</v>
      </c>
      <c r="W35">
        <v>3</v>
      </c>
      <c r="X35">
        <v>2</v>
      </c>
    </row>
    <row r="36" spans="1:24" ht="14.25">
      <c r="A36" t="s">
        <v>580</v>
      </c>
      <c r="B36" t="s">
        <v>462</v>
      </c>
      <c r="C36">
        <v>125549</v>
      </c>
      <c r="D36">
        <v>1</v>
      </c>
      <c r="E36">
        <v>11</v>
      </c>
      <c r="F36">
        <v>12</v>
      </c>
      <c r="G36">
        <v>13</v>
      </c>
      <c r="H36">
        <v>14</v>
      </c>
      <c r="I36">
        <v>2</v>
      </c>
      <c r="J36">
        <v>3</v>
      </c>
      <c r="K36">
        <v>8</v>
      </c>
      <c r="L36">
        <v>9</v>
      </c>
      <c r="M36">
        <v>10</v>
      </c>
      <c r="N36">
        <v>4</v>
      </c>
      <c r="O36">
        <v>5</v>
      </c>
      <c r="P36">
        <v>6</v>
      </c>
      <c r="Q36">
        <v>7</v>
      </c>
      <c r="R36">
        <v>15</v>
      </c>
      <c r="S36" s="24">
        <v>3873.2</v>
      </c>
      <c r="T36" s="24">
        <v>3216</v>
      </c>
      <c r="U36">
        <v>3</v>
      </c>
      <c r="V36">
        <v>2</v>
      </c>
      <c r="W36">
        <v>3</v>
      </c>
      <c r="X36">
        <v>2</v>
      </c>
    </row>
    <row r="37" spans="1:24" ht="14.25">
      <c r="A37" t="s">
        <v>581</v>
      </c>
      <c r="B37" t="s">
        <v>498</v>
      </c>
      <c r="C37">
        <v>125565</v>
      </c>
      <c r="D37">
        <v>1</v>
      </c>
      <c r="E37">
        <v>11</v>
      </c>
      <c r="F37">
        <v>12</v>
      </c>
      <c r="G37">
        <v>13</v>
      </c>
      <c r="H37">
        <v>14</v>
      </c>
      <c r="I37">
        <v>2</v>
      </c>
      <c r="J37">
        <v>4</v>
      </c>
      <c r="K37">
        <v>5</v>
      </c>
      <c r="L37">
        <v>9</v>
      </c>
      <c r="M37">
        <v>10</v>
      </c>
      <c r="N37">
        <v>3</v>
      </c>
      <c r="O37">
        <v>6</v>
      </c>
      <c r="P37">
        <v>7</v>
      </c>
      <c r="Q37">
        <v>8</v>
      </c>
      <c r="R37">
        <v>15</v>
      </c>
      <c r="S37" s="24">
        <v>4410.4</v>
      </c>
      <c r="T37" s="24">
        <v>3546</v>
      </c>
      <c r="U37">
        <v>3</v>
      </c>
      <c r="V37">
        <v>2</v>
      </c>
      <c r="W37">
        <v>3</v>
      </c>
      <c r="X37">
        <v>2</v>
      </c>
    </row>
    <row r="38" spans="1:24" ht="14.25">
      <c r="A38" t="s">
        <v>582</v>
      </c>
      <c r="B38" t="s">
        <v>499</v>
      </c>
      <c r="C38">
        <v>125595</v>
      </c>
      <c r="D38">
        <v>1</v>
      </c>
      <c r="E38">
        <v>11</v>
      </c>
      <c r="F38">
        <v>12</v>
      </c>
      <c r="G38">
        <v>13</v>
      </c>
      <c r="H38">
        <v>14</v>
      </c>
      <c r="I38">
        <v>2</v>
      </c>
      <c r="J38">
        <v>5</v>
      </c>
      <c r="K38">
        <v>6</v>
      </c>
      <c r="L38">
        <v>9</v>
      </c>
      <c r="M38">
        <v>10</v>
      </c>
      <c r="N38">
        <v>3</v>
      </c>
      <c r="O38">
        <v>4</v>
      </c>
      <c r="P38">
        <v>7</v>
      </c>
      <c r="Q38">
        <v>8</v>
      </c>
      <c r="R38">
        <v>15</v>
      </c>
      <c r="S38" s="24">
        <v>4500.2</v>
      </c>
      <c r="T38" s="24">
        <v>3596</v>
      </c>
      <c r="U38">
        <v>3</v>
      </c>
      <c r="V38">
        <v>3</v>
      </c>
      <c r="W38">
        <v>3</v>
      </c>
      <c r="X38">
        <v>3</v>
      </c>
    </row>
    <row r="39" spans="1:24" ht="14.25">
      <c r="A39" t="s">
        <v>583</v>
      </c>
      <c r="B39" t="s">
        <v>500</v>
      </c>
      <c r="C39">
        <v>125611</v>
      </c>
      <c r="D39">
        <v>1</v>
      </c>
      <c r="E39">
        <v>11</v>
      </c>
      <c r="F39">
        <v>12</v>
      </c>
      <c r="G39">
        <v>13</v>
      </c>
      <c r="H39">
        <v>14</v>
      </c>
      <c r="I39">
        <v>2</v>
      </c>
      <c r="J39">
        <v>6</v>
      </c>
      <c r="K39">
        <v>7</v>
      </c>
      <c r="L39">
        <v>9</v>
      </c>
      <c r="M39">
        <v>10</v>
      </c>
      <c r="N39">
        <v>3</v>
      </c>
      <c r="O39">
        <v>4</v>
      </c>
      <c r="P39">
        <v>5</v>
      </c>
      <c r="Q39">
        <v>8</v>
      </c>
      <c r="R39">
        <v>15</v>
      </c>
      <c r="S39" s="24">
        <v>4452.4</v>
      </c>
      <c r="T39" s="24">
        <v>3582</v>
      </c>
      <c r="U39">
        <v>3</v>
      </c>
      <c r="V39">
        <v>3</v>
      </c>
      <c r="W39">
        <v>2</v>
      </c>
      <c r="X39">
        <v>2</v>
      </c>
    </row>
    <row r="40" spans="1:24" ht="14.25">
      <c r="A40" t="s">
        <v>584</v>
      </c>
      <c r="B40" t="s">
        <v>501</v>
      </c>
      <c r="C40">
        <v>125618</v>
      </c>
      <c r="D40">
        <v>1</v>
      </c>
      <c r="E40">
        <v>11</v>
      </c>
      <c r="F40">
        <v>12</v>
      </c>
      <c r="G40">
        <v>13</v>
      </c>
      <c r="H40">
        <v>14</v>
      </c>
      <c r="I40">
        <v>2</v>
      </c>
      <c r="J40">
        <v>7</v>
      </c>
      <c r="K40">
        <v>8</v>
      </c>
      <c r="L40">
        <v>9</v>
      </c>
      <c r="M40">
        <v>10</v>
      </c>
      <c r="N40">
        <v>3</v>
      </c>
      <c r="O40">
        <v>4</v>
      </c>
      <c r="P40">
        <v>5</v>
      </c>
      <c r="Q40">
        <v>6</v>
      </c>
      <c r="R40">
        <v>15</v>
      </c>
      <c r="S40" s="24">
        <v>4428.799999999999</v>
      </c>
      <c r="T40" s="24">
        <v>3560</v>
      </c>
      <c r="U40">
        <v>3</v>
      </c>
      <c r="V40">
        <v>2</v>
      </c>
      <c r="W40">
        <v>2</v>
      </c>
      <c r="X40">
        <v>2</v>
      </c>
    </row>
    <row r="41" spans="1:24" ht="14.25">
      <c r="A41" t="s">
        <v>585</v>
      </c>
      <c r="B41" t="s">
        <v>502</v>
      </c>
      <c r="C41">
        <v>125758</v>
      </c>
      <c r="D41">
        <v>1</v>
      </c>
      <c r="E41">
        <v>11</v>
      </c>
      <c r="F41">
        <v>12</v>
      </c>
      <c r="G41">
        <v>14</v>
      </c>
      <c r="H41">
        <v>15</v>
      </c>
      <c r="I41">
        <v>2</v>
      </c>
      <c r="J41">
        <v>3</v>
      </c>
      <c r="K41">
        <v>4</v>
      </c>
      <c r="L41">
        <v>6</v>
      </c>
      <c r="M41">
        <v>10</v>
      </c>
      <c r="N41">
        <v>5</v>
      </c>
      <c r="O41">
        <v>7</v>
      </c>
      <c r="P41">
        <v>8</v>
      </c>
      <c r="Q41">
        <v>9</v>
      </c>
      <c r="R41">
        <v>13</v>
      </c>
      <c r="S41" s="24">
        <v>3659.6000000000013</v>
      </c>
      <c r="T41" s="24">
        <v>3080</v>
      </c>
      <c r="U41">
        <v>4</v>
      </c>
      <c r="V41">
        <v>2</v>
      </c>
      <c r="W41">
        <v>2</v>
      </c>
      <c r="X41">
        <v>2</v>
      </c>
    </row>
    <row r="42" spans="1:24" ht="14.25">
      <c r="A42" t="s">
        <v>586</v>
      </c>
      <c r="B42" t="s">
        <v>503</v>
      </c>
      <c r="C42">
        <v>125767</v>
      </c>
      <c r="D42">
        <v>1</v>
      </c>
      <c r="E42">
        <v>11</v>
      </c>
      <c r="F42">
        <v>12</v>
      </c>
      <c r="G42">
        <v>14</v>
      </c>
      <c r="H42">
        <v>15</v>
      </c>
      <c r="I42">
        <v>2</v>
      </c>
      <c r="J42">
        <v>3</v>
      </c>
      <c r="K42">
        <v>4</v>
      </c>
      <c r="L42">
        <v>9</v>
      </c>
      <c r="M42">
        <v>10</v>
      </c>
      <c r="N42">
        <v>5</v>
      </c>
      <c r="O42">
        <v>6</v>
      </c>
      <c r="P42">
        <v>7</v>
      </c>
      <c r="Q42">
        <v>8</v>
      </c>
      <c r="R42">
        <v>13</v>
      </c>
      <c r="S42" s="24">
        <v>3475.8</v>
      </c>
      <c r="T42" s="24">
        <v>2980</v>
      </c>
      <c r="U42">
        <v>4</v>
      </c>
      <c r="V42">
        <v>2</v>
      </c>
      <c r="W42">
        <v>3</v>
      </c>
      <c r="X42">
        <v>2</v>
      </c>
    </row>
    <row r="43" spans="1:24" ht="14.25">
      <c r="A43" t="s">
        <v>587</v>
      </c>
      <c r="B43" t="s">
        <v>504</v>
      </c>
      <c r="C43">
        <v>125777</v>
      </c>
      <c r="D43">
        <v>1</v>
      </c>
      <c r="E43">
        <v>11</v>
      </c>
      <c r="F43">
        <v>12</v>
      </c>
      <c r="G43">
        <v>14</v>
      </c>
      <c r="H43">
        <v>15</v>
      </c>
      <c r="I43">
        <v>2</v>
      </c>
      <c r="J43">
        <v>3</v>
      </c>
      <c r="K43">
        <v>5</v>
      </c>
      <c r="L43">
        <v>7</v>
      </c>
      <c r="M43">
        <v>10</v>
      </c>
      <c r="N43">
        <v>4</v>
      </c>
      <c r="O43">
        <v>6</v>
      </c>
      <c r="P43">
        <v>8</v>
      </c>
      <c r="Q43">
        <v>9</v>
      </c>
      <c r="R43">
        <v>13</v>
      </c>
      <c r="S43" s="24">
        <v>3962.8</v>
      </c>
      <c r="T43" s="24">
        <v>3348</v>
      </c>
      <c r="U43">
        <v>4</v>
      </c>
      <c r="V43">
        <v>2</v>
      </c>
      <c r="W43">
        <v>3</v>
      </c>
      <c r="X43">
        <v>2</v>
      </c>
    </row>
    <row r="44" spans="1:24" ht="14.25">
      <c r="A44" t="s">
        <v>588</v>
      </c>
      <c r="B44" t="s">
        <v>505</v>
      </c>
      <c r="C44">
        <v>125787</v>
      </c>
      <c r="D44">
        <v>1</v>
      </c>
      <c r="E44">
        <v>11</v>
      </c>
      <c r="F44">
        <v>12</v>
      </c>
      <c r="G44">
        <v>14</v>
      </c>
      <c r="H44">
        <v>15</v>
      </c>
      <c r="I44">
        <v>2</v>
      </c>
      <c r="J44">
        <v>3</v>
      </c>
      <c r="K44">
        <v>6</v>
      </c>
      <c r="L44">
        <v>7</v>
      </c>
      <c r="M44">
        <v>10</v>
      </c>
      <c r="N44">
        <v>4</v>
      </c>
      <c r="O44">
        <v>5</v>
      </c>
      <c r="P44">
        <v>8</v>
      </c>
      <c r="Q44">
        <v>9</v>
      </c>
      <c r="R44">
        <v>13</v>
      </c>
      <c r="S44" s="24">
        <v>3956.600000000001</v>
      </c>
      <c r="T44" s="24">
        <v>3326</v>
      </c>
      <c r="U44">
        <v>4</v>
      </c>
      <c r="V44">
        <v>3</v>
      </c>
      <c r="W44">
        <v>2</v>
      </c>
      <c r="X44">
        <v>2</v>
      </c>
    </row>
    <row r="45" spans="1:24" ht="14.25">
      <c r="A45" t="s">
        <v>589</v>
      </c>
      <c r="B45" t="s">
        <v>506</v>
      </c>
      <c r="C45">
        <v>125790</v>
      </c>
      <c r="D45">
        <v>1</v>
      </c>
      <c r="E45">
        <v>11</v>
      </c>
      <c r="F45">
        <v>12</v>
      </c>
      <c r="G45">
        <v>14</v>
      </c>
      <c r="H45">
        <v>15</v>
      </c>
      <c r="I45">
        <v>2</v>
      </c>
      <c r="J45">
        <v>3</v>
      </c>
      <c r="K45">
        <v>6</v>
      </c>
      <c r="L45">
        <v>8</v>
      </c>
      <c r="M45">
        <v>10</v>
      </c>
      <c r="N45">
        <v>4</v>
      </c>
      <c r="O45">
        <v>5</v>
      </c>
      <c r="P45">
        <v>7</v>
      </c>
      <c r="Q45">
        <v>9</v>
      </c>
      <c r="R45">
        <v>13</v>
      </c>
      <c r="S45" s="24">
        <v>3883.600000000001</v>
      </c>
      <c r="T45" s="24">
        <v>3248</v>
      </c>
      <c r="U45">
        <v>4</v>
      </c>
      <c r="V45">
        <v>2</v>
      </c>
      <c r="W45">
        <v>2</v>
      </c>
      <c r="X45">
        <v>2</v>
      </c>
    </row>
    <row r="46" spans="1:24" ht="14.25">
      <c r="A46" t="s">
        <v>590</v>
      </c>
      <c r="B46" t="s">
        <v>507</v>
      </c>
      <c r="C46">
        <v>125792</v>
      </c>
      <c r="D46">
        <v>1</v>
      </c>
      <c r="E46">
        <v>11</v>
      </c>
      <c r="F46">
        <v>12</v>
      </c>
      <c r="G46">
        <v>14</v>
      </c>
      <c r="H46">
        <v>15</v>
      </c>
      <c r="I46">
        <v>2</v>
      </c>
      <c r="J46">
        <v>3</v>
      </c>
      <c r="K46">
        <v>6</v>
      </c>
      <c r="L46">
        <v>9</v>
      </c>
      <c r="M46">
        <v>10</v>
      </c>
      <c r="N46">
        <v>4</v>
      </c>
      <c r="O46">
        <v>5</v>
      </c>
      <c r="P46">
        <v>7</v>
      </c>
      <c r="Q46">
        <v>8</v>
      </c>
      <c r="R46">
        <v>13</v>
      </c>
      <c r="S46" s="24">
        <v>3630.8</v>
      </c>
      <c r="T46" s="24">
        <v>3100</v>
      </c>
      <c r="U46">
        <v>4</v>
      </c>
      <c r="V46">
        <v>3</v>
      </c>
      <c r="W46">
        <v>2</v>
      </c>
      <c r="X46">
        <v>2</v>
      </c>
    </row>
    <row r="47" spans="1:24" ht="14.25">
      <c r="A47" t="s">
        <v>591</v>
      </c>
      <c r="B47" t="s">
        <v>508</v>
      </c>
      <c r="C47">
        <v>125794</v>
      </c>
      <c r="D47">
        <v>1</v>
      </c>
      <c r="E47">
        <v>11</v>
      </c>
      <c r="F47">
        <v>12</v>
      </c>
      <c r="G47">
        <v>14</v>
      </c>
      <c r="H47">
        <v>15</v>
      </c>
      <c r="I47">
        <v>2</v>
      </c>
      <c r="J47">
        <v>3</v>
      </c>
      <c r="K47">
        <v>6</v>
      </c>
      <c r="L47">
        <v>10</v>
      </c>
      <c r="M47">
        <v>13</v>
      </c>
      <c r="N47">
        <v>4</v>
      </c>
      <c r="O47">
        <v>5</v>
      </c>
      <c r="P47">
        <v>7</v>
      </c>
      <c r="Q47">
        <v>8</v>
      </c>
      <c r="R47">
        <v>9</v>
      </c>
      <c r="S47" s="24">
        <v>3820.0000000000005</v>
      </c>
      <c r="T47" s="24">
        <v>3202</v>
      </c>
      <c r="U47">
        <v>4</v>
      </c>
      <c r="V47">
        <v>2</v>
      </c>
      <c r="W47">
        <v>2</v>
      </c>
      <c r="X47">
        <v>2</v>
      </c>
    </row>
    <row r="48" spans="1:24" ht="14.25">
      <c r="A48" t="s">
        <v>592</v>
      </c>
      <c r="B48" t="s">
        <v>509</v>
      </c>
      <c r="C48">
        <v>125796</v>
      </c>
      <c r="D48">
        <v>1</v>
      </c>
      <c r="E48">
        <v>11</v>
      </c>
      <c r="F48">
        <v>12</v>
      </c>
      <c r="G48">
        <v>14</v>
      </c>
      <c r="H48">
        <v>15</v>
      </c>
      <c r="I48">
        <v>2</v>
      </c>
      <c r="J48">
        <v>3</v>
      </c>
      <c r="K48">
        <v>7</v>
      </c>
      <c r="L48">
        <v>8</v>
      </c>
      <c r="M48">
        <v>10</v>
      </c>
      <c r="N48">
        <v>4</v>
      </c>
      <c r="O48">
        <v>5</v>
      </c>
      <c r="P48">
        <v>6</v>
      </c>
      <c r="Q48">
        <v>9</v>
      </c>
      <c r="R48">
        <v>13</v>
      </c>
      <c r="S48" s="24">
        <v>3948.0000000000005</v>
      </c>
      <c r="T48" s="24">
        <v>3314</v>
      </c>
      <c r="U48">
        <v>4</v>
      </c>
      <c r="V48">
        <v>2</v>
      </c>
      <c r="W48">
        <v>3</v>
      </c>
      <c r="X48">
        <v>2</v>
      </c>
    </row>
    <row r="49" spans="1:24" ht="14.25">
      <c r="A49" t="s">
        <v>593</v>
      </c>
      <c r="B49" t="s">
        <v>510</v>
      </c>
      <c r="C49">
        <v>125800</v>
      </c>
      <c r="D49">
        <v>1</v>
      </c>
      <c r="E49">
        <v>11</v>
      </c>
      <c r="F49">
        <v>12</v>
      </c>
      <c r="G49">
        <v>14</v>
      </c>
      <c r="H49">
        <v>15</v>
      </c>
      <c r="I49">
        <v>2</v>
      </c>
      <c r="J49">
        <v>3</v>
      </c>
      <c r="K49">
        <v>7</v>
      </c>
      <c r="L49">
        <v>10</v>
      </c>
      <c r="M49">
        <v>13</v>
      </c>
      <c r="N49">
        <v>4</v>
      </c>
      <c r="O49">
        <v>5</v>
      </c>
      <c r="P49">
        <v>6</v>
      </c>
      <c r="Q49">
        <v>8</v>
      </c>
      <c r="R49">
        <v>9</v>
      </c>
      <c r="S49" s="24">
        <v>3828.4</v>
      </c>
      <c r="T49" s="24">
        <v>3244</v>
      </c>
      <c r="U49">
        <v>4</v>
      </c>
      <c r="V49">
        <v>2</v>
      </c>
      <c r="W49">
        <v>3</v>
      </c>
      <c r="X49">
        <v>2</v>
      </c>
    </row>
    <row r="50" spans="1:24" ht="14.25">
      <c r="A50" t="s">
        <v>594</v>
      </c>
      <c r="B50" t="s">
        <v>511</v>
      </c>
      <c r="C50">
        <v>125801</v>
      </c>
      <c r="D50">
        <v>1</v>
      </c>
      <c r="E50">
        <v>11</v>
      </c>
      <c r="F50">
        <v>12</v>
      </c>
      <c r="G50">
        <v>14</v>
      </c>
      <c r="H50">
        <v>15</v>
      </c>
      <c r="I50">
        <v>2</v>
      </c>
      <c r="J50">
        <v>3</v>
      </c>
      <c r="K50">
        <v>8</v>
      </c>
      <c r="L50">
        <v>9</v>
      </c>
      <c r="M50">
        <v>10</v>
      </c>
      <c r="N50">
        <v>4</v>
      </c>
      <c r="O50">
        <v>5</v>
      </c>
      <c r="P50">
        <v>6</v>
      </c>
      <c r="Q50">
        <v>7</v>
      </c>
      <c r="R50">
        <v>13</v>
      </c>
      <c r="S50" s="24">
        <v>3615.4000000000005</v>
      </c>
      <c r="T50" s="24">
        <v>3084</v>
      </c>
      <c r="U50">
        <v>4</v>
      </c>
      <c r="V50">
        <v>2</v>
      </c>
      <c r="W50">
        <v>3</v>
      </c>
      <c r="X50">
        <v>2</v>
      </c>
    </row>
    <row r="51" spans="1:24" ht="14.25">
      <c r="A51" t="s">
        <v>595</v>
      </c>
      <c r="B51" t="s">
        <v>512</v>
      </c>
      <c r="C51">
        <v>125804</v>
      </c>
      <c r="D51">
        <v>1</v>
      </c>
      <c r="E51">
        <v>11</v>
      </c>
      <c r="F51">
        <v>12</v>
      </c>
      <c r="G51">
        <v>14</v>
      </c>
      <c r="H51">
        <v>15</v>
      </c>
      <c r="I51">
        <v>2</v>
      </c>
      <c r="J51">
        <v>3</v>
      </c>
      <c r="K51">
        <v>9</v>
      </c>
      <c r="L51">
        <v>10</v>
      </c>
      <c r="M51">
        <v>13</v>
      </c>
      <c r="N51">
        <v>4</v>
      </c>
      <c r="O51">
        <v>5</v>
      </c>
      <c r="P51">
        <v>6</v>
      </c>
      <c r="Q51">
        <v>7</v>
      </c>
      <c r="R51">
        <v>8</v>
      </c>
      <c r="S51" s="24">
        <v>3594.200000000001</v>
      </c>
      <c r="T51" s="24">
        <v>3090</v>
      </c>
      <c r="U51">
        <v>4</v>
      </c>
      <c r="V51">
        <v>2</v>
      </c>
      <c r="W51">
        <v>3</v>
      </c>
      <c r="X51">
        <v>2</v>
      </c>
    </row>
    <row r="52" spans="1:24" ht="14.25">
      <c r="A52" t="s">
        <v>596</v>
      </c>
      <c r="B52" t="s">
        <v>513</v>
      </c>
      <c r="C52">
        <v>125805</v>
      </c>
      <c r="D52">
        <v>1</v>
      </c>
      <c r="E52">
        <v>11</v>
      </c>
      <c r="F52">
        <v>12</v>
      </c>
      <c r="G52">
        <v>14</v>
      </c>
      <c r="H52">
        <v>15</v>
      </c>
      <c r="I52">
        <v>2</v>
      </c>
      <c r="J52">
        <v>4</v>
      </c>
      <c r="K52">
        <v>5</v>
      </c>
      <c r="L52">
        <v>6</v>
      </c>
      <c r="M52">
        <v>7</v>
      </c>
      <c r="N52">
        <v>3</v>
      </c>
      <c r="O52">
        <v>8</v>
      </c>
      <c r="P52">
        <v>9</v>
      </c>
      <c r="Q52">
        <v>10</v>
      </c>
      <c r="R52">
        <v>13</v>
      </c>
      <c r="S52" s="24">
        <v>4187.600000000001</v>
      </c>
      <c r="T52" s="24">
        <v>3432</v>
      </c>
      <c r="U52">
        <v>4</v>
      </c>
      <c r="V52">
        <v>3</v>
      </c>
      <c r="W52">
        <v>2</v>
      </c>
      <c r="X52">
        <v>2</v>
      </c>
    </row>
    <row r="53" spans="1:24" ht="14.25">
      <c r="A53" t="s">
        <v>597</v>
      </c>
      <c r="B53" t="s">
        <v>514</v>
      </c>
      <c r="C53">
        <v>125806</v>
      </c>
      <c r="D53">
        <v>1</v>
      </c>
      <c r="E53">
        <v>11</v>
      </c>
      <c r="F53">
        <v>12</v>
      </c>
      <c r="G53">
        <v>14</v>
      </c>
      <c r="H53">
        <v>15</v>
      </c>
      <c r="I53">
        <v>2</v>
      </c>
      <c r="J53">
        <v>4</v>
      </c>
      <c r="K53">
        <v>5</v>
      </c>
      <c r="L53">
        <v>6</v>
      </c>
      <c r="M53">
        <v>8</v>
      </c>
      <c r="N53">
        <v>3</v>
      </c>
      <c r="O53">
        <v>7</v>
      </c>
      <c r="P53">
        <v>9</v>
      </c>
      <c r="Q53">
        <v>10</v>
      </c>
      <c r="R53">
        <v>13</v>
      </c>
      <c r="S53" s="24">
        <v>4188.2</v>
      </c>
      <c r="T53" s="24">
        <v>3462</v>
      </c>
      <c r="U53">
        <v>4</v>
      </c>
      <c r="V53">
        <v>2</v>
      </c>
      <c r="W53">
        <v>2</v>
      </c>
      <c r="X53">
        <v>2</v>
      </c>
    </row>
    <row r="54" spans="1:24" ht="14.25">
      <c r="A54" t="s">
        <v>598</v>
      </c>
      <c r="B54" t="s">
        <v>515</v>
      </c>
      <c r="C54">
        <v>125807</v>
      </c>
      <c r="D54">
        <v>1</v>
      </c>
      <c r="E54">
        <v>11</v>
      </c>
      <c r="F54">
        <v>12</v>
      </c>
      <c r="G54">
        <v>14</v>
      </c>
      <c r="H54">
        <v>15</v>
      </c>
      <c r="I54">
        <v>2</v>
      </c>
      <c r="J54">
        <v>4</v>
      </c>
      <c r="K54">
        <v>5</v>
      </c>
      <c r="L54">
        <v>6</v>
      </c>
      <c r="M54">
        <v>9</v>
      </c>
      <c r="N54">
        <v>3</v>
      </c>
      <c r="O54">
        <v>7</v>
      </c>
      <c r="P54">
        <v>8</v>
      </c>
      <c r="Q54">
        <v>10</v>
      </c>
      <c r="R54">
        <v>13</v>
      </c>
      <c r="S54" s="24">
        <v>4281</v>
      </c>
      <c r="T54" s="24">
        <v>3502</v>
      </c>
      <c r="U54">
        <v>4</v>
      </c>
      <c r="V54">
        <v>3</v>
      </c>
      <c r="W54">
        <v>2</v>
      </c>
      <c r="X54">
        <v>2</v>
      </c>
    </row>
    <row r="55" spans="1:24" ht="14.25">
      <c r="A55" t="s">
        <v>599</v>
      </c>
      <c r="B55" t="s">
        <v>516</v>
      </c>
      <c r="C55">
        <v>125808</v>
      </c>
      <c r="D55">
        <v>1</v>
      </c>
      <c r="E55">
        <v>11</v>
      </c>
      <c r="F55">
        <v>12</v>
      </c>
      <c r="G55">
        <v>14</v>
      </c>
      <c r="H55">
        <v>15</v>
      </c>
      <c r="I55">
        <v>2</v>
      </c>
      <c r="J55">
        <v>4</v>
      </c>
      <c r="K55">
        <v>5</v>
      </c>
      <c r="L55">
        <v>6</v>
      </c>
      <c r="M55">
        <v>10</v>
      </c>
      <c r="N55">
        <v>3</v>
      </c>
      <c r="O55">
        <v>7</v>
      </c>
      <c r="P55">
        <v>8</v>
      </c>
      <c r="Q55">
        <v>9</v>
      </c>
      <c r="R55">
        <v>13</v>
      </c>
      <c r="S55" s="24">
        <v>4190.000000000001</v>
      </c>
      <c r="T55" s="24">
        <v>3430</v>
      </c>
      <c r="U55">
        <v>4</v>
      </c>
      <c r="V55">
        <v>2</v>
      </c>
      <c r="W55">
        <v>2</v>
      </c>
      <c r="X55">
        <v>2</v>
      </c>
    </row>
    <row r="56" spans="1:24" ht="14.25">
      <c r="A56" t="s">
        <v>600</v>
      </c>
      <c r="B56" t="s">
        <v>517</v>
      </c>
      <c r="C56">
        <v>125809</v>
      </c>
      <c r="D56">
        <v>1</v>
      </c>
      <c r="E56">
        <v>11</v>
      </c>
      <c r="F56">
        <v>12</v>
      </c>
      <c r="G56">
        <v>14</v>
      </c>
      <c r="H56">
        <v>15</v>
      </c>
      <c r="I56">
        <v>2</v>
      </c>
      <c r="J56">
        <v>4</v>
      </c>
      <c r="K56">
        <v>5</v>
      </c>
      <c r="L56">
        <v>6</v>
      </c>
      <c r="M56">
        <v>13</v>
      </c>
      <c r="N56">
        <v>3</v>
      </c>
      <c r="O56">
        <v>7</v>
      </c>
      <c r="P56">
        <v>8</v>
      </c>
      <c r="Q56">
        <v>9</v>
      </c>
      <c r="R56">
        <v>10</v>
      </c>
      <c r="S56" s="24">
        <v>4081.000000000001</v>
      </c>
      <c r="T56" s="24">
        <v>3372</v>
      </c>
      <c r="U56">
        <v>4</v>
      </c>
      <c r="V56">
        <v>2</v>
      </c>
      <c r="W56">
        <v>2</v>
      </c>
      <c r="X56">
        <v>2</v>
      </c>
    </row>
    <row r="57" spans="1:24" ht="14.25">
      <c r="A57" t="s">
        <v>601</v>
      </c>
      <c r="B57" t="s">
        <v>518</v>
      </c>
      <c r="C57">
        <v>125810</v>
      </c>
      <c r="D57">
        <v>1</v>
      </c>
      <c r="E57">
        <v>11</v>
      </c>
      <c r="F57">
        <v>12</v>
      </c>
      <c r="G57">
        <v>14</v>
      </c>
      <c r="H57">
        <v>15</v>
      </c>
      <c r="I57">
        <v>2</v>
      </c>
      <c r="J57">
        <v>4</v>
      </c>
      <c r="K57">
        <v>5</v>
      </c>
      <c r="L57">
        <v>7</v>
      </c>
      <c r="M57">
        <v>8</v>
      </c>
      <c r="N57">
        <v>3</v>
      </c>
      <c r="O57">
        <v>6</v>
      </c>
      <c r="P57">
        <v>9</v>
      </c>
      <c r="Q57">
        <v>10</v>
      </c>
      <c r="R57">
        <v>13</v>
      </c>
      <c r="S57" s="24">
        <v>4191.800000000001</v>
      </c>
      <c r="T57" s="24">
        <v>3436</v>
      </c>
      <c r="U57">
        <v>4</v>
      </c>
      <c r="V57">
        <v>2</v>
      </c>
      <c r="W57">
        <v>3</v>
      </c>
      <c r="X57">
        <v>2</v>
      </c>
    </row>
    <row r="58" spans="1:24" ht="14.25">
      <c r="A58" t="s">
        <v>602</v>
      </c>
      <c r="B58" t="s">
        <v>519</v>
      </c>
      <c r="C58">
        <v>125811</v>
      </c>
      <c r="D58">
        <v>1</v>
      </c>
      <c r="E58">
        <v>11</v>
      </c>
      <c r="F58">
        <v>12</v>
      </c>
      <c r="G58">
        <v>14</v>
      </c>
      <c r="H58">
        <v>15</v>
      </c>
      <c r="I58">
        <v>2</v>
      </c>
      <c r="J58">
        <v>4</v>
      </c>
      <c r="K58">
        <v>5</v>
      </c>
      <c r="L58">
        <v>7</v>
      </c>
      <c r="M58">
        <v>9</v>
      </c>
      <c r="N58">
        <v>3</v>
      </c>
      <c r="O58">
        <v>6</v>
      </c>
      <c r="P58">
        <v>8</v>
      </c>
      <c r="Q58">
        <v>10</v>
      </c>
      <c r="R58">
        <v>13</v>
      </c>
      <c r="S58" s="24">
        <v>4286.2</v>
      </c>
      <c r="T58" s="24">
        <v>3488</v>
      </c>
      <c r="U58">
        <v>4</v>
      </c>
      <c r="V58">
        <v>2</v>
      </c>
      <c r="W58">
        <v>2</v>
      </c>
      <c r="X58">
        <v>2</v>
      </c>
    </row>
    <row r="59" spans="1:24" ht="14.25">
      <c r="A59" t="s">
        <v>603</v>
      </c>
      <c r="B59" t="s">
        <v>520</v>
      </c>
      <c r="C59">
        <v>125813</v>
      </c>
      <c r="D59">
        <v>1</v>
      </c>
      <c r="E59">
        <v>11</v>
      </c>
      <c r="F59">
        <v>12</v>
      </c>
      <c r="G59">
        <v>14</v>
      </c>
      <c r="H59">
        <v>15</v>
      </c>
      <c r="I59">
        <v>2</v>
      </c>
      <c r="J59">
        <v>4</v>
      </c>
      <c r="K59">
        <v>5</v>
      </c>
      <c r="L59">
        <v>7</v>
      </c>
      <c r="M59">
        <v>13</v>
      </c>
      <c r="N59">
        <v>3</v>
      </c>
      <c r="O59">
        <v>6</v>
      </c>
      <c r="P59">
        <v>8</v>
      </c>
      <c r="Q59">
        <v>9</v>
      </c>
      <c r="R59">
        <v>10</v>
      </c>
      <c r="S59" s="24">
        <v>4028.600000000001</v>
      </c>
      <c r="T59" s="24">
        <v>3322</v>
      </c>
      <c r="U59">
        <v>4</v>
      </c>
      <c r="V59">
        <v>2</v>
      </c>
      <c r="W59">
        <v>3</v>
      </c>
      <c r="X59">
        <v>2</v>
      </c>
    </row>
    <row r="60" spans="1:24" ht="14.25">
      <c r="A60" t="s">
        <v>604</v>
      </c>
      <c r="B60" t="s">
        <v>521</v>
      </c>
      <c r="C60">
        <v>125814</v>
      </c>
      <c r="D60">
        <v>1</v>
      </c>
      <c r="E60">
        <v>11</v>
      </c>
      <c r="F60">
        <v>12</v>
      </c>
      <c r="G60">
        <v>14</v>
      </c>
      <c r="H60">
        <v>15</v>
      </c>
      <c r="I60">
        <v>2</v>
      </c>
      <c r="J60">
        <v>4</v>
      </c>
      <c r="K60">
        <v>5</v>
      </c>
      <c r="L60">
        <v>8</v>
      </c>
      <c r="M60">
        <v>9</v>
      </c>
      <c r="N60">
        <v>3</v>
      </c>
      <c r="O60">
        <v>6</v>
      </c>
      <c r="P60">
        <v>7</v>
      </c>
      <c r="Q60">
        <v>10</v>
      </c>
      <c r="R60">
        <v>13</v>
      </c>
      <c r="S60" s="24">
        <v>4278.4</v>
      </c>
      <c r="T60" s="24">
        <v>3502</v>
      </c>
      <c r="U60">
        <v>4</v>
      </c>
      <c r="V60">
        <v>2</v>
      </c>
      <c r="W60">
        <v>3</v>
      </c>
      <c r="X60">
        <v>2</v>
      </c>
    </row>
    <row r="61" spans="1:24" ht="14.25">
      <c r="A61" t="s">
        <v>605</v>
      </c>
      <c r="B61" t="s">
        <v>522</v>
      </c>
      <c r="C61">
        <v>125817</v>
      </c>
      <c r="D61">
        <v>1</v>
      </c>
      <c r="E61">
        <v>11</v>
      </c>
      <c r="F61">
        <v>12</v>
      </c>
      <c r="G61">
        <v>14</v>
      </c>
      <c r="H61">
        <v>15</v>
      </c>
      <c r="I61">
        <v>2</v>
      </c>
      <c r="J61">
        <v>4</v>
      </c>
      <c r="K61">
        <v>5</v>
      </c>
      <c r="L61">
        <v>9</v>
      </c>
      <c r="M61">
        <v>10</v>
      </c>
      <c r="N61">
        <v>3</v>
      </c>
      <c r="O61">
        <v>6</v>
      </c>
      <c r="P61">
        <v>7</v>
      </c>
      <c r="Q61">
        <v>8</v>
      </c>
      <c r="R61">
        <v>13</v>
      </c>
      <c r="S61" s="24">
        <v>4152.200000000001</v>
      </c>
      <c r="T61" s="24">
        <v>3406</v>
      </c>
      <c r="U61">
        <v>4</v>
      </c>
      <c r="V61">
        <v>2</v>
      </c>
      <c r="W61">
        <v>3</v>
      </c>
      <c r="X61">
        <v>2</v>
      </c>
    </row>
    <row r="62" spans="1:24" ht="14.25">
      <c r="A62" t="s">
        <v>606</v>
      </c>
      <c r="B62" t="s">
        <v>523</v>
      </c>
      <c r="C62">
        <v>125818</v>
      </c>
      <c r="D62">
        <v>1</v>
      </c>
      <c r="E62">
        <v>11</v>
      </c>
      <c r="F62">
        <v>12</v>
      </c>
      <c r="G62">
        <v>14</v>
      </c>
      <c r="H62">
        <v>15</v>
      </c>
      <c r="I62">
        <v>2</v>
      </c>
      <c r="J62">
        <v>4</v>
      </c>
      <c r="K62">
        <v>5</v>
      </c>
      <c r="L62">
        <v>9</v>
      </c>
      <c r="M62">
        <v>13</v>
      </c>
      <c r="N62">
        <v>3</v>
      </c>
      <c r="O62">
        <v>6</v>
      </c>
      <c r="P62">
        <v>7</v>
      </c>
      <c r="Q62">
        <v>8</v>
      </c>
      <c r="R62">
        <v>10</v>
      </c>
      <c r="S62" s="24">
        <v>4213.6</v>
      </c>
      <c r="T62" s="24">
        <v>3464</v>
      </c>
      <c r="U62">
        <v>4</v>
      </c>
      <c r="V62">
        <v>2</v>
      </c>
      <c r="W62">
        <v>3</v>
      </c>
      <c r="X62">
        <v>2</v>
      </c>
    </row>
    <row r="63" spans="1:24" ht="14.25">
      <c r="A63" t="s">
        <v>607</v>
      </c>
      <c r="B63" t="s">
        <v>524</v>
      </c>
      <c r="C63">
        <v>125822</v>
      </c>
      <c r="D63">
        <v>1</v>
      </c>
      <c r="E63">
        <v>11</v>
      </c>
      <c r="F63">
        <v>12</v>
      </c>
      <c r="G63">
        <v>14</v>
      </c>
      <c r="H63">
        <v>15</v>
      </c>
      <c r="I63">
        <v>2</v>
      </c>
      <c r="J63">
        <v>4</v>
      </c>
      <c r="K63">
        <v>6</v>
      </c>
      <c r="L63">
        <v>7</v>
      </c>
      <c r="M63">
        <v>10</v>
      </c>
      <c r="N63">
        <v>3</v>
      </c>
      <c r="O63">
        <v>5</v>
      </c>
      <c r="P63">
        <v>8</v>
      </c>
      <c r="Q63">
        <v>9</v>
      </c>
      <c r="R63">
        <v>13</v>
      </c>
      <c r="S63" s="24">
        <v>4213</v>
      </c>
      <c r="T63" s="24">
        <v>3438</v>
      </c>
      <c r="U63">
        <v>4</v>
      </c>
      <c r="V63">
        <v>3</v>
      </c>
      <c r="W63">
        <v>2</v>
      </c>
      <c r="X63">
        <v>2</v>
      </c>
    </row>
    <row r="64" spans="1:24" ht="14.25">
      <c r="A64" t="s">
        <v>608</v>
      </c>
      <c r="B64" t="s">
        <v>525</v>
      </c>
      <c r="C64">
        <v>125825</v>
      </c>
      <c r="D64">
        <v>1</v>
      </c>
      <c r="E64">
        <v>11</v>
      </c>
      <c r="F64">
        <v>12</v>
      </c>
      <c r="G64">
        <v>14</v>
      </c>
      <c r="H64">
        <v>15</v>
      </c>
      <c r="I64">
        <v>2</v>
      </c>
      <c r="J64">
        <v>4</v>
      </c>
      <c r="K64">
        <v>6</v>
      </c>
      <c r="L64">
        <v>8</v>
      </c>
      <c r="M64">
        <v>10</v>
      </c>
      <c r="N64">
        <v>3</v>
      </c>
      <c r="O64">
        <v>5</v>
      </c>
      <c r="P64">
        <v>7</v>
      </c>
      <c r="Q64">
        <v>9</v>
      </c>
      <c r="R64">
        <v>13</v>
      </c>
      <c r="S64" s="24">
        <v>4117.200000000001</v>
      </c>
      <c r="T64" s="24">
        <v>3400</v>
      </c>
      <c r="U64">
        <v>4</v>
      </c>
      <c r="V64">
        <v>2</v>
      </c>
      <c r="W64">
        <v>2</v>
      </c>
      <c r="X64">
        <v>2</v>
      </c>
    </row>
    <row r="65" spans="1:24" ht="14.25">
      <c r="A65" t="s">
        <v>609</v>
      </c>
      <c r="B65" t="s">
        <v>526</v>
      </c>
      <c r="C65">
        <v>125827</v>
      </c>
      <c r="D65">
        <v>1</v>
      </c>
      <c r="E65">
        <v>11</v>
      </c>
      <c r="F65">
        <v>12</v>
      </c>
      <c r="G65">
        <v>14</v>
      </c>
      <c r="H65">
        <v>15</v>
      </c>
      <c r="I65">
        <v>2</v>
      </c>
      <c r="J65">
        <v>4</v>
      </c>
      <c r="K65">
        <v>6</v>
      </c>
      <c r="L65">
        <v>9</v>
      </c>
      <c r="M65">
        <v>10</v>
      </c>
      <c r="N65">
        <v>3</v>
      </c>
      <c r="O65">
        <v>5</v>
      </c>
      <c r="P65">
        <v>7</v>
      </c>
      <c r="Q65">
        <v>8</v>
      </c>
      <c r="R65">
        <v>13</v>
      </c>
      <c r="S65" s="24">
        <v>4049.2000000000003</v>
      </c>
      <c r="T65" s="24">
        <v>3324</v>
      </c>
      <c r="U65">
        <v>4</v>
      </c>
      <c r="V65">
        <v>3</v>
      </c>
      <c r="W65">
        <v>2</v>
      </c>
      <c r="X65">
        <v>2</v>
      </c>
    </row>
    <row r="66" spans="1:24" ht="14.25">
      <c r="A66" t="s">
        <v>610</v>
      </c>
      <c r="B66" t="s">
        <v>527</v>
      </c>
      <c r="C66">
        <v>125829</v>
      </c>
      <c r="D66">
        <v>1</v>
      </c>
      <c r="E66">
        <v>11</v>
      </c>
      <c r="F66">
        <v>12</v>
      </c>
      <c r="G66">
        <v>14</v>
      </c>
      <c r="H66">
        <v>15</v>
      </c>
      <c r="I66">
        <v>2</v>
      </c>
      <c r="J66">
        <v>4</v>
      </c>
      <c r="K66">
        <v>6</v>
      </c>
      <c r="L66">
        <v>10</v>
      </c>
      <c r="M66">
        <v>13</v>
      </c>
      <c r="N66">
        <v>3</v>
      </c>
      <c r="O66">
        <v>5</v>
      </c>
      <c r="P66">
        <v>7</v>
      </c>
      <c r="Q66">
        <v>8</v>
      </c>
      <c r="R66">
        <v>9</v>
      </c>
      <c r="S66" s="24">
        <v>3978.4000000000005</v>
      </c>
      <c r="T66" s="24">
        <v>3266</v>
      </c>
      <c r="U66">
        <v>4</v>
      </c>
      <c r="V66">
        <v>2</v>
      </c>
      <c r="W66">
        <v>2</v>
      </c>
      <c r="X66">
        <v>2</v>
      </c>
    </row>
    <row r="67" spans="1:24" ht="14.25">
      <c r="A67" t="s">
        <v>611</v>
      </c>
      <c r="B67" t="s">
        <v>528</v>
      </c>
      <c r="C67">
        <v>125831</v>
      </c>
      <c r="D67">
        <v>1</v>
      </c>
      <c r="E67">
        <v>11</v>
      </c>
      <c r="F67">
        <v>12</v>
      </c>
      <c r="G67">
        <v>14</v>
      </c>
      <c r="H67">
        <v>15</v>
      </c>
      <c r="I67">
        <v>2</v>
      </c>
      <c r="J67">
        <v>4</v>
      </c>
      <c r="K67">
        <v>7</v>
      </c>
      <c r="L67">
        <v>8</v>
      </c>
      <c r="M67">
        <v>10</v>
      </c>
      <c r="N67">
        <v>3</v>
      </c>
      <c r="O67">
        <v>5</v>
      </c>
      <c r="P67">
        <v>6</v>
      </c>
      <c r="Q67">
        <v>9</v>
      </c>
      <c r="R67">
        <v>13</v>
      </c>
      <c r="S67" s="24">
        <v>4231.2</v>
      </c>
      <c r="T67" s="24">
        <v>3470</v>
      </c>
      <c r="U67">
        <v>4</v>
      </c>
      <c r="V67">
        <v>2</v>
      </c>
      <c r="W67">
        <v>3</v>
      </c>
      <c r="X67">
        <v>2</v>
      </c>
    </row>
    <row r="68" spans="1:24" ht="14.25">
      <c r="A68" t="s">
        <v>612</v>
      </c>
      <c r="B68" t="s">
        <v>529</v>
      </c>
      <c r="C68">
        <v>125833</v>
      </c>
      <c r="D68">
        <v>1</v>
      </c>
      <c r="E68">
        <v>11</v>
      </c>
      <c r="F68">
        <v>12</v>
      </c>
      <c r="G68">
        <v>14</v>
      </c>
      <c r="H68">
        <v>15</v>
      </c>
      <c r="I68">
        <v>2</v>
      </c>
      <c r="J68">
        <v>4</v>
      </c>
      <c r="K68">
        <v>7</v>
      </c>
      <c r="L68">
        <v>9</v>
      </c>
      <c r="M68">
        <v>10</v>
      </c>
      <c r="N68">
        <v>3</v>
      </c>
      <c r="O68">
        <v>5</v>
      </c>
      <c r="P68">
        <v>6</v>
      </c>
      <c r="Q68">
        <v>8</v>
      </c>
      <c r="R68">
        <v>13</v>
      </c>
      <c r="S68" s="24">
        <v>4164.8</v>
      </c>
      <c r="T68" s="24">
        <v>3406</v>
      </c>
      <c r="U68">
        <v>4</v>
      </c>
      <c r="V68">
        <v>2</v>
      </c>
      <c r="W68">
        <v>2</v>
      </c>
      <c r="X68">
        <v>2</v>
      </c>
    </row>
    <row r="69" spans="1:24" ht="14.25">
      <c r="A69" t="s">
        <v>613</v>
      </c>
      <c r="B69" t="s">
        <v>530</v>
      </c>
      <c r="C69">
        <v>125835</v>
      </c>
      <c r="D69">
        <v>1</v>
      </c>
      <c r="E69">
        <v>11</v>
      </c>
      <c r="F69">
        <v>12</v>
      </c>
      <c r="G69">
        <v>14</v>
      </c>
      <c r="H69">
        <v>15</v>
      </c>
      <c r="I69">
        <v>2</v>
      </c>
      <c r="J69">
        <v>4</v>
      </c>
      <c r="K69">
        <v>7</v>
      </c>
      <c r="L69">
        <v>10</v>
      </c>
      <c r="M69">
        <v>13</v>
      </c>
      <c r="N69">
        <v>3</v>
      </c>
      <c r="O69">
        <v>5</v>
      </c>
      <c r="P69">
        <v>6</v>
      </c>
      <c r="Q69">
        <v>8</v>
      </c>
      <c r="R69">
        <v>9</v>
      </c>
      <c r="S69" s="24">
        <v>4036.4000000000005</v>
      </c>
      <c r="T69" s="24">
        <v>3312</v>
      </c>
      <c r="U69">
        <v>4</v>
      </c>
      <c r="V69">
        <v>2</v>
      </c>
      <c r="W69">
        <v>3</v>
      </c>
      <c r="X69">
        <v>2</v>
      </c>
    </row>
    <row r="70" spans="1:24" ht="14.25">
      <c r="A70" t="s">
        <v>614</v>
      </c>
      <c r="B70" t="s">
        <v>531</v>
      </c>
      <c r="C70">
        <v>125836</v>
      </c>
      <c r="D70">
        <v>1</v>
      </c>
      <c r="E70">
        <v>11</v>
      </c>
      <c r="F70">
        <v>12</v>
      </c>
      <c r="G70">
        <v>14</v>
      </c>
      <c r="H70">
        <v>15</v>
      </c>
      <c r="I70">
        <v>2</v>
      </c>
      <c r="J70">
        <v>4</v>
      </c>
      <c r="K70">
        <v>8</v>
      </c>
      <c r="L70">
        <v>9</v>
      </c>
      <c r="M70">
        <v>10</v>
      </c>
      <c r="N70">
        <v>3</v>
      </c>
      <c r="O70">
        <v>5</v>
      </c>
      <c r="P70">
        <v>6</v>
      </c>
      <c r="Q70">
        <v>7</v>
      </c>
      <c r="R70">
        <v>13</v>
      </c>
      <c r="S70" s="24">
        <v>4060.600000000001</v>
      </c>
      <c r="T70" s="24">
        <v>3352</v>
      </c>
      <c r="U70">
        <v>4</v>
      </c>
      <c r="V70">
        <v>2</v>
      </c>
      <c r="W70">
        <v>3</v>
      </c>
      <c r="X70">
        <v>2</v>
      </c>
    </row>
    <row r="71" spans="1:24" ht="14.25">
      <c r="A71" t="s">
        <v>615</v>
      </c>
      <c r="B71" t="s">
        <v>532</v>
      </c>
      <c r="C71">
        <v>125839</v>
      </c>
      <c r="D71">
        <v>1</v>
      </c>
      <c r="E71">
        <v>11</v>
      </c>
      <c r="F71">
        <v>12</v>
      </c>
      <c r="G71">
        <v>14</v>
      </c>
      <c r="H71">
        <v>15</v>
      </c>
      <c r="I71">
        <v>2</v>
      </c>
      <c r="J71">
        <v>4</v>
      </c>
      <c r="K71">
        <v>9</v>
      </c>
      <c r="L71">
        <v>10</v>
      </c>
      <c r="M71">
        <v>13</v>
      </c>
      <c r="N71">
        <v>3</v>
      </c>
      <c r="O71">
        <v>5</v>
      </c>
      <c r="P71">
        <v>6</v>
      </c>
      <c r="Q71">
        <v>7</v>
      </c>
      <c r="R71">
        <v>8</v>
      </c>
      <c r="S71" s="24">
        <v>3964.2000000000007</v>
      </c>
      <c r="T71" s="24">
        <v>3270</v>
      </c>
      <c r="U71">
        <v>4</v>
      </c>
      <c r="V71">
        <v>2</v>
      </c>
      <c r="W71">
        <v>3</v>
      </c>
      <c r="X71">
        <v>2</v>
      </c>
    </row>
    <row r="72" spans="1:24" ht="14.25">
      <c r="A72" t="s">
        <v>616</v>
      </c>
      <c r="B72" t="s">
        <v>533</v>
      </c>
      <c r="C72">
        <v>125846</v>
      </c>
      <c r="D72">
        <v>1</v>
      </c>
      <c r="E72">
        <v>11</v>
      </c>
      <c r="F72">
        <v>12</v>
      </c>
      <c r="G72">
        <v>14</v>
      </c>
      <c r="H72">
        <v>15</v>
      </c>
      <c r="I72">
        <v>2</v>
      </c>
      <c r="J72">
        <v>5</v>
      </c>
      <c r="K72">
        <v>6</v>
      </c>
      <c r="L72">
        <v>8</v>
      </c>
      <c r="M72">
        <v>13</v>
      </c>
      <c r="N72">
        <v>3</v>
      </c>
      <c r="O72">
        <v>4</v>
      </c>
      <c r="P72">
        <v>7</v>
      </c>
      <c r="Q72">
        <v>9</v>
      </c>
      <c r="R72">
        <v>10</v>
      </c>
      <c r="S72" s="24">
        <v>4200.2</v>
      </c>
      <c r="T72" s="24">
        <v>3428</v>
      </c>
      <c r="U72">
        <v>4</v>
      </c>
      <c r="V72">
        <v>2</v>
      </c>
      <c r="W72">
        <v>2</v>
      </c>
      <c r="X72">
        <v>2</v>
      </c>
    </row>
    <row r="73" spans="1:24" ht="14.25">
      <c r="A73" t="s">
        <v>617</v>
      </c>
      <c r="B73" t="s">
        <v>534</v>
      </c>
      <c r="C73">
        <v>125847</v>
      </c>
      <c r="D73">
        <v>1</v>
      </c>
      <c r="E73">
        <v>11</v>
      </c>
      <c r="F73">
        <v>12</v>
      </c>
      <c r="G73">
        <v>14</v>
      </c>
      <c r="H73">
        <v>15</v>
      </c>
      <c r="I73">
        <v>2</v>
      </c>
      <c r="J73">
        <v>5</v>
      </c>
      <c r="K73">
        <v>6</v>
      </c>
      <c r="L73">
        <v>9</v>
      </c>
      <c r="M73">
        <v>10</v>
      </c>
      <c r="N73">
        <v>3</v>
      </c>
      <c r="O73">
        <v>4</v>
      </c>
      <c r="P73">
        <v>7</v>
      </c>
      <c r="Q73">
        <v>8</v>
      </c>
      <c r="R73">
        <v>13</v>
      </c>
      <c r="S73" s="24">
        <v>4181.2</v>
      </c>
      <c r="T73" s="24">
        <v>3422</v>
      </c>
      <c r="U73">
        <v>4</v>
      </c>
      <c r="V73">
        <v>3</v>
      </c>
      <c r="W73">
        <v>2</v>
      </c>
      <c r="X73">
        <v>2</v>
      </c>
    </row>
    <row r="74" spans="1:24" ht="14.25">
      <c r="A74" t="s">
        <v>618</v>
      </c>
      <c r="B74" t="s">
        <v>535</v>
      </c>
      <c r="C74">
        <v>125848</v>
      </c>
      <c r="D74">
        <v>1</v>
      </c>
      <c r="E74">
        <v>11</v>
      </c>
      <c r="F74">
        <v>12</v>
      </c>
      <c r="G74">
        <v>14</v>
      </c>
      <c r="H74">
        <v>15</v>
      </c>
      <c r="I74">
        <v>2</v>
      </c>
      <c r="J74">
        <v>5</v>
      </c>
      <c r="K74">
        <v>6</v>
      </c>
      <c r="L74">
        <v>9</v>
      </c>
      <c r="M74">
        <v>13</v>
      </c>
      <c r="N74">
        <v>3</v>
      </c>
      <c r="O74">
        <v>4</v>
      </c>
      <c r="P74">
        <v>7</v>
      </c>
      <c r="Q74">
        <v>8</v>
      </c>
      <c r="R74">
        <v>10</v>
      </c>
      <c r="S74" s="24">
        <v>4266.6</v>
      </c>
      <c r="T74" s="24">
        <v>3492</v>
      </c>
      <c r="U74">
        <v>4</v>
      </c>
      <c r="V74">
        <v>3</v>
      </c>
      <c r="W74">
        <v>2</v>
      </c>
      <c r="X74">
        <v>2</v>
      </c>
    </row>
    <row r="75" spans="1:24" ht="14.25">
      <c r="A75" t="s">
        <v>619</v>
      </c>
      <c r="B75" t="s">
        <v>536</v>
      </c>
      <c r="C75">
        <v>125849</v>
      </c>
      <c r="D75">
        <v>1</v>
      </c>
      <c r="E75">
        <v>11</v>
      </c>
      <c r="F75">
        <v>12</v>
      </c>
      <c r="G75">
        <v>14</v>
      </c>
      <c r="H75">
        <v>15</v>
      </c>
      <c r="I75">
        <v>2</v>
      </c>
      <c r="J75">
        <v>5</v>
      </c>
      <c r="K75">
        <v>6</v>
      </c>
      <c r="L75">
        <v>10</v>
      </c>
      <c r="M75">
        <v>13</v>
      </c>
      <c r="N75">
        <v>3</v>
      </c>
      <c r="O75">
        <v>4</v>
      </c>
      <c r="P75">
        <v>7</v>
      </c>
      <c r="Q75">
        <v>8</v>
      </c>
      <c r="R75">
        <v>9</v>
      </c>
      <c r="S75" s="24">
        <v>4215.2</v>
      </c>
      <c r="T75" s="24">
        <v>3472</v>
      </c>
      <c r="U75">
        <v>4</v>
      </c>
      <c r="V75">
        <v>2</v>
      </c>
      <c r="W75">
        <v>2</v>
      </c>
      <c r="X75">
        <v>2</v>
      </c>
    </row>
    <row r="76" spans="1:24" ht="14.25">
      <c r="A76" t="s">
        <v>620</v>
      </c>
      <c r="B76" t="s">
        <v>537</v>
      </c>
      <c r="C76">
        <v>125857</v>
      </c>
      <c r="D76">
        <v>1</v>
      </c>
      <c r="E76">
        <v>11</v>
      </c>
      <c r="F76">
        <v>12</v>
      </c>
      <c r="G76">
        <v>14</v>
      </c>
      <c r="H76">
        <v>15</v>
      </c>
      <c r="I76">
        <v>2</v>
      </c>
      <c r="J76">
        <v>5</v>
      </c>
      <c r="K76">
        <v>8</v>
      </c>
      <c r="L76">
        <v>9</v>
      </c>
      <c r="M76">
        <v>13</v>
      </c>
      <c r="N76">
        <v>3</v>
      </c>
      <c r="O76">
        <v>4</v>
      </c>
      <c r="P76">
        <v>6</v>
      </c>
      <c r="Q76">
        <v>7</v>
      </c>
      <c r="R76">
        <v>10</v>
      </c>
      <c r="S76" s="24">
        <v>4248.400000000001</v>
      </c>
      <c r="T76" s="24">
        <v>3456</v>
      </c>
      <c r="U76">
        <v>4</v>
      </c>
      <c r="V76">
        <v>2</v>
      </c>
      <c r="W76">
        <v>3</v>
      </c>
      <c r="X76">
        <v>2</v>
      </c>
    </row>
    <row r="77" spans="1:24" ht="14.25">
      <c r="A77" t="s">
        <v>621</v>
      </c>
      <c r="B77" t="s">
        <v>538</v>
      </c>
      <c r="C77">
        <v>125859</v>
      </c>
      <c r="D77">
        <v>1</v>
      </c>
      <c r="E77">
        <v>11</v>
      </c>
      <c r="F77">
        <v>12</v>
      </c>
      <c r="G77">
        <v>14</v>
      </c>
      <c r="H77">
        <v>15</v>
      </c>
      <c r="I77">
        <v>2</v>
      </c>
      <c r="J77">
        <v>5</v>
      </c>
      <c r="K77">
        <v>9</v>
      </c>
      <c r="L77">
        <v>10</v>
      </c>
      <c r="M77">
        <v>13</v>
      </c>
      <c r="N77">
        <v>3</v>
      </c>
      <c r="O77">
        <v>4</v>
      </c>
      <c r="P77">
        <v>6</v>
      </c>
      <c r="Q77">
        <v>7</v>
      </c>
      <c r="R77">
        <v>8</v>
      </c>
      <c r="S77" s="24">
        <v>4135.400000000001</v>
      </c>
      <c r="T77" s="24">
        <v>3436</v>
      </c>
      <c r="U77">
        <v>4</v>
      </c>
      <c r="V77">
        <v>2</v>
      </c>
      <c r="W77">
        <v>3</v>
      </c>
      <c r="X77">
        <v>2</v>
      </c>
    </row>
    <row r="78" spans="1:24" ht="14.25">
      <c r="A78" t="s">
        <v>622</v>
      </c>
      <c r="B78" t="s">
        <v>539</v>
      </c>
      <c r="C78">
        <v>125861</v>
      </c>
      <c r="D78">
        <v>1</v>
      </c>
      <c r="E78">
        <v>11</v>
      </c>
      <c r="F78">
        <v>12</v>
      </c>
      <c r="G78">
        <v>14</v>
      </c>
      <c r="H78">
        <v>15</v>
      </c>
      <c r="I78">
        <v>2</v>
      </c>
      <c r="J78">
        <v>6</v>
      </c>
      <c r="K78">
        <v>7</v>
      </c>
      <c r="L78">
        <v>8</v>
      </c>
      <c r="M78">
        <v>10</v>
      </c>
      <c r="N78">
        <v>3</v>
      </c>
      <c r="O78">
        <v>4</v>
      </c>
      <c r="P78">
        <v>5</v>
      </c>
      <c r="Q78">
        <v>9</v>
      </c>
      <c r="R78">
        <v>13</v>
      </c>
      <c r="S78" s="24">
        <v>4260.6</v>
      </c>
      <c r="T78" s="24">
        <v>3482</v>
      </c>
      <c r="U78">
        <v>4</v>
      </c>
      <c r="V78">
        <v>3</v>
      </c>
      <c r="W78">
        <v>2</v>
      </c>
      <c r="X78">
        <v>2</v>
      </c>
    </row>
    <row r="79" spans="1:24" ht="14.25">
      <c r="A79" t="s">
        <v>623</v>
      </c>
      <c r="B79" t="s">
        <v>540</v>
      </c>
      <c r="C79">
        <v>125862</v>
      </c>
      <c r="D79">
        <v>1</v>
      </c>
      <c r="E79">
        <v>11</v>
      </c>
      <c r="F79">
        <v>12</v>
      </c>
      <c r="G79">
        <v>14</v>
      </c>
      <c r="H79">
        <v>15</v>
      </c>
      <c r="I79">
        <v>2</v>
      </c>
      <c r="J79">
        <v>6</v>
      </c>
      <c r="K79">
        <v>7</v>
      </c>
      <c r="L79">
        <v>8</v>
      </c>
      <c r="M79">
        <v>13</v>
      </c>
      <c r="N79">
        <v>3</v>
      </c>
      <c r="O79">
        <v>4</v>
      </c>
      <c r="P79">
        <v>5</v>
      </c>
      <c r="Q79">
        <v>9</v>
      </c>
      <c r="R79">
        <v>10</v>
      </c>
      <c r="S79" s="24">
        <v>4230.000000000001</v>
      </c>
      <c r="T79" s="24">
        <v>3444</v>
      </c>
      <c r="U79">
        <v>4</v>
      </c>
      <c r="V79">
        <v>3</v>
      </c>
      <c r="W79">
        <v>2</v>
      </c>
      <c r="X79">
        <v>2</v>
      </c>
    </row>
    <row r="80" spans="1:24" ht="14.25">
      <c r="A80" t="s">
        <v>624</v>
      </c>
      <c r="B80" t="s">
        <v>541</v>
      </c>
      <c r="C80">
        <v>125865</v>
      </c>
      <c r="D80">
        <v>1</v>
      </c>
      <c r="E80">
        <v>11</v>
      </c>
      <c r="F80">
        <v>12</v>
      </c>
      <c r="G80">
        <v>14</v>
      </c>
      <c r="H80">
        <v>15</v>
      </c>
      <c r="I80">
        <v>2</v>
      </c>
      <c r="J80">
        <v>6</v>
      </c>
      <c r="K80">
        <v>7</v>
      </c>
      <c r="L80">
        <v>10</v>
      </c>
      <c r="M80">
        <v>13</v>
      </c>
      <c r="N80">
        <v>3</v>
      </c>
      <c r="O80">
        <v>4</v>
      </c>
      <c r="P80">
        <v>5</v>
      </c>
      <c r="Q80">
        <v>8</v>
      </c>
      <c r="R80">
        <v>9</v>
      </c>
      <c r="S80" s="24">
        <v>4243.000000000001</v>
      </c>
      <c r="T80" s="24">
        <v>3484</v>
      </c>
      <c r="U80">
        <v>4</v>
      </c>
      <c r="V80">
        <v>3</v>
      </c>
      <c r="W80">
        <v>2</v>
      </c>
      <c r="X80">
        <v>2</v>
      </c>
    </row>
    <row r="81" spans="1:24" ht="14.25">
      <c r="A81" t="s">
        <v>625</v>
      </c>
      <c r="B81" t="s">
        <v>542</v>
      </c>
      <c r="C81">
        <v>125866</v>
      </c>
      <c r="D81">
        <v>1</v>
      </c>
      <c r="E81">
        <v>11</v>
      </c>
      <c r="F81">
        <v>12</v>
      </c>
      <c r="G81">
        <v>14</v>
      </c>
      <c r="H81">
        <v>15</v>
      </c>
      <c r="I81">
        <v>2</v>
      </c>
      <c r="J81">
        <v>6</v>
      </c>
      <c r="K81">
        <v>8</v>
      </c>
      <c r="L81">
        <v>9</v>
      </c>
      <c r="M81">
        <v>10</v>
      </c>
      <c r="N81">
        <v>3</v>
      </c>
      <c r="O81">
        <v>4</v>
      </c>
      <c r="P81">
        <v>5</v>
      </c>
      <c r="Q81">
        <v>7</v>
      </c>
      <c r="R81">
        <v>13</v>
      </c>
      <c r="S81" s="24">
        <v>4090.4000000000005</v>
      </c>
      <c r="T81" s="24">
        <v>3332</v>
      </c>
      <c r="U81">
        <v>4</v>
      </c>
      <c r="V81">
        <v>3</v>
      </c>
      <c r="W81">
        <v>2</v>
      </c>
      <c r="X81">
        <v>2</v>
      </c>
    </row>
    <row r="82" spans="1:24" ht="14.25">
      <c r="A82" t="s">
        <v>626</v>
      </c>
      <c r="B82" t="s">
        <v>543</v>
      </c>
      <c r="C82">
        <v>125868</v>
      </c>
      <c r="D82">
        <v>1</v>
      </c>
      <c r="E82">
        <v>11</v>
      </c>
      <c r="F82">
        <v>12</v>
      </c>
      <c r="G82">
        <v>14</v>
      </c>
      <c r="H82">
        <v>15</v>
      </c>
      <c r="I82">
        <v>2</v>
      </c>
      <c r="J82">
        <v>6</v>
      </c>
      <c r="K82">
        <v>8</v>
      </c>
      <c r="L82">
        <v>10</v>
      </c>
      <c r="M82">
        <v>13</v>
      </c>
      <c r="N82">
        <v>3</v>
      </c>
      <c r="O82">
        <v>4</v>
      </c>
      <c r="P82">
        <v>5</v>
      </c>
      <c r="Q82">
        <v>7</v>
      </c>
      <c r="R82">
        <v>9</v>
      </c>
      <c r="S82" s="24">
        <v>4265.6</v>
      </c>
      <c r="T82" s="24">
        <v>3462</v>
      </c>
      <c r="U82">
        <v>4</v>
      </c>
      <c r="V82">
        <v>2</v>
      </c>
      <c r="W82">
        <v>2</v>
      </c>
      <c r="X82">
        <v>2</v>
      </c>
    </row>
    <row r="83" spans="1:24" ht="14.25">
      <c r="A83" t="s">
        <v>627</v>
      </c>
      <c r="B83" t="s">
        <v>544</v>
      </c>
      <c r="C83">
        <v>125869</v>
      </c>
      <c r="D83">
        <v>1</v>
      </c>
      <c r="E83">
        <v>11</v>
      </c>
      <c r="F83">
        <v>12</v>
      </c>
      <c r="G83">
        <v>14</v>
      </c>
      <c r="H83">
        <v>15</v>
      </c>
      <c r="I83">
        <v>2</v>
      </c>
      <c r="J83">
        <v>6</v>
      </c>
      <c r="K83">
        <v>9</v>
      </c>
      <c r="L83">
        <v>10</v>
      </c>
      <c r="M83">
        <v>13</v>
      </c>
      <c r="N83">
        <v>3</v>
      </c>
      <c r="O83">
        <v>4</v>
      </c>
      <c r="P83">
        <v>5</v>
      </c>
      <c r="Q83">
        <v>7</v>
      </c>
      <c r="R83">
        <v>8</v>
      </c>
      <c r="S83" s="24">
        <v>4171.2</v>
      </c>
      <c r="T83" s="24">
        <v>3410</v>
      </c>
      <c r="U83">
        <v>4</v>
      </c>
      <c r="V83">
        <v>3</v>
      </c>
      <c r="W83">
        <v>2</v>
      </c>
      <c r="X83">
        <v>2</v>
      </c>
    </row>
    <row r="84" spans="1:24" ht="14.25">
      <c r="A84" t="s">
        <v>628</v>
      </c>
      <c r="B84" t="s">
        <v>545</v>
      </c>
      <c r="C84">
        <v>125870</v>
      </c>
      <c r="D84">
        <v>1</v>
      </c>
      <c r="E84">
        <v>11</v>
      </c>
      <c r="F84">
        <v>12</v>
      </c>
      <c r="G84">
        <v>14</v>
      </c>
      <c r="H84">
        <v>15</v>
      </c>
      <c r="I84">
        <v>2</v>
      </c>
      <c r="J84">
        <v>7</v>
      </c>
      <c r="K84">
        <v>8</v>
      </c>
      <c r="L84">
        <v>9</v>
      </c>
      <c r="M84">
        <v>10</v>
      </c>
      <c r="N84">
        <v>3</v>
      </c>
      <c r="O84">
        <v>4</v>
      </c>
      <c r="P84">
        <v>5</v>
      </c>
      <c r="Q84">
        <v>6</v>
      </c>
      <c r="R84">
        <v>13</v>
      </c>
      <c r="S84" s="24">
        <v>4128</v>
      </c>
      <c r="T84" s="24">
        <v>3386</v>
      </c>
      <c r="U84">
        <v>4</v>
      </c>
      <c r="V84">
        <v>2</v>
      </c>
      <c r="W84">
        <v>2</v>
      </c>
      <c r="X84">
        <v>2</v>
      </c>
    </row>
    <row r="85" spans="1:24" ht="14.25">
      <c r="A85" t="s">
        <v>629</v>
      </c>
      <c r="B85" t="s">
        <v>546</v>
      </c>
      <c r="C85">
        <v>125871</v>
      </c>
      <c r="D85">
        <v>1</v>
      </c>
      <c r="E85">
        <v>11</v>
      </c>
      <c r="F85">
        <v>12</v>
      </c>
      <c r="G85">
        <v>14</v>
      </c>
      <c r="H85">
        <v>15</v>
      </c>
      <c r="I85">
        <v>2</v>
      </c>
      <c r="J85">
        <v>7</v>
      </c>
      <c r="K85">
        <v>8</v>
      </c>
      <c r="L85">
        <v>9</v>
      </c>
      <c r="M85">
        <v>13</v>
      </c>
      <c r="N85">
        <v>3</v>
      </c>
      <c r="O85">
        <v>4</v>
      </c>
      <c r="P85">
        <v>5</v>
      </c>
      <c r="Q85">
        <v>6</v>
      </c>
      <c r="R85">
        <v>10</v>
      </c>
      <c r="S85" s="24">
        <v>4267.8</v>
      </c>
      <c r="T85" s="24">
        <v>3464</v>
      </c>
      <c r="U85">
        <v>4</v>
      </c>
      <c r="V85">
        <v>2</v>
      </c>
      <c r="W85">
        <v>2</v>
      </c>
      <c r="X85">
        <v>2</v>
      </c>
    </row>
    <row r="86" spans="1:24" ht="14.25">
      <c r="A86" t="s">
        <v>630</v>
      </c>
      <c r="B86" t="s">
        <v>547</v>
      </c>
      <c r="C86">
        <v>125872</v>
      </c>
      <c r="D86">
        <v>1</v>
      </c>
      <c r="E86">
        <v>11</v>
      </c>
      <c r="F86">
        <v>12</v>
      </c>
      <c r="G86">
        <v>14</v>
      </c>
      <c r="H86">
        <v>15</v>
      </c>
      <c r="I86">
        <v>2</v>
      </c>
      <c r="J86">
        <v>7</v>
      </c>
      <c r="K86">
        <v>8</v>
      </c>
      <c r="L86">
        <v>10</v>
      </c>
      <c r="M86">
        <v>13</v>
      </c>
      <c r="N86">
        <v>3</v>
      </c>
      <c r="O86">
        <v>4</v>
      </c>
      <c r="P86">
        <v>5</v>
      </c>
      <c r="Q86">
        <v>6</v>
      </c>
      <c r="R86">
        <v>9</v>
      </c>
      <c r="S86" s="24">
        <v>4245.599999999999</v>
      </c>
      <c r="T86" s="24">
        <v>3480</v>
      </c>
      <c r="U86">
        <v>4</v>
      </c>
      <c r="V86">
        <v>2</v>
      </c>
      <c r="W86">
        <v>3</v>
      </c>
      <c r="X86">
        <v>2</v>
      </c>
    </row>
    <row r="87" spans="1:24" ht="14.25">
      <c r="A87" t="s">
        <v>631</v>
      </c>
      <c r="B87" t="s">
        <v>548</v>
      </c>
      <c r="C87">
        <v>125873</v>
      </c>
      <c r="D87">
        <v>1</v>
      </c>
      <c r="E87">
        <v>11</v>
      </c>
      <c r="F87">
        <v>12</v>
      </c>
      <c r="G87">
        <v>14</v>
      </c>
      <c r="H87">
        <v>15</v>
      </c>
      <c r="I87">
        <v>2</v>
      </c>
      <c r="J87">
        <v>7</v>
      </c>
      <c r="K87">
        <v>9</v>
      </c>
      <c r="L87">
        <v>10</v>
      </c>
      <c r="M87">
        <v>13</v>
      </c>
      <c r="N87">
        <v>3</v>
      </c>
      <c r="O87">
        <v>4</v>
      </c>
      <c r="P87">
        <v>5</v>
      </c>
      <c r="Q87">
        <v>6</v>
      </c>
      <c r="R87">
        <v>8</v>
      </c>
      <c r="S87" s="24">
        <v>4152.800000000001</v>
      </c>
      <c r="T87" s="24">
        <v>3440</v>
      </c>
      <c r="U87">
        <v>4</v>
      </c>
      <c r="V87">
        <v>2</v>
      </c>
      <c r="W87">
        <v>2</v>
      </c>
      <c r="X87">
        <v>2</v>
      </c>
    </row>
    <row r="88" spans="1:24" ht="14.25">
      <c r="A88" t="s">
        <v>632</v>
      </c>
      <c r="B88" t="s">
        <v>549</v>
      </c>
      <c r="C88">
        <v>125874</v>
      </c>
      <c r="D88">
        <v>1</v>
      </c>
      <c r="E88">
        <v>11</v>
      </c>
      <c r="F88">
        <v>12</v>
      </c>
      <c r="G88">
        <v>14</v>
      </c>
      <c r="H88">
        <v>15</v>
      </c>
      <c r="I88">
        <v>2</v>
      </c>
      <c r="J88">
        <v>8</v>
      </c>
      <c r="K88">
        <v>9</v>
      </c>
      <c r="L88">
        <v>10</v>
      </c>
      <c r="M88">
        <v>13</v>
      </c>
      <c r="N88">
        <v>3</v>
      </c>
      <c r="O88">
        <v>4</v>
      </c>
      <c r="P88">
        <v>5</v>
      </c>
      <c r="Q88">
        <v>6</v>
      </c>
      <c r="R88">
        <v>7</v>
      </c>
      <c r="S88" s="24">
        <v>4167.000000000001</v>
      </c>
      <c r="T88" s="24">
        <v>3402</v>
      </c>
      <c r="U88">
        <v>4</v>
      </c>
      <c r="V88">
        <v>2</v>
      </c>
      <c r="W88">
        <v>3</v>
      </c>
      <c r="X88">
        <v>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15.28125" style="0" bestFit="1" customWidth="1"/>
    <col min="2" max="2" width="6.57421875" style="0" bestFit="1" customWidth="1"/>
    <col min="3" max="7" width="5.57421875" style="0" bestFit="1" customWidth="1"/>
    <col min="8" max="8" width="8.421875" style="0" bestFit="1" customWidth="1"/>
    <col min="9" max="9" width="7.00390625" style="0" bestFit="1" customWidth="1"/>
    <col min="10" max="16" width="5.57421875" style="0" bestFit="1" customWidth="1"/>
  </cols>
  <sheetData>
    <row r="1" spans="1:16" ht="14.25">
      <c r="A1" t="s">
        <v>210</v>
      </c>
      <c r="B1" s="22" t="s">
        <v>190</v>
      </c>
      <c r="P1" s="23" t="s">
        <v>450</v>
      </c>
    </row>
    <row r="2" spans="1:2" ht="14.25">
      <c r="A2" t="s">
        <v>449</v>
      </c>
      <c r="B2" s="1">
        <f>SUM(B8:P8)</f>
        <v>3456.9999999999995</v>
      </c>
    </row>
    <row r="4" spans="2:16" ht="14.25">
      <c r="B4" s="3" t="s">
        <v>55</v>
      </c>
      <c r="C4" s="4" t="s">
        <v>56</v>
      </c>
      <c r="D4" s="4" t="s">
        <v>57</v>
      </c>
      <c r="E4" s="4" t="s">
        <v>58</v>
      </c>
      <c r="F4" s="5" t="s">
        <v>59</v>
      </c>
      <c r="G4" s="3" t="s">
        <v>60</v>
      </c>
      <c r="H4" s="4" t="s">
        <v>61</v>
      </c>
      <c r="I4" s="4" t="s">
        <v>62</v>
      </c>
      <c r="J4" s="4" t="s">
        <v>63</v>
      </c>
      <c r="K4" s="5" t="s">
        <v>64</v>
      </c>
      <c r="L4" s="3" t="s">
        <v>65</v>
      </c>
      <c r="M4" s="4" t="s">
        <v>66</v>
      </c>
      <c r="N4" s="4" t="s">
        <v>67</v>
      </c>
      <c r="O4" s="4" t="s">
        <v>68</v>
      </c>
      <c r="P4" s="5" t="s">
        <v>69</v>
      </c>
    </row>
    <row r="5" spans="1:16" ht="14.25">
      <c r="A5" t="s">
        <v>445</v>
      </c>
      <c r="B5" s="15">
        <v>1</v>
      </c>
      <c r="C5" s="13">
        <v>11</v>
      </c>
      <c r="D5" s="13">
        <v>12</v>
      </c>
      <c r="E5" s="13">
        <v>14</v>
      </c>
      <c r="F5" s="16">
        <v>15</v>
      </c>
      <c r="G5" s="15">
        <v>2</v>
      </c>
      <c r="H5" s="13">
        <v>3</v>
      </c>
      <c r="I5" s="13">
        <v>4</v>
      </c>
      <c r="J5" s="13">
        <v>10</v>
      </c>
      <c r="K5" s="16">
        <v>13</v>
      </c>
      <c r="L5" s="15">
        <v>5</v>
      </c>
      <c r="M5" s="13">
        <v>6</v>
      </c>
      <c r="N5" s="13">
        <v>7</v>
      </c>
      <c r="O5" s="13">
        <v>8</v>
      </c>
      <c r="P5" s="16">
        <v>9</v>
      </c>
    </row>
    <row r="6" spans="1:17" ht="14.25">
      <c r="A6" t="s">
        <v>192</v>
      </c>
      <c r="B6" s="6" t="str">
        <f>VLOOKUP(B5,Adressen!$A$2:$D$16,3,FALSE)</f>
        <v>PAD</v>
      </c>
      <c r="C6" s="7" t="str">
        <f>VLOOKUP(C5,Adressen!$A$2:$D$16,3,FALSE)</f>
        <v>HER</v>
      </c>
      <c r="D6" s="7" t="str">
        <f>VLOOKUP(D5,Adressen!$A$2:$D$16,3,FALSE)</f>
        <v>HAG</v>
      </c>
      <c r="E6" s="7" t="str">
        <f>VLOOKUP(E5,Adressen!$A$2:$D$16,3,FALSE)</f>
        <v>LÜD</v>
      </c>
      <c r="F6" s="8" t="str">
        <f>VLOOKUP(F5,Adressen!$A$2:$D$16,3,FALSE)</f>
        <v>BAL</v>
      </c>
      <c r="G6" s="6" t="str">
        <f>VLOOKUP(G5,Adressen!$A$2:$D$16,3,FALSE)</f>
        <v>DOR</v>
      </c>
      <c r="H6" s="7" t="str">
        <f>VLOOKUP(H5,Adressen!$A$2:$D$16,3,FALSE)</f>
        <v>BÜT</v>
      </c>
      <c r="I6" s="7" t="str">
        <f>VLOOKUP(I5,Adressen!$A$2:$D$16,3,FALSE)</f>
        <v>BGL</v>
      </c>
      <c r="J6" s="7" t="str">
        <f>VLOOKUP(J5,Adressen!$A$2:$D$16,3,FALSE)</f>
        <v>PAF</v>
      </c>
      <c r="K6" s="8" t="str">
        <f>VLOOKUP(K5,Adressen!$A$2:$D$16,3,FALSE)</f>
        <v>WIT</v>
      </c>
      <c r="L6" s="6" t="str">
        <f>VLOOKUP(L5,Adressen!$A$2:$D$16,3,FALSE)</f>
        <v>CAS</v>
      </c>
      <c r="M6" s="7" t="str">
        <f>VLOOKUP(M5,Adressen!$A$2:$D$16,3,FALSE)</f>
        <v>CGC</v>
      </c>
      <c r="N6" s="7" t="str">
        <f>VLOOKUP(N5,Adressen!$A$2:$D$16,3,FALSE)</f>
        <v>BAC</v>
      </c>
      <c r="O6" s="7" t="str">
        <f>VLOOKUP(O5,Adressen!$A$2:$D$16,3,FALSE)</f>
        <v>GLA</v>
      </c>
      <c r="P6" s="8" t="str">
        <f>VLOOKUP(P5,Adressen!$A$2:$D$16,3,FALSE)</f>
        <v>WES</v>
      </c>
      <c r="Q6" s="1"/>
    </row>
    <row r="7" spans="1:17" ht="14.25">
      <c r="A7" t="s">
        <v>30</v>
      </c>
      <c r="B7" s="6">
        <f>VLOOKUP(B5,Adressen!$A$2:$D$16,4,FALSE)</f>
        <v>1</v>
      </c>
      <c r="C7" s="7">
        <f>VLOOKUP(C5,Adressen!$A$2:$D$16,4,FALSE)</f>
        <v>4</v>
      </c>
      <c r="D7" s="7">
        <f>VLOOKUP(D5,Adressen!$A$2:$D$16,4,FALSE)</f>
        <v>4</v>
      </c>
      <c r="E7" s="7">
        <f>VLOOKUP(E5,Adressen!$A$2:$D$16,4,FALSE)</f>
        <v>2</v>
      </c>
      <c r="F7" s="8">
        <f>VLOOKUP(F5,Adressen!$A$2:$D$16,4,FALSE)</f>
        <v>3</v>
      </c>
      <c r="G7" s="6">
        <f>VLOOKUP(G5,Adressen!$A$2:$D$16,4,FALSE)</f>
        <v>2</v>
      </c>
      <c r="H7" s="7">
        <f>VLOOKUP(H5,Adressen!$A$2:$D$16,4,FALSE)</f>
        <v>2</v>
      </c>
      <c r="I7" s="7">
        <f>VLOOKUP(I5,Adressen!$A$2:$D$16,4,FALSE)</f>
        <v>2</v>
      </c>
      <c r="J7" s="7">
        <f>VLOOKUP(J5,Adressen!$A$2:$D$16,4,FALSE)</f>
        <v>2</v>
      </c>
      <c r="K7" s="8">
        <f>VLOOKUP(K5,Adressen!$A$2:$D$16,4,FALSE)</f>
        <v>2</v>
      </c>
      <c r="L7" s="6">
        <f>VLOOKUP(L5,Adressen!$A$2:$D$16,4,FALSE)</f>
        <v>2</v>
      </c>
      <c r="M7" s="7">
        <f>VLOOKUP(M5,Adressen!$A$2:$D$16,4,FALSE)</f>
        <v>3</v>
      </c>
      <c r="N7" s="7">
        <f>VLOOKUP(N5,Adressen!$A$2:$D$16,4,FALSE)</f>
        <v>1</v>
      </c>
      <c r="O7" s="7">
        <f>VLOOKUP(O5,Adressen!$A$2:$D$16,4,FALSE)</f>
        <v>2</v>
      </c>
      <c r="P7" s="8">
        <f>VLOOKUP(P5,Adressen!$A$2:$D$16,4,FALSE)</f>
        <v>1</v>
      </c>
      <c r="Q7" s="1"/>
    </row>
    <row r="8" spans="1:17" ht="14.25">
      <c r="A8" s="2" t="str">
        <f>CONCATENATE("Summe Fahrt-",B1)</f>
        <v>Summe Fahrt-km</v>
      </c>
      <c r="B8" s="17">
        <f>I17</f>
        <v>497</v>
      </c>
      <c r="C8" s="14">
        <f>I18</f>
        <v>334.4</v>
      </c>
      <c r="D8" s="14">
        <f>I19</f>
        <v>254.3</v>
      </c>
      <c r="E8" s="14">
        <f>I20</f>
        <v>282.8</v>
      </c>
      <c r="F8" s="9">
        <f>I21</f>
        <v>337.9</v>
      </c>
      <c r="G8" s="17">
        <f>I29</f>
        <v>184.1</v>
      </c>
      <c r="H8" s="14">
        <f>I30</f>
        <v>190.60000000000002</v>
      </c>
      <c r="I8" s="14">
        <f>I31</f>
        <v>220</v>
      </c>
      <c r="J8" s="14">
        <f>I32</f>
        <v>240.60000000000002</v>
      </c>
      <c r="K8" s="9">
        <f>I33</f>
        <v>252.70000000000002</v>
      </c>
      <c r="L8" s="17">
        <f>I41</f>
        <v>145.1</v>
      </c>
      <c r="M8" s="14">
        <f>I42</f>
        <v>106.4</v>
      </c>
      <c r="N8" s="14">
        <f>I43</f>
        <v>113.2</v>
      </c>
      <c r="O8" s="14">
        <f>I44</f>
        <v>94.4</v>
      </c>
      <c r="P8" s="9">
        <f>I45</f>
        <v>203.5</v>
      </c>
      <c r="Q8" s="1"/>
    </row>
    <row r="9" spans="1:17" ht="14.25">
      <c r="A9" s="19" t="s">
        <v>446</v>
      </c>
      <c r="B9" s="25" t="str">
        <f>CONCATENATE("Mittel ",$B$1," pro Fahrt")</f>
        <v>Mittel km pro Fahrt</v>
      </c>
      <c r="C9" s="26"/>
      <c r="D9" s="26"/>
      <c r="E9" s="26"/>
      <c r="F9" s="9">
        <f>SUM(B8:F8)/20</f>
        <v>85.32000000000001</v>
      </c>
      <c r="G9" s="25" t="str">
        <f>CONCATENATE("Mittel ",$B$1," pro Fahrt")</f>
        <v>Mittel km pro Fahrt</v>
      </c>
      <c r="H9" s="26"/>
      <c r="I9" s="26"/>
      <c r="J9" s="26"/>
      <c r="K9" s="9">
        <f>SUM(G8:K8)/20</f>
        <v>54.4</v>
      </c>
      <c r="L9" s="25" t="str">
        <f>CONCATENATE("Mittel ",$B$1," pro Fahrt")</f>
        <v>Mittel km pro Fahrt</v>
      </c>
      <c r="M9" s="26"/>
      <c r="N9" s="26"/>
      <c r="O9" s="26"/>
      <c r="P9" s="9">
        <f>SUM(L8:P8)/20</f>
        <v>33.13</v>
      </c>
      <c r="Q9" s="1"/>
    </row>
    <row r="10" spans="1:17" ht="14.25">
      <c r="A10" s="20" t="b">
        <f>AND(AND(COUNTIF($B5:$P5,1)=1,COUNTIF($B5:$P5,2)=1,COUNTIF($B5:$P5,3)=1,COUNTIF($B5:$P5,4)=1,COUNTIF($B5:$P5,5)=1,COUNTIF($B5:$P5,6)=1,COUNTIF($B5:$P5,7)=1,COUNTIF($B5:$P5,8)=1),AND(COUNTIF($B5:$P5,9)=1,COUNTIF($B5:$P5,10)=1,COUNTIF($B5:$P5,11)=1,COUNTIF($B5:$P5,12)=1,COUNTIF($B5:$P5,13)=1,COUNTIF($B5:$P5,14)=1,COUNTIF($B5:$P5,15)=1))</f>
        <v>1</v>
      </c>
      <c r="B10" s="25" t="str">
        <f>CONCATENATE("maximale Fahrt-",$B$1)</f>
        <v>maximale Fahrt-km</v>
      </c>
      <c r="C10" s="26"/>
      <c r="D10" s="26"/>
      <c r="E10" s="26"/>
      <c r="F10" s="9">
        <f>MAX(B8:F8)</f>
        <v>497</v>
      </c>
      <c r="G10" s="25" t="str">
        <f>CONCATENATE("maximale Fahrt-",$B$1)</f>
        <v>maximale Fahrt-km</v>
      </c>
      <c r="H10" s="26"/>
      <c r="I10" s="26"/>
      <c r="J10" s="26"/>
      <c r="K10" s="9">
        <f>MAX(G8:K8)</f>
        <v>252.70000000000002</v>
      </c>
      <c r="L10" s="25" t="str">
        <f>CONCATENATE("maximale Fahrt-",$B$1)</f>
        <v>maximale Fahrt-km</v>
      </c>
      <c r="M10" s="26"/>
      <c r="N10" s="26"/>
      <c r="O10" s="26"/>
      <c r="P10" s="9">
        <f>MAX(L8:P8)</f>
        <v>203.5</v>
      </c>
      <c r="Q10" s="1"/>
    </row>
    <row r="11" spans="1:17" ht="14.25">
      <c r="A11" s="19" t="s">
        <v>448</v>
      </c>
      <c r="B11" s="25" t="str">
        <f>CONCATENATE("minimale Fahrt-",$B$1)</f>
        <v>minimale Fahrt-km</v>
      </c>
      <c r="C11" s="26"/>
      <c r="D11" s="26"/>
      <c r="E11" s="26"/>
      <c r="F11" s="9">
        <f>MIN(B8:F8)</f>
        <v>254.3</v>
      </c>
      <c r="G11" s="25" t="str">
        <f>CONCATENATE("minimale Fahrt-",$B$1)</f>
        <v>minimale Fahrt-km</v>
      </c>
      <c r="H11" s="26"/>
      <c r="I11" s="26"/>
      <c r="J11" s="26"/>
      <c r="K11" s="9">
        <f>MIN(G8:K8)</f>
        <v>184.1</v>
      </c>
      <c r="L11" s="25" t="str">
        <f>CONCATENATE("minimale Fahrt-",$B$1)</f>
        <v>minimale Fahrt-km</v>
      </c>
      <c r="M11" s="26"/>
      <c r="N11" s="26"/>
      <c r="O11" s="26"/>
      <c r="P11" s="9">
        <f>MIN(L8:P8)</f>
        <v>94.4</v>
      </c>
      <c r="Q11" s="1"/>
    </row>
    <row r="12" spans="1:17" ht="14.25">
      <c r="A12" s="21">
        <f>MIN(F12,K12,P12)</f>
        <v>1</v>
      </c>
      <c r="B12" s="27" t="s">
        <v>447</v>
      </c>
      <c r="C12" s="28"/>
      <c r="D12" s="28"/>
      <c r="E12" s="28"/>
      <c r="F12" s="18">
        <f>IF(COUNTIF(B7:F7,1)&gt;0,1,0)+IF(COUNTIF(B7:F7,2)&gt;0,1,0)+IF(COUNTIF(B7:F7,3)&gt;0,1,0)+IF(COUNTIF(B7:F7,4)&gt;0,1,0)</f>
        <v>4</v>
      </c>
      <c r="G12" s="27" t="s">
        <v>447</v>
      </c>
      <c r="H12" s="28"/>
      <c r="I12" s="28"/>
      <c r="J12" s="28"/>
      <c r="K12" s="18">
        <f>IF(COUNTIF(G7:K7,1)&gt;0,1,0)+IF(COUNTIF(G7:K7,2)&gt;0,1,0)+IF(COUNTIF(G7:K7,3)&gt;0,1,0)+IF(COUNTIF(G7:K7,4)&gt;0,1,0)</f>
        <v>1</v>
      </c>
      <c r="L12" s="27" t="s">
        <v>447</v>
      </c>
      <c r="M12" s="28"/>
      <c r="N12" s="28"/>
      <c r="O12" s="28"/>
      <c r="P12" s="18">
        <f>IF(COUNTIF(L7:P7,1)&gt;0,1,0)+IF(COUNTIF(L7:P7,2)&gt;0,1,0)+IF(COUNTIF(L7:P7,3)&gt;0,1,0)+IF(COUNTIF(L7:P7,4)&gt;0,1,0)</f>
        <v>3</v>
      </c>
      <c r="Q12" s="1"/>
    </row>
    <row r="13" spans="1:17" ht="14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9" ht="14.25">
      <c r="A14" s="3" t="s">
        <v>439</v>
      </c>
      <c r="B14" s="4"/>
      <c r="C14" s="4"/>
      <c r="D14" s="4" t="s">
        <v>55</v>
      </c>
      <c r="E14" s="4" t="s">
        <v>56</v>
      </c>
      <c r="F14" s="4" t="s">
        <v>57</v>
      </c>
      <c r="G14" s="4" t="s">
        <v>58</v>
      </c>
      <c r="H14" s="4" t="s">
        <v>59</v>
      </c>
      <c r="I14" s="5"/>
    </row>
    <row r="15" spans="1:9" ht="14.25">
      <c r="A15" s="6"/>
      <c r="B15" s="7"/>
      <c r="C15" s="7"/>
      <c r="D15" s="7">
        <f>B5</f>
        <v>1</v>
      </c>
      <c r="E15" s="7">
        <f>C5</f>
        <v>11</v>
      </c>
      <c r="F15" s="7">
        <f>D5</f>
        <v>12</v>
      </c>
      <c r="G15" s="7">
        <f>E5</f>
        <v>14</v>
      </c>
      <c r="H15" s="7">
        <f>F5</f>
        <v>15</v>
      </c>
      <c r="I15" s="8"/>
    </row>
    <row r="16" spans="1:9" ht="14.25">
      <c r="A16" s="6"/>
      <c r="B16" s="7"/>
      <c r="C16" s="7"/>
      <c r="D16" s="7" t="str">
        <f>VLOOKUP(D15,Adressen!$A$2:$C$16,3,FALSE)</f>
        <v>PAD</v>
      </c>
      <c r="E16" s="7" t="str">
        <f>VLOOKUP(E15,Adressen!$A$2:$C$16,3,FALSE)</f>
        <v>HER</v>
      </c>
      <c r="F16" s="7" t="str">
        <f>VLOOKUP(F15,Adressen!$A$2:$C$16,3,FALSE)</f>
        <v>HAG</v>
      </c>
      <c r="G16" s="7" t="str">
        <f>VLOOKUP(G15,Adressen!$A$2:$C$16,3,FALSE)</f>
        <v>LÜD</v>
      </c>
      <c r="H16" s="7" t="str">
        <f>VLOOKUP(H15,Adressen!$A$2:$C$16,3,FALSE)</f>
        <v>BAL</v>
      </c>
      <c r="I16" s="8" t="s">
        <v>437</v>
      </c>
    </row>
    <row r="17" spans="1:9" ht="14.25">
      <c r="A17" s="6" t="s">
        <v>55</v>
      </c>
      <c r="B17" s="7">
        <f>D15</f>
        <v>1</v>
      </c>
      <c r="C17" s="7" t="str">
        <f>VLOOKUP(B17,Adressen!$A$2:$C$16,3,FALSE)</f>
        <v>PAD</v>
      </c>
      <c r="D17" s="7">
        <f>VLOOKUP(CONCATENATE($B17,"_",D$15),Distanzliste!$C$2:$E$226,IF($B$1="km",2,3),FALSE)</f>
        <v>0</v>
      </c>
      <c r="E17" s="7">
        <f>VLOOKUP(CONCATENATE($B17,"_",E$15),Distanzliste!$C$2:$E$226,IF($B$1="km",2,3),FALSE)</f>
        <v>141</v>
      </c>
      <c r="F17" s="7">
        <f>VLOOKUP(CONCATENATE($B17,"_",F$15),Distanzliste!$C$2:$E$226,IF($B$1="km",2,3),FALSE)</f>
        <v>112</v>
      </c>
      <c r="G17" s="7">
        <f>VLOOKUP(CONCATENATE($B17,"_",G$15),Distanzliste!$C$2:$E$226,IF($B$1="km",2,3),FALSE)</f>
        <v>141</v>
      </c>
      <c r="H17" s="7">
        <f>VLOOKUP(CONCATENATE($B17,"_",H$15),Distanzliste!$C$2:$E$226,IF($B$1="km",2,3),FALSE)</f>
        <v>103</v>
      </c>
      <c r="I17" s="9">
        <f>SUM(D17:H17)</f>
        <v>497</v>
      </c>
    </row>
    <row r="18" spans="1:9" ht="14.25">
      <c r="A18" s="6" t="s">
        <v>56</v>
      </c>
      <c r="B18" s="7">
        <f>E15</f>
        <v>11</v>
      </c>
      <c r="C18" s="7" t="str">
        <f>VLOOKUP(B18,Adressen!$A$2:$C$16,3,FALSE)</f>
        <v>HER</v>
      </c>
      <c r="D18" s="7">
        <f>VLOOKUP(CONCATENATE($B18,"_",D$15),Distanzliste!$C$2:$E$226,IF($B$1="km",2,3),FALSE)</f>
        <v>141</v>
      </c>
      <c r="E18" s="7">
        <f>VLOOKUP(CONCATENATE($B18,"_",E$15),Distanzliste!$C$2:$E$226,IF($B$1="km",2,3),FALSE)</f>
        <v>0</v>
      </c>
      <c r="F18" s="7">
        <f>VLOOKUP(CONCATENATE($B18,"_",F$15),Distanzliste!$C$2:$E$226,IF($B$1="km",2,3),FALSE)</f>
        <v>58.1</v>
      </c>
      <c r="G18" s="7">
        <f>VLOOKUP(CONCATENATE($B18,"_",G$15),Distanzliste!$C$2:$E$226,IF($B$1="km",2,3),FALSE)</f>
        <v>30.3</v>
      </c>
      <c r="H18" s="7">
        <f>VLOOKUP(CONCATENATE($B18,"_",H$15),Distanzliste!$C$2:$E$226,IF($B$1="km",2,3),FALSE)</f>
        <v>105</v>
      </c>
      <c r="I18" s="9">
        <f>SUM(D18:H18)</f>
        <v>334.4</v>
      </c>
    </row>
    <row r="19" spans="1:9" ht="14.25">
      <c r="A19" s="6" t="s">
        <v>57</v>
      </c>
      <c r="B19" s="7">
        <f>F15</f>
        <v>12</v>
      </c>
      <c r="C19" s="7" t="str">
        <f>VLOOKUP(B19,Adressen!$A$2:$C$16,3,FALSE)</f>
        <v>HAG</v>
      </c>
      <c r="D19" s="7">
        <f>VLOOKUP(CONCATENATE($B19,"_",D$15),Distanzliste!$C$2:$E$226,IF($B$1="km",2,3),FALSE)</f>
        <v>112</v>
      </c>
      <c r="E19" s="7">
        <f>VLOOKUP(CONCATENATE($B19,"_",E$15),Distanzliste!$C$2:$E$226,IF($B$1="km",2,3),FALSE)</f>
        <v>58.1</v>
      </c>
      <c r="F19" s="7">
        <f>VLOOKUP(CONCATENATE($B19,"_",F$15),Distanzliste!$C$2:$E$226,IF($B$1="km",2,3),FALSE)</f>
        <v>0</v>
      </c>
      <c r="G19" s="7">
        <f>VLOOKUP(CONCATENATE($B19,"_",G$15),Distanzliste!$C$2:$E$226,IF($B$1="km",2,3),FALSE)</f>
        <v>32.9</v>
      </c>
      <c r="H19" s="7">
        <f>VLOOKUP(CONCATENATE($B19,"_",H$15),Distanzliste!$C$2:$E$226,IF($B$1="km",2,3),FALSE)</f>
        <v>51.3</v>
      </c>
      <c r="I19" s="9">
        <f>SUM(D19:H19)</f>
        <v>254.3</v>
      </c>
    </row>
    <row r="20" spans="1:9" ht="14.25">
      <c r="A20" s="6" t="s">
        <v>58</v>
      </c>
      <c r="B20" s="7">
        <f>G15</f>
        <v>14</v>
      </c>
      <c r="C20" s="7" t="str">
        <f>VLOOKUP(B20,Adressen!$A$2:$C$16,3,FALSE)</f>
        <v>LÜD</v>
      </c>
      <c r="D20" s="7">
        <f>VLOOKUP(CONCATENATE($B20,"_",D$15),Distanzliste!$C$2:$E$226,IF($B$1="km",2,3),FALSE)</f>
        <v>141</v>
      </c>
      <c r="E20" s="7">
        <f>VLOOKUP(CONCATENATE($B20,"_",E$15),Distanzliste!$C$2:$E$226,IF($B$1="km",2,3),FALSE)</f>
        <v>30.3</v>
      </c>
      <c r="F20" s="7">
        <f>VLOOKUP(CONCATENATE($B20,"_",F$15),Distanzliste!$C$2:$E$226,IF($B$1="km",2,3),FALSE)</f>
        <v>32.9</v>
      </c>
      <c r="G20" s="7">
        <f>VLOOKUP(CONCATENATE($B20,"_",G$15),Distanzliste!$C$2:$E$226,IF($B$1="km",2,3),FALSE)</f>
        <v>0</v>
      </c>
      <c r="H20" s="7">
        <f>VLOOKUP(CONCATENATE($B20,"_",H$15),Distanzliste!$C$2:$E$226,IF($B$1="km",2,3),FALSE)</f>
        <v>78.6</v>
      </c>
      <c r="I20" s="9">
        <f>SUM(D20:H20)</f>
        <v>282.8</v>
      </c>
    </row>
    <row r="21" spans="1:9" ht="14.25">
      <c r="A21" s="6" t="s">
        <v>59</v>
      </c>
      <c r="B21" s="7">
        <f>H15</f>
        <v>15</v>
      </c>
      <c r="C21" s="7" t="str">
        <f>VLOOKUP(B21,Adressen!$A$2:$C$16,3,FALSE)</f>
        <v>BAL</v>
      </c>
      <c r="D21" s="7">
        <f>VLOOKUP(CONCATENATE($B21,"_",D$15),Distanzliste!$C$2:$E$226,IF($B$1="km",2,3),FALSE)</f>
        <v>103</v>
      </c>
      <c r="E21" s="7">
        <f>VLOOKUP(CONCATENATE($B21,"_",E$15),Distanzliste!$C$2:$E$226,IF($B$1="km",2,3),FALSE)</f>
        <v>105</v>
      </c>
      <c r="F21" s="7">
        <f>VLOOKUP(CONCATENATE($B21,"_",F$15),Distanzliste!$C$2:$E$226,IF($B$1="km",2,3),FALSE)</f>
        <v>51.3</v>
      </c>
      <c r="G21" s="7">
        <f>VLOOKUP(CONCATENATE($B21,"_",G$15),Distanzliste!$C$2:$E$226,IF($B$1="km",2,3),FALSE)</f>
        <v>78.6</v>
      </c>
      <c r="H21" s="7">
        <f>VLOOKUP(CONCATENATE($B21,"_",H$15),Distanzliste!$C$2:$E$226,IF($B$1="km",2,3),FALSE)</f>
        <v>0</v>
      </c>
      <c r="I21" s="9">
        <f>SUM(D21:H21)</f>
        <v>337.9</v>
      </c>
    </row>
    <row r="22" spans="1:9" ht="14.25">
      <c r="A22" s="6"/>
      <c r="B22" s="7"/>
      <c r="C22" s="7"/>
      <c r="D22" s="7"/>
      <c r="E22" s="7"/>
      <c r="F22" s="7"/>
      <c r="G22" s="7"/>
      <c r="H22" s="7" t="s">
        <v>438</v>
      </c>
      <c r="I22" s="9">
        <f>SUM(I17:I21)/20</f>
        <v>85.32000000000001</v>
      </c>
    </row>
    <row r="23" spans="1:9" ht="14.25">
      <c r="A23" s="6"/>
      <c r="B23" s="7"/>
      <c r="C23" s="7"/>
      <c r="D23" s="7"/>
      <c r="E23" s="7"/>
      <c r="F23" s="7"/>
      <c r="G23" s="7"/>
      <c r="H23" s="7" t="s">
        <v>442</v>
      </c>
      <c r="I23" s="9">
        <f>MIN(I17:I21)</f>
        <v>254.3</v>
      </c>
    </row>
    <row r="24" spans="1:9" ht="14.25">
      <c r="A24" s="10"/>
      <c r="B24" s="11"/>
      <c r="C24" s="11"/>
      <c r="D24" s="11"/>
      <c r="E24" s="11"/>
      <c r="F24" s="11"/>
      <c r="G24" s="11"/>
      <c r="H24" s="11" t="s">
        <v>443</v>
      </c>
      <c r="I24" s="12">
        <f>MAX(I17:I21)</f>
        <v>497</v>
      </c>
    </row>
    <row r="26" spans="1:9" ht="14.25">
      <c r="A26" s="3" t="s">
        <v>440</v>
      </c>
      <c r="B26" s="4"/>
      <c r="C26" s="4"/>
      <c r="D26" s="4" t="s">
        <v>60</v>
      </c>
      <c r="E26" s="4" t="s">
        <v>61</v>
      </c>
      <c r="F26" s="4" t="s">
        <v>62</v>
      </c>
      <c r="G26" s="4" t="s">
        <v>63</v>
      </c>
      <c r="H26" s="4" t="s">
        <v>64</v>
      </c>
      <c r="I26" s="5"/>
    </row>
    <row r="27" spans="1:9" ht="14.25">
      <c r="A27" s="6"/>
      <c r="B27" s="7"/>
      <c r="C27" s="7"/>
      <c r="D27" s="7">
        <f>G5</f>
        <v>2</v>
      </c>
      <c r="E27" s="7">
        <f>H5</f>
        <v>3</v>
      </c>
      <c r="F27" s="7">
        <f>I5</f>
        <v>4</v>
      </c>
      <c r="G27" s="7">
        <f>J5</f>
        <v>10</v>
      </c>
      <c r="H27" s="7">
        <f>K5</f>
        <v>13</v>
      </c>
      <c r="I27" s="8"/>
    </row>
    <row r="28" spans="1:9" ht="14.25">
      <c r="A28" s="6"/>
      <c r="B28" s="7"/>
      <c r="C28" s="7"/>
      <c r="D28" s="7" t="str">
        <f>VLOOKUP(D27,Adressen!$A$2:$C$16,3,FALSE)</f>
        <v>DOR</v>
      </c>
      <c r="E28" s="7" t="str">
        <f>VLOOKUP(E27,Adressen!$A$2:$C$16,3,FALSE)</f>
        <v>BÜT</v>
      </c>
      <c r="F28" s="7" t="str">
        <f>VLOOKUP(F27,Adressen!$A$2:$C$16,3,FALSE)</f>
        <v>BGL</v>
      </c>
      <c r="G28" s="7" t="str">
        <f>VLOOKUP(G27,Adressen!$A$2:$C$16,3,FALSE)</f>
        <v>PAF</v>
      </c>
      <c r="H28" s="7" t="str">
        <f>VLOOKUP(H27,Adressen!$A$2:$C$16,3,FALSE)</f>
        <v>WIT</v>
      </c>
      <c r="I28" s="8" t="s">
        <v>437</v>
      </c>
    </row>
    <row r="29" spans="1:9" ht="14.25">
      <c r="A29" s="6" t="s">
        <v>60</v>
      </c>
      <c r="B29" s="7">
        <f>D27</f>
        <v>2</v>
      </c>
      <c r="C29" s="7" t="str">
        <f>VLOOKUP(B29,Adressen!$A$2:$C$16,3,FALSE)</f>
        <v>DOR</v>
      </c>
      <c r="D29" s="7">
        <f>VLOOKUP(CONCATENATE($B29,"_",D$27),Distanzliste!$C$2:$E$226,IF($B$1="km",2,3),FALSE)</f>
        <v>0</v>
      </c>
      <c r="E29" s="7">
        <f>VLOOKUP(CONCATENATE($B29,"_",E$27),Distanzliste!$C$2:$E$226,IF($B$1="km",2,3),FALSE)</f>
        <v>26.5</v>
      </c>
      <c r="F29" s="7">
        <f>VLOOKUP(CONCATENATE($B29,"_",F$27),Distanzliste!$C$2:$E$226,IF($B$1="km",2,3),FALSE)</f>
        <v>59.8</v>
      </c>
      <c r="G29" s="7">
        <f>VLOOKUP(CONCATENATE($B29,"_",G$27),Distanzliste!$C$2:$E$226,IF($B$1="km",2,3),FALSE)</f>
        <v>27.2</v>
      </c>
      <c r="H29" s="7">
        <f>VLOOKUP(CONCATENATE($B29,"_",H$27),Distanzliste!$C$2:$E$226,IF($B$1="km",2,3),FALSE)</f>
        <v>70.6</v>
      </c>
      <c r="I29" s="9">
        <f>SUM(D29:H29)</f>
        <v>184.1</v>
      </c>
    </row>
    <row r="30" spans="1:9" ht="14.25">
      <c r="A30" s="6" t="s">
        <v>61</v>
      </c>
      <c r="B30" s="7">
        <f>E27</f>
        <v>3</v>
      </c>
      <c r="C30" s="7" t="str">
        <f>VLOOKUP(B30,Adressen!$A$2:$C$16,3,FALSE)</f>
        <v>BÜT</v>
      </c>
      <c r="D30" s="7">
        <f>VLOOKUP(CONCATENATE($B30,"_",D$27),Distanzliste!$C$2:$E$226,IF($B$1="km",2,3),FALSE)</f>
        <v>26.5</v>
      </c>
      <c r="E30" s="7">
        <f>VLOOKUP(CONCATENATE($B30,"_",E$27),Distanzliste!$C$2:$E$226,IF($B$1="km",2,3),FALSE)</f>
        <v>0</v>
      </c>
      <c r="F30" s="7">
        <f>VLOOKUP(CONCATENATE($B30,"_",F$27),Distanzliste!$C$2:$E$226,IF($B$1="km",2,3),FALSE)</f>
        <v>59.4</v>
      </c>
      <c r="G30" s="7">
        <f>VLOOKUP(CONCATENATE($B30,"_",G$27),Distanzliste!$C$2:$E$226,IF($B$1="km",2,3),FALSE)</f>
        <v>34.5</v>
      </c>
      <c r="H30" s="7">
        <f>VLOOKUP(CONCATENATE($B30,"_",H$27),Distanzliste!$C$2:$E$226,IF($B$1="km",2,3),FALSE)</f>
        <v>70.2</v>
      </c>
      <c r="I30" s="9">
        <f>SUM(D30:H30)</f>
        <v>190.60000000000002</v>
      </c>
    </row>
    <row r="31" spans="1:9" ht="14.25">
      <c r="A31" s="6" t="s">
        <v>62</v>
      </c>
      <c r="B31" s="7">
        <f>F27</f>
        <v>4</v>
      </c>
      <c r="C31" s="7" t="str">
        <f>VLOOKUP(B31,Adressen!$A$2:$C$16,3,FALSE)</f>
        <v>BGL</v>
      </c>
      <c r="D31" s="7">
        <f>VLOOKUP(CONCATENATE($B31,"_",D$27),Distanzliste!$C$2:$E$226,IF($B$1="km",2,3),FALSE)</f>
        <v>59.8</v>
      </c>
      <c r="E31" s="7">
        <f>VLOOKUP(CONCATENATE($B31,"_",E$27),Distanzliste!$C$2:$E$226,IF($B$1="km",2,3),FALSE)</f>
        <v>59.4</v>
      </c>
      <c r="F31" s="7">
        <f>VLOOKUP(CONCATENATE($B31,"_",F$27),Distanzliste!$C$2:$E$226,IF($B$1="km",2,3),FALSE)</f>
        <v>0</v>
      </c>
      <c r="G31" s="7">
        <f>VLOOKUP(CONCATENATE($B31,"_",G$27),Distanzliste!$C$2:$E$226,IF($B$1="km",2,3),FALSE)</f>
        <v>83.9</v>
      </c>
      <c r="H31" s="7">
        <f>VLOOKUP(CONCATENATE($B31,"_",H$27),Distanzliste!$C$2:$E$226,IF($B$1="km",2,3),FALSE)</f>
        <v>16.9</v>
      </c>
      <c r="I31" s="9">
        <f>SUM(D31:H31)</f>
        <v>220</v>
      </c>
    </row>
    <row r="32" spans="1:9" ht="14.25">
      <c r="A32" s="6" t="s">
        <v>63</v>
      </c>
      <c r="B32" s="7">
        <f>G27</f>
        <v>10</v>
      </c>
      <c r="C32" s="7" t="str">
        <f>VLOOKUP(B32,Adressen!$A$2:$C$16,3,FALSE)</f>
        <v>PAF</v>
      </c>
      <c r="D32" s="7">
        <f>VLOOKUP(CONCATENATE($B32,"_",D$27),Distanzliste!$C$2:$E$226,IF($B$1="km",2,3),FALSE)</f>
        <v>27.2</v>
      </c>
      <c r="E32" s="7">
        <f>VLOOKUP(CONCATENATE($B32,"_",E$27),Distanzliste!$C$2:$E$226,IF($B$1="km",2,3),FALSE)</f>
        <v>34.5</v>
      </c>
      <c r="F32" s="7">
        <f>VLOOKUP(CONCATENATE($B32,"_",F$27),Distanzliste!$C$2:$E$226,IF($B$1="km",2,3),FALSE)</f>
        <v>83.9</v>
      </c>
      <c r="G32" s="7">
        <f>VLOOKUP(CONCATENATE($B32,"_",G$27),Distanzliste!$C$2:$E$226,IF($B$1="km",2,3),FALSE)</f>
        <v>0</v>
      </c>
      <c r="H32" s="7">
        <f>VLOOKUP(CONCATENATE($B32,"_",H$27),Distanzliste!$C$2:$E$226,IF($B$1="km",2,3),FALSE)</f>
        <v>95</v>
      </c>
      <c r="I32" s="9">
        <f>SUM(D32:H32)</f>
        <v>240.60000000000002</v>
      </c>
    </row>
    <row r="33" spans="1:9" ht="14.25">
      <c r="A33" s="6" t="s">
        <v>64</v>
      </c>
      <c r="B33" s="7">
        <f>H27</f>
        <v>13</v>
      </c>
      <c r="C33" s="7" t="str">
        <f>VLOOKUP(B33,Adressen!$A$2:$C$16,3,FALSE)</f>
        <v>WIT</v>
      </c>
      <c r="D33" s="7">
        <f>VLOOKUP(CONCATENATE($B33,"_",D$27),Distanzliste!$C$2:$E$226,IF($B$1="km",2,3),FALSE)</f>
        <v>70.6</v>
      </c>
      <c r="E33" s="7">
        <f>VLOOKUP(CONCATENATE($B33,"_",E$27),Distanzliste!$C$2:$E$226,IF($B$1="km",2,3),FALSE)</f>
        <v>70.2</v>
      </c>
      <c r="F33" s="7">
        <f>VLOOKUP(CONCATENATE($B33,"_",F$27),Distanzliste!$C$2:$E$226,IF($B$1="km",2,3),FALSE)</f>
        <v>16.9</v>
      </c>
      <c r="G33" s="7">
        <f>VLOOKUP(CONCATENATE($B33,"_",G$27),Distanzliste!$C$2:$E$226,IF($B$1="km",2,3),FALSE)</f>
        <v>95</v>
      </c>
      <c r="H33" s="7">
        <f>VLOOKUP(CONCATENATE($B33,"_",H$27),Distanzliste!$C$2:$E$226,IF($B$1="km",2,3),FALSE)</f>
        <v>0</v>
      </c>
      <c r="I33" s="9">
        <f>SUM(D33:H33)</f>
        <v>252.70000000000002</v>
      </c>
    </row>
    <row r="34" spans="1:9" ht="14.25">
      <c r="A34" s="6"/>
      <c r="B34" s="7"/>
      <c r="C34" s="7"/>
      <c r="D34" s="7"/>
      <c r="E34" s="7"/>
      <c r="F34" s="7"/>
      <c r="G34" s="7"/>
      <c r="H34" s="7" t="s">
        <v>438</v>
      </c>
      <c r="I34" s="9">
        <f>SUM(I29:I33)/20</f>
        <v>54.4</v>
      </c>
    </row>
    <row r="35" spans="1:9" ht="14.25">
      <c r="A35" s="6"/>
      <c r="B35" s="7"/>
      <c r="C35" s="7"/>
      <c r="D35" s="7"/>
      <c r="E35" s="7"/>
      <c r="F35" s="7"/>
      <c r="G35" s="7"/>
      <c r="H35" s="7" t="s">
        <v>442</v>
      </c>
      <c r="I35" s="9">
        <f>MIN(I29:I33)</f>
        <v>184.1</v>
      </c>
    </row>
    <row r="36" spans="1:9" ht="14.25">
      <c r="A36" s="10"/>
      <c r="B36" s="11"/>
      <c r="C36" s="11"/>
      <c r="D36" s="11"/>
      <c r="E36" s="11"/>
      <c r="F36" s="11"/>
      <c r="G36" s="11"/>
      <c r="H36" s="11" t="s">
        <v>443</v>
      </c>
      <c r="I36" s="12">
        <f>MAX(I29:I33)</f>
        <v>252.70000000000002</v>
      </c>
    </row>
    <row r="38" spans="1:9" ht="14.25">
      <c r="A38" s="3" t="s">
        <v>441</v>
      </c>
      <c r="B38" s="4"/>
      <c r="C38" s="4"/>
      <c r="D38" s="4" t="s">
        <v>65</v>
      </c>
      <c r="E38" s="4" t="s">
        <v>66</v>
      </c>
      <c r="F38" s="4" t="s">
        <v>67</v>
      </c>
      <c r="G38" s="4" t="s">
        <v>68</v>
      </c>
      <c r="H38" s="4" t="s">
        <v>69</v>
      </c>
      <c r="I38" s="5"/>
    </row>
    <row r="39" spans="1:9" ht="14.25">
      <c r="A39" s="6"/>
      <c r="B39" s="7"/>
      <c r="C39" s="7"/>
      <c r="D39" s="7">
        <f>L5</f>
        <v>5</v>
      </c>
      <c r="E39" s="7">
        <f>M5</f>
        <v>6</v>
      </c>
      <c r="F39" s="7">
        <f>N5</f>
        <v>7</v>
      </c>
      <c r="G39" s="7">
        <f>O5</f>
        <v>8</v>
      </c>
      <c r="H39" s="7">
        <f>P5</f>
        <v>9</v>
      </c>
      <c r="I39" s="8"/>
    </row>
    <row r="40" spans="1:9" ht="14.25">
      <c r="A40" s="6"/>
      <c r="B40" s="7"/>
      <c r="C40" s="7"/>
      <c r="D40" s="7" t="str">
        <f>VLOOKUP(D39,Adressen!$A$2:$C$16,3,FALSE)</f>
        <v>CAS</v>
      </c>
      <c r="E40" s="7" t="str">
        <f>VLOOKUP(E39,Adressen!$A$2:$C$16,3,FALSE)</f>
        <v>CGC</v>
      </c>
      <c r="F40" s="7" t="str">
        <f>VLOOKUP(F39,Adressen!$A$2:$C$16,3,FALSE)</f>
        <v>BAC</v>
      </c>
      <c r="G40" s="7" t="str">
        <f>VLOOKUP(G39,Adressen!$A$2:$C$16,3,FALSE)</f>
        <v>GLA</v>
      </c>
      <c r="H40" s="7" t="str">
        <f>VLOOKUP(H39,Adressen!$A$2:$C$16,3,FALSE)</f>
        <v>WES</v>
      </c>
      <c r="I40" s="8" t="s">
        <v>437</v>
      </c>
    </row>
    <row r="41" spans="1:9" ht="14.25">
      <c r="A41" s="6" t="s">
        <v>65</v>
      </c>
      <c r="B41" s="7">
        <f>D39</f>
        <v>5</v>
      </c>
      <c r="C41" s="7" t="str">
        <f>VLOOKUP(B41,Adressen!$A$2:$C$16,3,FALSE)</f>
        <v>CAS</v>
      </c>
      <c r="D41" s="7">
        <f>VLOOKUP(CONCATENATE($B41,"_",D$39),Distanzliste!$C$2:$E$226,IF($B$1="km",2,3),FALSE)</f>
        <v>0</v>
      </c>
      <c r="E41" s="7">
        <f>VLOOKUP(CONCATENATE($B41,"_",E$39),Distanzliste!$C$2:$E$226,IF($B$1="km",2,3),FALSE)</f>
        <v>30.7</v>
      </c>
      <c r="F41" s="7">
        <f>VLOOKUP(CONCATENATE($B41,"_",F$39),Distanzliste!$C$2:$E$226,IF($B$1="km",2,3),FALSE)</f>
        <v>19.9</v>
      </c>
      <c r="G41" s="7">
        <f>VLOOKUP(CONCATENATE($B41,"_",G$39),Distanzliste!$C$2:$E$226,IF($B$1="km",2,3),FALSE)</f>
        <v>29</v>
      </c>
      <c r="H41" s="7">
        <f>VLOOKUP(CONCATENATE($B41,"_",H$39),Distanzliste!$C$2:$E$226,IF($B$1="km",2,3),FALSE)</f>
        <v>65.5</v>
      </c>
      <c r="I41" s="9">
        <f>SUM(D41:H41)</f>
        <v>145.1</v>
      </c>
    </row>
    <row r="42" spans="1:9" ht="14.25">
      <c r="A42" s="6" t="s">
        <v>66</v>
      </c>
      <c r="B42" s="7">
        <f>E39</f>
        <v>6</v>
      </c>
      <c r="C42" s="7" t="str">
        <f>VLOOKUP(B42,Adressen!$A$2:$C$16,3,FALSE)</f>
        <v>CGC</v>
      </c>
      <c r="D42" s="7">
        <f>VLOOKUP(CONCATENATE($B42,"_",D$39),Distanzliste!$C$2:$E$226,IF($B$1="km",2,3),FALSE)</f>
        <v>30.7</v>
      </c>
      <c r="E42" s="7">
        <f>VLOOKUP(CONCATENATE($B42,"_",E$39),Distanzliste!$C$2:$E$226,IF($B$1="km",2,3),FALSE)</f>
        <v>0</v>
      </c>
      <c r="F42" s="7">
        <f>VLOOKUP(CONCATENATE($B42,"_",F$39),Distanzliste!$C$2:$E$226,IF($B$1="km",2,3),FALSE)</f>
        <v>21.8</v>
      </c>
      <c r="G42" s="7">
        <f>VLOOKUP(CONCATENATE($B42,"_",G$39),Distanzliste!$C$2:$E$226,IF($B$1="km",2,3),FALSE)</f>
        <v>8.9</v>
      </c>
      <c r="H42" s="7">
        <f>VLOOKUP(CONCATENATE($B42,"_",H$39),Distanzliste!$C$2:$E$226,IF($B$1="km",2,3),FALSE)</f>
        <v>45</v>
      </c>
      <c r="I42" s="9">
        <f>SUM(D42:H42)</f>
        <v>106.4</v>
      </c>
    </row>
    <row r="43" spans="1:9" ht="14.25">
      <c r="A43" s="6" t="s">
        <v>67</v>
      </c>
      <c r="B43" s="7">
        <f>F39</f>
        <v>7</v>
      </c>
      <c r="C43" s="7" t="str">
        <f>VLOOKUP(B43,Adressen!$A$2:$C$16,3,FALSE)</f>
        <v>BAC</v>
      </c>
      <c r="D43" s="7">
        <f>VLOOKUP(CONCATENATE($B43,"_",D$39),Distanzliste!$C$2:$E$226,IF($B$1="km",2,3),FALSE)</f>
        <v>19.9</v>
      </c>
      <c r="E43" s="7">
        <f>VLOOKUP(CONCATENATE($B43,"_",E$39),Distanzliste!$C$2:$E$226,IF($B$1="km",2,3),FALSE)</f>
        <v>21.8</v>
      </c>
      <c r="F43" s="7">
        <f>VLOOKUP(CONCATENATE($B43,"_",F$39),Distanzliste!$C$2:$E$226,IF($B$1="km",2,3),FALSE)</f>
        <v>0</v>
      </c>
      <c r="G43" s="7">
        <f>VLOOKUP(CONCATENATE($B43,"_",G$39),Distanzliste!$C$2:$E$226,IF($B$1="km",2,3),FALSE)</f>
        <v>17.5</v>
      </c>
      <c r="H43" s="7">
        <f>VLOOKUP(CONCATENATE($B43,"_",H$39),Distanzliste!$C$2:$E$226,IF($B$1="km",2,3),FALSE)</f>
        <v>54</v>
      </c>
      <c r="I43" s="9">
        <f>SUM(D43:H43)</f>
        <v>113.2</v>
      </c>
    </row>
    <row r="44" spans="1:9" ht="14.25">
      <c r="A44" s="6" t="s">
        <v>68</v>
      </c>
      <c r="B44" s="7">
        <f>G39</f>
        <v>8</v>
      </c>
      <c r="C44" s="7" t="str">
        <f>VLOOKUP(B44,Adressen!$A$2:$C$16,3,FALSE)</f>
        <v>GLA</v>
      </c>
      <c r="D44" s="7">
        <f>VLOOKUP(CONCATENATE($B44,"_",D$39),Distanzliste!$C$2:$E$226,IF($B$1="km",2,3),FALSE)</f>
        <v>29</v>
      </c>
      <c r="E44" s="7">
        <f>VLOOKUP(CONCATENATE($B44,"_",E$39),Distanzliste!$C$2:$E$226,IF($B$1="km",2,3),FALSE)</f>
        <v>8.9</v>
      </c>
      <c r="F44" s="7">
        <f>VLOOKUP(CONCATENATE($B44,"_",F$39),Distanzliste!$C$2:$E$226,IF($B$1="km",2,3),FALSE)</f>
        <v>17.5</v>
      </c>
      <c r="G44" s="7">
        <f>VLOOKUP(CONCATENATE($B44,"_",G$39),Distanzliste!$C$2:$E$226,IF($B$1="km",2,3),FALSE)</f>
        <v>0</v>
      </c>
      <c r="H44" s="7">
        <f>VLOOKUP(CONCATENATE($B44,"_",H$39),Distanzliste!$C$2:$E$226,IF($B$1="km",2,3),FALSE)</f>
        <v>39</v>
      </c>
      <c r="I44" s="9">
        <f>SUM(D44:H44)</f>
        <v>94.4</v>
      </c>
    </row>
    <row r="45" spans="1:9" ht="14.25">
      <c r="A45" s="6" t="s">
        <v>69</v>
      </c>
      <c r="B45" s="7">
        <f>H39</f>
        <v>9</v>
      </c>
      <c r="C45" s="7" t="str">
        <f>VLOOKUP(B45,Adressen!$A$2:$C$16,3,FALSE)</f>
        <v>WES</v>
      </c>
      <c r="D45" s="7">
        <f>VLOOKUP(CONCATENATE($B45,"_",D$39),Distanzliste!$C$2:$E$226,IF($B$1="km",2,3),FALSE)</f>
        <v>65.5</v>
      </c>
      <c r="E45" s="7">
        <f>VLOOKUP(CONCATENATE($B45,"_",E$39),Distanzliste!$C$2:$E$226,IF($B$1="km",2,3),FALSE)</f>
        <v>45</v>
      </c>
      <c r="F45" s="7">
        <f>VLOOKUP(CONCATENATE($B45,"_",F$39),Distanzliste!$C$2:$E$226,IF($B$1="km",2,3),FALSE)</f>
        <v>54</v>
      </c>
      <c r="G45" s="7">
        <f>VLOOKUP(CONCATENATE($B45,"_",G$39),Distanzliste!$C$2:$E$226,IF($B$1="km",2,3),FALSE)</f>
        <v>39</v>
      </c>
      <c r="H45" s="7">
        <f>VLOOKUP(CONCATENATE($B45,"_",H$39),Distanzliste!$C$2:$E$226,IF($B$1="km",2,3),FALSE)</f>
        <v>0</v>
      </c>
      <c r="I45" s="9">
        <f>SUM(D45:H45)</f>
        <v>203.5</v>
      </c>
    </row>
    <row r="46" spans="1:9" ht="14.25">
      <c r="A46" s="6"/>
      <c r="B46" s="7"/>
      <c r="C46" s="7"/>
      <c r="D46" s="7"/>
      <c r="E46" s="7"/>
      <c r="F46" s="7"/>
      <c r="G46" s="7"/>
      <c r="H46" s="7" t="s">
        <v>438</v>
      </c>
      <c r="I46" s="9">
        <f>SUM(I41:I45)/20</f>
        <v>33.13</v>
      </c>
    </row>
    <row r="47" spans="1:9" ht="14.25">
      <c r="A47" s="6"/>
      <c r="B47" s="7"/>
      <c r="C47" s="7"/>
      <c r="D47" s="7"/>
      <c r="E47" s="7"/>
      <c r="F47" s="7"/>
      <c r="G47" s="7"/>
      <c r="H47" s="7" t="s">
        <v>442</v>
      </c>
      <c r="I47" s="9">
        <f>MIN(I41:I45)</f>
        <v>94.4</v>
      </c>
    </row>
    <row r="48" spans="1:9" ht="14.25">
      <c r="A48" s="10"/>
      <c r="B48" s="11"/>
      <c r="C48" s="11"/>
      <c r="D48" s="11"/>
      <c r="E48" s="11"/>
      <c r="F48" s="11"/>
      <c r="G48" s="11"/>
      <c r="H48" s="11" t="s">
        <v>443</v>
      </c>
      <c r="I48" s="12">
        <f>MAX(I41:I45)</f>
        <v>203.5</v>
      </c>
    </row>
  </sheetData>
  <sheetProtection/>
  <mergeCells count="12">
    <mergeCell ref="B11:E11"/>
    <mergeCell ref="G11:J11"/>
    <mergeCell ref="L11:O11"/>
    <mergeCell ref="B12:E12"/>
    <mergeCell ref="G12:J12"/>
    <mergeCell ref="L12:O12"/>
    <mergeCell ref="B9:E9"/>
    <mergeCell ref="G9:J9"/>
    <mergeCell ref="L9:O9"/>
    <mergeCell ref="B10:E10"/>
    <mergeCell ref="G10:J10"/>
    <mergeCell ref="L10:O1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15.28125" style="0" bestFit="1" customWidth="1"/>
    <col min="2" max="2" width="6.57421875" style="0" bestFit="1" customWidth="1"/>
    <col min="3" max="7" width="5.57421875" style="0" bestFit="1" customWidth="1"/>
    <col min="8" max="8" width="8.421875" style="0" bestFit="1" customWidth="1"/>
    <col min="9" max="9" width="7.00390625" style="0" bestFit="1" customWidth="1"/>
    <col min="10" max="16" width="5.57421875" style="0" bestFit="1" customWidth="1"/>
  </cols>
  <sheetData>
    <row r="1" spans="1:16" ht="14.25">
      <c r="A1" t="s">
        <v>210</v>
      </c>
      <c r="B1" s="22" t="s">
        <v>190</v>
      </c>
      <c r="P1" s="23" t="s">
        <v>451</v>
      </c>
    </row>
    <row r="2" spans="1:2" ht="14.25">
      <c r="A2" t="s">
        <v>449</v>
      </c>
      <c r="B2" s="1">
        <f>SUM(B8:P8)</f>
        <v>3615.4000000000005</v>
      </c>
    </row>
    <row r="4" spans="2:16" ht="14.25">
      <c r="B4" s="3" t="s">
        <v>55</v>
      </c>
      <c r="C4" s="4" t="s">
        <v>56</v>
      </c>
      <c r="D4" s="4" t="s">
        <v>57</v>
      </c>
      <c r="E4" s="4" t="s">
        <v>58</v>
      </c>
      <c r="F4" s="5" t="s">
        <v>59</v>
      </c>
      <c r="G4" s="3" t="s">
        <v>60</v>
      </c>
      <c r="H4" s="4" t="s">
        <v>61</v>
      </c>
      <c r="I4" s="4" t="s">
        <v>62</v>
      </c>
      <c r="J4" s="4" t="s">
        <v>63</v>
      </c>
      <c r="K4" s="5" t="s">
        <v>64</v>
      </c>
      <c r="L4" s="3" t="s">
        <v>65</v>
      </c>
      <c r="M4" s="4" t="s">
        <v>66</v>
      </c>
      <c r="N4" s="4" t="s">
        <v>67</v>
      </c>
      <c r="O4" s="4" t="s">
        <v>68</v>
      </c>
      <c r="P4" s="5" t="s">
        <v>69</v>
      </c>
    </row>
    <row r="5" spans="1:16" ht="14.25">
      <c r="A5" t="s">
        <v>445</v>
      </c>
      <c r="B5" s="15">
        <v>1</v>
      </c>
      <c r="C5" s="13">
        <v>11</v>
      </c>
      <c r="D5" s="13">
        <v>12</v>
      </c>
      <c r="E5" s="13">
        <v>14</v>
      </c>
      <c r="F5" s="16">
        <v>15</v>
      </c>
      <c r="G5" s="15">
        <v>2</v>
      </c>
      <c r="H5" s="13">
        <v>3</v>
      </c>
      <c r="I5" s="13">
        <v>8</v>
      </c>
      <c r="J5" s="13">
        <v>9</v>
      </c>
      <c r="K5" s="16">
        <v>10</v>
      </c>
      <c r="L5" s="15">
        <v>4</v>
      </c>
      <c r="M5" s="13">
        <v>5</v>
      </c>
      <c r="N5" s="13">
        <v>6</v>
      </c>
      <c r="O5" s="13">
        <v>7</v>
      </c>
      <c r="P5" s="16">
        <v>13</v>
      </c>
    </row>
    <row r="6" spans="1:17" ht="14.25">
      <c r="A6" t="s">
        <v>192</v>
      </c>
      <c r="B6" s="6" t="str">
        <f>VLOOKUP(B5,Adressen!$A$2:$D$16,3,FALSE)</f>
        <v>PAD</v>
      </c>
      <c r="C6" s="7" t="str">
        <f>VLOOKUP(C5,Adressen!$A$2:$D$16,3,FALSE)</f>
        <v>HER</v>
      </c>
      <c r="D6" s="7" t="str">
        <f>VLOOKUP(D5,Adressen!$A$2:$D$16,3,FALSE)</f>
        <v>HAG</v>
      </c>
      <c r="E6" s="7" t="str">
        <f>VLOOKUP(E5,Adressen!$A$2:$D$16,3,FALSE)</f>
        <v>LÜD</v>
      </c>
      <c r="F6" s="8" t="str">
        <f>VLOOKUP(F5,Adressen!$A$2:$D$16,3,FALSE)</f>
        <v>BAL</v>
      </c>
      <c r="G6" s="6" t="str">
        <f>VLOOKUP(G5,Adressen!$A$2:$D$16,3,FALSE)</f>
        <v>DOR</v>
      </c>
      <c r="H6" s="7" t="str">
        <f>VLOOKUP(H5,Adressen!$A$2:$D$16,3,FALSE)</f>
        <v>BÜT</v>
      </c>
      <c r="I6" s="7" t="str">
        <f>VLOOKUP(I5,Adressen!$A$2:$D$16,3,FALSE)</f>
        <v>GLA</v>
      </c>
      <c r="J6" s="7" t="str">
        <f>VLOOKUP(J5,Adressen!$A$2:$D$16,3,FALSE)</f>
        <v>WES</v>
      </c>
      <c r="K6" s="8" t="str">
        <f>VLOOKUP(K5,Adressen!$A$2:$D$16,3,FALSE)</f>
        <v>PAF</v>
      </c>
      <c r="L6" s="6" t="str">
        <f>VLOOKUP(L5,Adressen!$A$2:$D$16,3,FALSE)</f>
        <v>BGL</v>
      </c>
      <c r="M6" s="7" t="str">
        <f>VLOOKUP(M5,Adressen!$A$2:$D$16,3,FALSE)</f>
        <v>CAS</v>
      </c>
      <c r="N6" s="7" t="str">
        <f>VLOOKUP(N5,Adressen!$A$2:$D$16,3,FALSE)</f>
        <v>CGC</v>
      </c>
      <c r="O6" s="7" t="str">
        <f>VLOOKUP(O5,Adressen!$A$2:$D$16,3,FALSE)</f>
        <v>BAC</v>
      </c>
      <c r="P6" s="8" t="str">
        <f>VLOOKUP(P5,Adressen!$A$2:$D$16,3,FALSE)</f>
        <v>WIT</v>
      </c>
      <c r="Q6" s="1"/>
    </row>
    <row r="7" spans="1:17" ht="14.25">
      <c r="A7" t="s">
        <v>30</v>
      </c>
      <c r="B7" s="6">
        <f>VLOOKUP(B5,Adressen!$A$2:$D$16,4,FALSE)</f>
        <v>1</v>
      </c>
      <c r="C7" s="7">
        <f>VLOOKUP(C5,Adressen!$A$2:$D$16,4,FALSE)</f>
        <v>4</v>
      </c>
      <c r="D7" s="7">
        <f>VLOOKUP(D5,Adressen!$A$2:$D$16,4,FALSE)</f>
        <v>4</v>
      </c>
      <c r="E7" s="7">
        <f>VLOOKUP(E5,Adressen!$A$2:$D$16,4,FALSE)</f>
        <v>2</v>
      </c>
      <c r="F7" s="8">
        <f>VLOOKUP(F5,Adressen!$A$2:$D$16,4,FALSE)</f>
        <v>3</v>
      </c>
      <c r="G7" s="6">
        <f>VLOOKUP(G5,Adressen!$A$2:$D$16,4,FALSE)</f>
        <v>2</v>
      </c>
      <c r="H7" s="7">
        <f>VLOOKUP(H5,Adressen!$A$2:$D$16,4,FALSE)</f>
        <v>2</v>
      </c>
      <c r="I7" s="7">
        <f>VLOOKUP(I5,Adressen!$A$2:$D$16,4,FALSE)</f>
        <v>2</v>
      </c>
      <c r="J7" s="7">
        <f>VLOOKUP(J5,Adressen!$A$2:$D$16,4,FALSE)</f>
        <v>1</v>
      </c>
      <c r="K7" s="8">
        <f>VLOOKUP(K5,Adressen!$A$2:$D$16,4,FALSE)</f>
        <v>2</v>
      </c>
      <c r="L7" s="6">
        <f>VLOOKUP(L5,Adressen!$A$2:$D$16,4,FALSE)</f>
        <v>2</v>
      </c>
      <c r="M7" s="7">
        <f>VLOOKUP(M5,Adressen!$A$2:$D$16,4,FALSE)</f>
        <v>2</v>
      </c>
      <c r="N7" s="7">
        <f>VLOOKUP(N5,Adressen!$A$2:$D$16,4,FALSE)</f>
        <v>3</v>
      </c>
      <c r="O7" s="7">
        <f>VLOOKUP(O5,Adressen!$A$2:$D$16,4,FALSE)</f>
        <v>1</v>
      </c>
      <c r="P7" s="8">
        <f>VLOOKUP(P5,Adressen!$A$2:$D$16,4,FALSE)</f>
        <v>2</v>
      </c>
      <c r="Q7" s="1"/>
    </row>
    <row r="8" spans="1:17" ht="14.25">
      <c r="A8" s="2" t="str">
        <f>CONCATENATE("Summe Fahrt-",B1)</f>
        <v>Summe Fahrt-km</v>
      </c>
      <c r="B8" s="17">
        <f>I17</f>
        <v>497</v>
      </c>
      <c r="C8" s="14">
        <f>I18</f>
        <v>334.4</v>
      </c>
      <c r="D8" s="14">
        <f>I19</f>
        <v>254.3</v>
      </c>
      <c r="E8" s="14">
        <f>I20</f>
        <v>282.8</v>
      </c>
      <c r="F8" s="9">
        <f>I21</f>
        <v>337.9</v>
      </c>
      <c r="G8" s="17">
        <f>I29</f>
        <v>228.1</v>
      </c>
      <c r="H8" s="14">
        <f>I30</f>
        <v>193.4</v>
      </c>
      <c r="I8" s="14">
        <f>I31</f>
        <v>294.8</v>
      </c>
      <c r="J8" s="14">
        <f>I32</f>
        <v>286.3</v>
      </c>
      <c r="K8" s="9">
        <f>I33</f>
        <v>258</v>
      </c>
      <c r="L8" s="17">
        <f>I41</f>
        <v>150.9</v>
      </c>
      <c r="M8" s="14">
        <f>I42</f>
        <v>137.4</v>
      </c>
      <c r="N8" s="14">
        <f>I43</f>
        <v>115.2</v>
      </c>
      <c r="O8" s="14">
        <f>I44</f>
        <v>127.1</v>
      </c>
      <c r="P8" s="9">
        <f>I45</f>
        <v>117.8</v>
      </c>
      <c r="Q8" s="1"/>
    </row>
    <row r="9" spans="1:17" ht="14.25">
      <c r="A9" s="19" t="s">
        <v>446</v>
      </c>
      <c r="B9" s="25" t="str">
        <f>CONCATENATE("Mittel ",$B$1," pro Fahrt")</f>
        <v>Mittel km pro Fahrt</v>
      </c>
      <c r="C9" s="26"/>
      <c r="D9" s="26"/>
      <c r="E9" s="26"/>
      <c r="F9" s="9">
        <f>SUM(B8:F8)/20</f>
        <v>85.32000000000001</v>
      </c>
      <c r="G9" s="25" t="str">
        <f>CONCATENATE("Mittel ",$B$1," pro Fahrt")</f>
        <v>Mittel km pro Fahrt</v>
      </c>
      <c r="H9" s="26"/>
      <c r="I9" s="26"/>
      <c r="J9" s="26"/>
      <c r="K9" s="9">
        <f>SUM(G8:K8)/20</f>
        <v>63.029999999999994</v>
      </c>
      <c r="L9" s="25" t="str">
        <f>CONCATENATE("Mittel ",$B$1," pro Fahrt")</f>
        <v>Mittel km pro Fahrt</v>
      </c>
      <c r="M9" s="26"/>
      <c r="N9" s="26"/>
      <c r="O9" s="26"/>
      <c r="P9" s="9">
        <f>SUM(L8:P8)/20</f>
        <v>32.42</v>
      </c>
      <c r="Q9" s="1"/>
    </row>
    <row r="10" spans="1:17" ht="14.25">
      <c r="A10" s="20" t="b">
        <f>AND(AND(COUNTIF($B5:$P5,1)=1,COUNTIF($B5:$P5,2)=1,COUNTIF($B5:$P5,3)=1,COUNTIF($B5:$P5,4)=1,COUNTIF($B5:$P5,5)=1,COUNTIF($B5:$P5,6)=1,COUNTIF($B5:$P5,7)=1,COUNTIF($B5:$P5,8)=1),AND(COUNTIF($B5:$P5,9)=1,COUNTIF($B5:$P5,10)=1,COUNTIF($B5:$P5,11)=1,COUNTIF($B5:$P5,12)=1,COUNTIF($B5:$P5,13)=1,COUNTIF($B5:$P5,14)=1,COUNTIF($B5:$P5,15)=1))</f>
        <v>1</v>
      </c>
      <c r="B10" s="25" t="str">
        <f>CONCATENATE("maximale Fahrt-",$B$1)</f>
        <v>maximale Fahrt-km</v>
      </c>
      <c r="C10" s="26"/>
      <c r="D10" s="26"/>
      <c r="E10" s="26"/>
      <c r="F10" s="9">
        <f>MAX(B8:F8)</f>
        <v>497</v>
      </c>
      <c r="G10" s="25" t="str">
        <f>CONCATENATE("maximale Fahrt-",$B$1)</f>
        <v>maximale Fahrt-km</v>
      </c>
      <c r="H10" s="26"/>
      <c r="I10" s="26"/>
      <c r="J10" s="26"/>
      <c r="K10" s="9">
        <f>MAX(G8:K8)</f>
        <v>294.8</v>
      </c>
      <c r="L10" s="25" t="str">
        <f>CONCATENATE("maximale Fahrt-",$B$1)</f>
        <v>maximale Fahrt-km</v>
      </c>
      <c r="M10" s="26"/>
      <c r="N10" s="26"/>
      <c r="O10" s="26"/>
      <c r="P10" s="9">
        <f>MAX(L8:P8)</f>
        <v>150.9</v>
      </c>
      <c r="Q10" s="1"/>
    </row>
    <row r="11" spans="1:17" ht="14.25">
      <c r="A11" s="19" t="s">
        <v>448</v>
      </c>
      <c r="B11" s="25" t="str">
        <f>CONCATENATE("minimale Fahrt-",$B$1)</f>
        <v>minimale Fahrt-km</v>
      </c>
      <c r="C11" s="26"/>
      <c r="D11" s="26"/>
      <c r="E11" s="26"/>
      <c r="F11" s="9">
        <f>MIN(B8:F8)</f>
        <v>254.3</v>
      </c>
      <c r="G11" s="25" t="str">
        <f>CONCATENATE("minimale Fahrt-",$B$1)</f>
        <v>minimale Fahrt-km</v>
      </c>
      <c r="H11" s="26"/>
      <c r="I11" s="26"/>
      <c r="J11" s="26"/>
      <c r="K11" s="9">
        <f>MIN(G8:K8)</f>
        <v>193.4</v>
      </c>
      <c r="L11" s="25" t="str">
        <f>CONCATENATE("minimale Fahrt-",$B$1)</f>
        <v>minimale Fahrt-km</v>
      </c>
      <c r="M11" s="26"/>
      <c r="N11" s="26"/>
      <c r="O11" s="26"/>
      <c r="P11" s="9">
        <f>MIN(L8:P8)</f>
        <v>115.2</v>
      </c>
      <c r="Q11" s="1"/>
    </row>
    <row r="12" spans="1:17" ht="14.25">
      <c r="A12" s="21">
        <f>MIN(F12,K12,P12)</f>
        <v>2</v>
      </c>
      <c r="B12" s="27" t="s">
        <v>447</v>
      </c>
      <c r="C12" s="28"/>
      <c r="D12" s="28"/>
      <c r="E12" s="28"/>
      <c r="F12" s="18">
        <f>IF(COUNTIF(B7:F7,1)&gt;0,1,0)+IF(COUNTIF(B7:F7,2)&gt;0,1,0)+IF(COUNTIF(B7:F7,3)&gt;0,1,0)+IF(COUNTIF(B7:F7,4)&gt;0,1,0)</f>
        <v>4</v>
      </c>
      <c r="G12" s="27" t="s">
        <v>447</v>
      </c>
      <c r="H12" s="28"/>
      <c r="I12" s="28"/>
      <c r="J12" s="28"/>
      <c r="K12" s="18">
        <f>IF(COUNTIF(G7:K7,1)&gt;0,1,0)+IF(COUNTIF(G7:K7,2)&gt;0,1,0)+IF(COUNTIF(G7:K7,3)&gt;0,1,0)+IF(COUNTIF(G7:K7,4)&gt;0,1,0)</f>
        <v>2</v>
      </c>
      <c r="L12" s="27" t="s">
        <v>447</v>
      </c>
      <c r="M12" s="28"/>
      <c r="N12" s="28"/>
      <c r="O12" s="28"/>
      <c r="P12" s="18">
        <f>IF(COUNTIF(L7:P7,1)&gt;0,1,0)+IF(COUNTIF(L7:P7,2)&gt;0,1,0)+IF(COUNTIF(L7:P7,3)&gt;0,1,0)+IF(COUNTIF(L7:P7,4)&gt;0,1,0)</f>
        <v>3</v>
      </c>
      <c r="Q12" s="1"/>
    </row>
    <row r="13" spans="1:17" ht="14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9" ht="14.25">
      <c r="A14" s="3" t="s">
        <v>439</v>
      </c>
      <c r="B14" s="4"/>
      <c r="C14" s="4"/>
      <c r="D14" s="4" t="s">
        <v>55</v>
      </c>
      <c r="E14" s="4" t="s">
        <v>56</v>
      </c>
      <c r="F14" s="4" t="s">
        <v>57</v>
      </c>
      <c r="G14" s="4" t="s">
        <v>58</v>
      </c>
      <c r="H14" s="4" t="s">
        <v>59</v>
      </c>
      <c r="I14" s="5"/>
    </row>
    <row r="15" spans="1:9" ht="14.25">
      <c r="A15" s="6"/>
      <c r="B15" s="7"/>
      <c r="C15" s="7"/>
      <c r="D15" s="7">
        <f>B5</f>
        <v>1</v>
      </c>
      <c r="E15" s="7">
        <f>C5</f>
        <v>11</v>
      </c>
      <c r="F15" s="7">
        <f>D5</f>
        <v>12</v>
      </c>
      <c r="G15" s="7">
        <f>E5</f>
        <v>14</v>
      </c>
      <c r="H15" s="7">
        <f>F5</f>
        <v>15</v>
      </c>
      <c r="I15" s="8"/>
    </row>
    <row r="16" spans="1:9" ht="14.25">
      <c r="A16" s="6"/>
      <c r="B16" s="7"/>
      <c r="C16" s="7"/>
      <c r="D16" s="7" t="str">
        <f>VLOOKUP(D15,Adressen!$A$2:$C$16,3,FALSE)</f>
        <v>PAD</v>
      </c>
      <c r="E16" s="7" t="str">
        <f>VLOOKUP(E15,Adressen!$A$2:$C$16,3,FALSE)</f>
        <v>HER</v>
      </c>
      <c r="F16" s="7" t="str">
        <f>VLOOKUP(F15,Adressen!$A$2:$C$16,3,FALSE)</f>
        <v>HAG</v>
      </c>
      <c r="G16" s="7" t="str">
        <f>VLOOKUP(G15,Adressen!$A$2:$C$16,3,FALSE)</f>
        <v>LÜD</v>
      </c>
      <c r="H16" s="7" t="str">
        <f>VLOOKUP(H15,Adressen!$A$2:$C$16,3,FALSE)</f>
        <v>BAL</v>
      </c>
      <c r="I16" s="8" t="s">
        <v>437</v>
      </c>
    </row>
    <row r="17" spans="1:9" ht="14.25">
      <c r="A17" s="6" t="s">
        <v>55</v>
      </c>
      <c r="B17" s="7">
        <f>D15</f>
        <v>1</v>
      </c>
      <c r="C17" s="7" t="str">
        <f>VLOOKUP(B17,Adressen!$A$2:$C$16,3,FALSE)</f>
        <v>PAD</v>
      </c>
      <c r="D17" s="7">
        <f>VLOOKUP(CONCATENATE($B17,"_",D$15),Distanzliste!$C$2:$E$226,IF($B$1="km",2,3),FALSE)</f>
        <v>0</v>
      </c>
      <c r="E17" s="7">
        <f>VLOOKUP(CONCATENATE($B17,"_",E$15),Distanzliste!$C$2:$E$226,IF($B$1="km",2,3),FALSE)</f>
        <v>141</v>
      </c>
      <c r="F17" s="7">
        <f>VLOOKUP(CONCATENATE($B17,"_",F$15),Distanzliste!$C$2:$E$226,IF($B$1="km",2,3),FALSE)</f>
        <v>112</v>
      </c>
      <c r="G17" s="7">
        <f>VLOOKUP(CONCATENATE($B17,"_",G$15),Distanzliste!$C$2:$E$226,IF($B$1="km",2,3),FALSE)</f>
        <v>141</v>
      </c>
      <c r="H17" s="7">
        <f>VLOOKUP(CONCATENATE($B17,"_",H$15),Distanzliste!$C$2:$E$226,IF($B$1="km",2,3),FALSE)</f>
        <v>103</v>
      </c>
      <c r="I17" s="9">
        <f>SUM(D17:H17)</f>
        <v>497</v>
      </c>
    </row>
    <row r="18" spans="1:9" ht="14.25">
      <c r="A18" s="6" t="s">
        <v>56</v>
      </c>
      <c r="B18" s="7">
        <f>E15</f>
        <v>11</v>
      </c>
      <c r="C18" s="7" t="str">
        <f>VLOOKUP(B18,Adressen!$A$2:$C$16,3,FALSE)</f>
        <v>HER</v>
      </c>
      <c r="D18" s="7">
        <f>VLOOKUP(CONCATENATE($B18,"_",D$15),Distanzliste!$C$2:$E$226,IF($B$1="km",2,3),FALSE)</f>
        <v>141</v>
      </c>
      <c r="E18" s="7">
        <f>VLOOKUP(CONCATENATE($B18,"_",E$15),Distanzliste!$C$2:$E$226,IF($B$1="km",2,3),FALSE)</f>
        <v>0</v>
      </c>
      <c r="F18" s="7">
        <f>VLOOKUP(CONCATENATE($B18,"_",F$15),Distanzliste!$C$2:$E$226,IF($B$1="km",2,3),FALSE)</f>
        <v>58.1</v>
      </c>
      <c r="G18" s="7">
        <f>VLOOKUP(CONCATENATE($B18,"_",G$15),Distanzliste!$C$2:$E$226,IF($B$1="km",2,3),FALSE)</f>
        <v>30.3</v>
      </c>
      <c r="H18" s="7">
        <f>VLOOKUP(CONCATENATE($B18,"_",H$15),Distanzliste!$C$2:$E$226,IF($B$1="km",2,3),FALSE)</f>
        <v>105</v>
      </c>
      <c r="I18" s="9">
        <f>SUM(D18:H18)</f>
        <v>334.4</v>
      </c>
    </row>
    <row r="19" spans="1:9" ht="14.25">
      <c r="A19" s="6" t="s">
        <v>57</v>
      </c>
      <c r="B19" s="7">
        <f>F15</f>
        <v>12</v>
      </c>
      <c r="C19" s="7" t="str">
        <f>VLOOKUP(B19,Adressen!$A$2:$C$16,3,FALSE)</f>
        <v>HAG</v>
      </c>
      <c r="D19" s="7">
        <f>VLOOKUP(CONCATENATE($B19,"_",D$15),Distanzliste!$C$2:$E$226,IF($B$1="km",2,3),FALSE)</f>
        <v>112</v>
      </c>
      <c r="E19" s="7">
        <f>VLOOKUP(CONCATENATE($B19,"_",E$15),Distanzliste!$C$2:$E$226,IF($B$1="km",2,3),FALSE)</f>
        <v>58.1</v>
      </c>
      <c r="F19" s="7">
        <f>VLOOKUP(CONCATENATE($B19,"_",F$15),Distanzliste!$C$2:$E$226,IF($B$1="km",2,3),FALSE)</f>
        <v>0</v>
      </c>
      <c r="G19" s="7">
        <f>VLOOKUP(CONCATENATE($B19,"_",G$15),Distanzliste!$C$2:$E$226,IF($B$1="km",2,3),FALSE)</f>
        <v>32.9</v>
      </c>
      <c r="H19" s="7">
        <f>VLOOKUP(CONCATENATE($B19,"_",H$15),Distanzliste!$C$2:$E$226,IF($B$1="km",2,3),FALSE)</f>
        <v>51.3</v>
      </c>
      <c r="I19" s="9">
        <f>SUM(D19:H19)</f>
        <v>254.3</v>
      </c>
    </row>
    <row r="20" spans="1:9" ht="14.25">
      <c r="A20" s="6" t="s">
        <v>58</v>
      </c>
      <c r="B20" s="7">
        <f>G15</f>
        <v>14</v>
      </c>
      <c r="C20" s="7" t="str">
        <f>VLOOKUP(B20,Adressen!$A$2:$C$16,3,FALSE)</f>
        <v>LÜD</v>
      </c>
      <c r="D20" s="7">
        <f>VLOOKUP(CONCATENATE($B20,"_",D$15),Distanzliste!$C$2:$E$226,IF($B$1="km",2,3),FALSE)</f>
        <v>141</v>
      </c>
      <c r="E20" s="7">
        <f>VLOOKUP(CONCATENATE($B20,"_",E$15),Distanzliste!$C$2:$E$226,IF($B$1="km",2,3),FALSE)</f>
        <v>30.3</v>
      </c>
      <c r="F20" s="7">
        <f>VLOOKUP(CONCATENATE($B20,"_",F$15),Distanzliste!$C$2:$E$226,IF($B$1="km",2,3),FALSE)</f>
        <v>32.9</v>
      </c>
      <c r="G20" s="7">
        <f>VLOOKUP(CONCATENATE($B20,"_",G$15),Distanzliste!$C$2:$E$226,IF($B$1="km",2,3),FALSE)</f>
        <v>0</v>
      </c>
      <c r="H20" s="7">
        <f>VLOOKUP(CONCATENATE($B20,"_",H$15),Distanzliste!$C$2:$E$226,IF($B$1="km",2,3),FALSE)</f>
        <v>78.6</v>
      </c>
      <c r="I20" s="9">
        <f>SUM(D20:H20)</f>
        <v>282.8</v>
      </c>
    </row>
    <row r="21" spans="1:9" ht="14.25">
      <c r="A21" s="6" t="s">
        <v>59</v>
      </c>
      <c r="B21" s="7">
        <f>H15</f>
        <v>15</v>
      </c>
      <c r="C21" s="7" t="str">
        <f>VLOOKUP(B21,Adressen!$A$2:$C$16,3,FALSE)</f>
        <v>BAL</v>
      </c>
      <c r="D21" s="7">
        <f>VLOOKUP(CONCATENATE($B21,"_",D$15),Distanzliste!$C$2:$E$226,IF($B$1="km",2,3),FALSE)</f>
        <v>103</v>
      </c>
      <c r="E21" s="7">
        <f>VLOOKUP(CONCATENATE($B21,"_",E$15),Distanzliste!$C$2:$E$226,IF($B$1="km",2,3),FALSE)</f>
        <v>105</v>
      </c>
      <c r="F21" s="7">
        <f>VLOOKUP(CONCATENATE($B21,"_",F$15),Distanzliste!$C$2:$E$226,IF($B$1="km",2,3),FALSE)</f>
        <v>51.3</v>
      </c>
      <c r="G21" s="7">
        <f>VLOOKUP(CONCATENATE($B21,"_",G$15),Distanzliste!$C$2:$E$226,IF($B$1="km",2,3),FALSE)</f>
        <v>78.6</v>
      </c>
      <c r="H21" s="7">
        <f>VLOOKUP(CONCATENATE($B21,"_",H$15),Distanzliste!$C$2:$E$226,IF($B$1="km",2,3),FALSE)</f>
        <v>0</v>
      </c>
      <c r="I21" s="9">
        <f>SUM(D21:H21)</f>
        <v>337.9</v>
      </c>
    </row>
    <row r="22" spans="1:9" ht="14.25">
      <c r="A22" s="6"/>
      <c r="B22" s="7"/>
      <c r="C22" s="7"/>
      <c r="D22" s="7"/>
      <c r="E22" s="7"/>
      <c r="F22" s="7"/>
      <c r="G22" s="7"/>
      <c r="H22" s="7" t="s">
        <v>438</v>
      </c>
      <c r="I22" s="9">
        <f>SUM(I17:I21)/20</f>
        <v>85.32000000000001</v>
      </c>
    </row>
    <row r="23" spans="1:9" ht="14.25">
      <c r="A23" s="6"/>
      <c r="B23" s="7"/>
      <c r="C23" s="7"/>
      <c r="D23" s="7"/>
      <c r="E23" s="7"/>
      <c r="F23" s="7"/>
      <c r="G23" s="7"/>
      <c r="H23" s="7" t="s">
        <v>442</v>
      </c>
      <c r="I23" s="9">
        <f>MIN(I17:I21)</f>
        <v>254.3</v>
      </c>
    </row>
    <row r="24" spans="1:9" ht="14.25">
      <c r="A24" s="10"/>
      <c r="B24" s="11"/>
      <c r="C24" s="11"/>
      <c r="D24" s="11"/>
      <c r="E24" s="11"/>
      <c r="F24" s="11"/>
      <c r="G24" s="11"/>
      <c r="H24" s="11" t="s">
        <v>443</v>
      </c>
      <c r="I24" s="12">
        <f>MAX(I17:I21)</f>
        <v>497</v>
      </c>
    </row>
    <row r="26" spans="1:9" ht="14.25">
      <c r="A26" s="3" t="s">
        <v>440</v>
      </c>
      <c r="B26" s="4"/>
      <c r="C26" s="4"/>
      <c r="D26" s="4" t="s">
        <v>60</v>
      </c>
      <c r="E26" s="4" t="s">
        <v>61</v>
      </c>
      <c r="F26" s="4" t="s">
        <v>62</v>
      </c>
      <c r="G26" s="4" t="s">
        <v>63</v>
      </c>
      <c r="H26" s="4" t="s">
        <v>64</v>
      </c>
      <c r="I26" s="5"/>
    </row>
    <row r="27" spans="1:9" ht="14.25">
      <c r="A27" s="6"/>
      <c r="B27" s="7"/>
      <c r="C27" s="7"/>
      <c r="D27" s="7">
        <f>G5</f>
        <v>2</v>
      </c>
      <c r="E27" s="7">
        <f>H5</f>
        <v>3</v>
      </c>
      <c r="F27" s="7">
        <f>I5</f>
        <v>8</v>
      </c>
      <c r="G27" s="7">
        <f>J5</f>
        <v>9</v>
      </c>
      <c r="H27" s="7">
        <f>K5</f>
        <v>10</v>
      </c>
      <c r="I27" s="8"/>
    </row>
    <row r="28" spans="1:9" ht="14.25">
      <c r="A28" s="6"/>
      <c r="B28" s="7"/>
      <c r="C28" s="7"/>
      <c r="D28" s="7" t="str">
        <f>VLOOKUP(D27,Adressen!$A$2:$C$16,3,FALSE)</f>
        <v>DOR</v>
      </c>
      <c r="E28" s="7" t="str">
        <f>VLOOKUP(E27,Adressen!$A$2:$C$16,3,FALSE)</f>
        <v>BÜT</v>
      </c>
      <c r="F28" s="7" t="str">
        <f>VLOOKUP(F27,Adressen!$A$2:$C$16,3,FALSE)</f>
        <v>GLA</v>
      </c>
      <c r="G28" s="7" t="str">
        <f>VLOOKUP(G27,Adressen!$A$2:$C$16,3,FALSE)</f>
        <v>WES</v>
      </c>
      <c r="H28" s="7" t="str">
        <f>VLOOKUP(H27,Adressen!$A$2:$C$16,3,FALSE)</f>
        <v>PAF</v>
      </c>
      <c r="I28" s="8" t="s">
        <v>437</v>
      </c>
    </row>
    <row r="29" spans="1:9" ht="14.25">
      <c r="A29" s="6" t="s">
        <v>60</v>
      </c>
      <c r="B29" s="7">
        <f>D27</f>
        <v>2</v>
      </c>
      <c r="C29" s="7" t="str">
        <f>VLOOKUP(B29,Adressen!$A$2:$C$16,3,FALSE)</f>
        <v>DOR</v>
      </c>
      <c r="D29" s="7">
        <f>VLOOKUP(CONCATENATE($B29,"_",D$27),Distanzliste!$C$2:$E$226,IF($B$1="km",2,3),FALSE)</f>
        <v>0</v>
      </c>
      <c r="E29" s="7">
        <f>VLOOKUP(CONCATENATE($B29,"_",E$27),Distanzliste!$C$2:$E$226,IF($B$1="km",2,3),FALSE)</f>
        <v>26.5</v>
      </c>
      <c r="F29" s="7">
        <f>VLOOKUP(CONCATENATE($B29,"_",F$27),Distanzliste!$C$2:$E$226,IF($B$1="km",2,3),FALSE)</f>
        <v>88.4</v>
      </c>
      <c r="G29" s="7">
        <f>VLOOKUP(CONCATENATE($B29,"_",G$27),Distanzliste!$C$2:$E$226,IF($B$1="km",2,3),FALSE)</f>
        <v>86</v>
      </c>
      <c r="H29" s="7">
        <f>VLOOKUP(CONCATENATE($B29,"_",H$27),Distanzliste!$C$2:$E$226,IF($B$1="km",2,3),FALSE)</f>
        <v>27.2</v>
      </c>
      <c r="I29" s="9">
        <f>SUM(D29:H29)</f>
        <v>228.1</v>
      </c>
    </row>
    <row r="30" spans="1:9" ht="14.25">
      <c r="A30" s="6" t="s">
        <v>61</v>
      </c>
      <c r="B30" s="7">
        <f>E27</f>
        <v>3</v>
      </c>
      <c r="C30" s="7" t="str">
        <f>VLOOKUP(B30,Adressen!$A$2:$C$16,3,FALSE)</f>
        <v>BÜT</v>
      </c>
      <c r="D30" s="7">
        <f>VLOOKUP(CONCATENATE($B30,"_",D$27),Distanzliste!$C$2:$E$226,IF($B$1="km",2,3),FALSE)</f>
        <v>26.5</v>
      </c>
      <c r="E30" s="7">
        <f>VLOOKUP(CONCATENATE($B30,"_",E$27),Distanzliste!$C$2:$E$226,IF($B$1="km",2,3),FALSE)</f>
        <v>0</v>
      </c>
      <c r="F30" s="7">
        <f>VLOOKUP(CONCATENATE($B30,"_",F$27),Distanzliste!$C$2:$E$226,IF($B$1="km",2,3),FALSE)</f>
        <v>67.4</v>
      </c>
      <c r="G30" s="7">
        <f>VLOOKUP(CONCATENATE($B30,"_",G$27),Distanzliste!$C$2:$E$226,IF($B$1="km",2,3),FALSE)</f>
        <v>65</v>
      </c>
      <c r="H30" s="7">
        <f>VLOOKUP(CONCATENATE($B30,"_",H$27),Distanzliste!$C$2:$E$226,IF($B$1="km",2,3),FALSE)</f>
        <v>34.5</v>
      </c>
      <c r="I30" s="9">
        <f>SUM(D30:H30)</f>
        <v>193.4</v>
      </c>
    </row>
    <row r="31" spans="1:9" ht="14.25">
      <c r="A31" s="6" t="s">
        <v>62</v>
      </c>
      <c r="B31" s="7">
        <f>F27</f>
        <v>8</v>
      </c>
      <c r="C31" s="7" t="str">
        <f>VLOOKUP(B31,Adressen!$A$2:$C$16,3,FALSE)</f>
        <v>GLA</v>
      </c>
      <c r="D31" s="7">
        <f>VLOOKUP(CONCATENATE($B31,"_",D$27),Distanzliste!$C$2:$E$226,IF($B$1="km",2,3),FALSE)</f>
        <v>88.4</v>
      </c>
      <c r="E31" s="7">
        <f>VLOOKUP(CONCATENATE($B31,"_",E$27),Distanzliste!$C$2:$E$226,IF($B$1="km",2,3),FALSE)</f>
        <v>67.4</v>
      </c>
      <c r="F31" s="7">
        <f>VLOOKUP(CONCATENATE($B31,"_",F$27),Distanzliste!$C$2:$E$226,IF($B$1="km",2,3),FALSE)</f>
        <v>0</v>
      </c>
      <c r="G31" s="7">
        <f>VLOOKUP(CONCATENATE($B31,"_",G$27),Distanzliste!$C$2:$E$226,IF($B$1="km",2,3),FALSE)</f>
        <v>39</v>
      </c>
      <c r="H31" s="7">
        <f>VLOOKUP(CONCATENATE($B31,"_",H$27),Distanzliste!$C$2:$E$226,IF($B$1="km",2,3),FALSE)</f>
        <v>100</v>
      </c>
      <c r="I31" s="9">
        <f>SUM(D31:H31)</f>
        <v>294.8</v>
      </c>
    </row>
    <row r="32" spans="1:9" ht="14.25">
      <c r="A32" s="6" t="s">
        <v>63</v>
      </c>
      <c r="B32" s="7">
        <f>G27</f>
        <v>9</v>
      </c>
      <c r="C32" s="7" t="str">
        <f>VLOOKUP(B32,Adressen!$A$2:$C$16,3,FALSE)</f>
        <v>WES</v>
      </c>
      <c r="D32" s="7">
        <f>VLOOKUP(CONCATENATE($B32,"_",D$27),Distanzliste!$C$2:$E$226,IF($B$1="km",2,3),FALSE)</f>
        <v>86</v>
      </c>
      <c r="E32" s="7">
        <f>VLOOKUP(CONCATENATE($B32,"_",E$27),Distanzliste!$C$2:$E$226,IF($B$1="km",2,3),FALSE)</f>
        <v>65</v>
      </c>
      <c r="F32" s="7">
        <f>VLOOKUP(CONCATENATE($B32,"_",F$27),Distanzliste!$C$2:$E$226,IF($B$1="km",2,3),FALSE)</f>
        <v>39</v>
      </c>
      <c r="G32" s="7">
        <f>VLOOKUP(CONCATENATE($B32,"_",G$27),Distanzliste!$C$2:$E$226,IF($B$1="km",2,3),FALSE)</f>
        <v>0</v>
      </c>
      <c r="H32" s="7">
        <f>VLOOKUP(CONCATENATE($B32,"_",H$27),Distanzliste!$C$2:$E$226,IF($B$1="km",2,3),FALSE)</f>
        <v>96.3</v>
      </c>
      <c r="I32" s="9">
        <f>SUM(D32:H32)</f>
        <v>286.3</v>
      </c>
    </row>
    <row r="33" spans="1:9" ht="14.25">
      <c r="A33" s="6" t="s">
        <v>64</v>
      </c>
      <c r="B33" s="7">
        <f>H27</f>
        <v>10</v>
      </c>
      <c r="C33" s="7" t="str">
        <f>VLOOKUP(B33,Adressen!$A$2:$C$16,3,FALSE)</f>
        <v>PAF</v>
      </c>
      <c r="D33" s="7">
        <f>VLOOKUP(CONCATENATE($B33,"_",D$27),Distanzliste!$C$2:$E$226,IF($B$1="km",2,3),FALSE)</f>
        <v>27.2</v>
      </c>
      <c r="E33" s="7">
        <f>VLOOKUP(CONCATENATE($B33,"_",E$27),Distanzliste!$C$2:$E$226,IF($B$1="km",2,3),FALSE)</f>
        <v>34.5</v>
      </c>
      <c r="F33" s="7">
        <f>VLOOKUP(CONCATENATE($B33,"_",F$27),Distanzliste!$C$2:$E$226,IF($B$1="km",2,3),FALSE)</f>
        <v>100</v>
      </c>
      <c r="G33" s="7">
        <f>VLOOKUP(CONCATENATE($B33,"_",G$27),Distanzliste!$C$2:$E$226,IF($B$1="km",2,3),FALSE)</f>
        <v>96.3</v>
      </c>
      <c r="H33" s="7">
        <f>VLOOKUP(CONCATENATE($B33,"_",H$27),Distanzliste!$C$2:$E$226,IF($B$1="km",2,3),FALSE)</f>
        <v>0</v>
      </c>
      <c r="I33" s="9">
        <f>SUM(D33:H33)</f>
        <v>258</v>
      </c>
    </row>
    <row r="34" spans="1:9" ht="14.25">
      <c r="A34" s="6"/>
      <c r="B34" s="7"/>
      <c r="C34" s="7"/>
      <c r="D34" s="7"/>
      <c r="E34" s="7"/>
      <c r="F34" s="7"/>
      <c r="G34" s="7"/>
      <c r="H34" s="7" t="s">
        <v>438</v>
      </c>
      <c r="I34" s="9">
        <f>SUM(I29:I33)/20</f>
        <v>63.029999999999994</v>
      </c>
    </row>
    <row r="35" spans="1:9" ht="14.25">
      <c r="A35" s="6"/>
      <c r="B35" s="7"/>
      <c r="C35" s="7"/>
      <c r="D35" s="7"/>
      <c r="E35" s="7"/>
      <c r="F35" s="7"/>
      <c r="G35" s="7"/>
      <c r="H35" s="7" t="s">
        <v>442</v>
      </c>
      <c r="I35" s="9">
        <f>MIN(I29:I33)</f>
        <v>193.4</v>
      </c>
    </row>
    <row r="36" spans="1:9" ht="14.25">
      <c r="A36" s="10"/>
      <c r="B36" s="11"/>
      <c r="C36" s="11"/>
      <c r="D36" s="11"/>
      <c r="E36" s="11"/>
      <c r="F36" s="11"/>
      <c r="G36" s="11"/>
      <c r="H36" s="11" t="s">
        <v>443</v>
      </c>
      <c r="I36" s="12">
        <f>MAX(I29:I33)</f>
        <v>294.8</v>
      </c>
    </row>
    <row r="38" spans="1:9" ht="14.25">
      <c r="A38" s="3" t="s">
        <v>441</v>
      </c>
      <c r="B38" s="4"/>
      <c r="C38" s="4"/>
      <c r="D38" s="4" t="s">
        <v>65</v>
      </c>
      <c r="E38" s="4" t="s">
        <v>66</v>
      </c>
      <c r="F38" s="4" t="s">
        <v>67</v>
      </c>
      <c r="G38" s="4" t="s">
        <v>68</v>
      </c>
      <c r="H38" s="4" t="s">
        <v>69</v>
      </c>
      <c r="I38" s="5"/>
    </row>
    <row r="39" spans="1:9" ht="14.25">
      <c r="A39" s="6"/>
      <c r="B39" s="7"/>
      <c r="C39" s="7"/>
      <c r="D39" s="7">
        <f>L5</f>
        <v>4</v>
      </c>
      <c r="E39" s="7">
        <f>M5</f>
        <v>5</v>
      </c>
      <c r="F39" s="7">
        <f>N5</f>
        <v>6</v>
      </c>
      <c r="G39" s="7">
        <f>O5</f>
        <v>7</v>
      </c>
      <c r="H39" s="7">
        <f>P5</f>
        <v>13</v>
      </c>
      <c r="I39" s="8"/>
    </row>
    <row r="40" spans="1:9" ht="14.25">
      <c r="A40" s="6"/>
      <c r="B40" s="7"/>
      <c r="C40" s="7"/>
      <c r="D40" s="7" t="str">
        <f>VLOOKUP(D39,Adressen!$A$2:$C$16,3,FALSE)</f>
        <v>BGL</v>
      </c>
      <c r="E40" s="7" t="str">
        <f>VLOOKUP(E39,Adressen!$A$2:$C$16,3,FALSE)</f>
        <v>CAS</v>
      </c>
      <c r="F40" s="7" t="str">
        <f>VLOOKUP(F39,Adressen!$A$2:$C$16,3,FALSE)</f>
        <v>CGC</v>
      </c>
      <c r="G40" s="7" t="str">
        <f>VLOOKUP(G39,Adressen!$A$2:$C$16,3,FALSE)</f>
        <v>BAC</v>
      </c>
      <c r="H40" s="7" t="str">
        <f>VLOOKUP(H39,Adressen!$A$2:$C$16,3,FALSE)</f>
        <v>WIT</v>
      </c>
      <c r="I40" s="8" t="s">
        <v>437</v>
      </c>
    </row>
    <row r="41" spans="1:9" ht="14.25">
      <c r="A41" s="6" t="s">
        <v>65</v>
      </c>
      <c r="B41" s="7">
        <f>D39</f>
        <v>4</v>
      </c>
      <c r="C41" s="7" t="str">
        <f>VLOOKUP(B41,Adressen!$A$2:$C$16,3,FALSE)</f>
        <v>BGL</v>
      </c>
      <c r="D41" s="7">
        <f>VLOOKUP(CONCATENATE($B41,"_",D$39),Distanzliste!$C$2:$E$226,IF($B$1="km",2,3),FALSE)</f>
        <v>0</v>
      </c>
      <c r="E41" s="7">
        <f>VLOOKUP(CONCATENATE($B41,"_",E$39),Distanzliste!$C$2:$E$226,IF($B$1="km",2,3),FALSE)</f>
        <v>54.9</v>
      </c>
      <c r="F41" s="7">
        <f>VLOOKUP(CONCATENATE($B41,"_",F$39),Distanzliste!$C$2:$E$226,IF($B$1="km",2,3),FALSE)</f>
        <v>25.5</v>
      </c>
      <c r="G41" s="7">
        <f>VLOOKUP(CONCATENATE($B41,"_",G$39),Distanzliste!$C$2:$E$226,IF($B$1="km",2,3),FALSE)</f>
        <v>53.6</v>
      </c>
      <c r="H41" s="7">
        <f>VLOOKUP(CONCATENATE($B41,"_",H$39),Distanzliste!$C$2:$E$226,IF($B$1="km",2,3),FALSE)</f>
        <v>16.9</v>
      </c>
      <c r="I41" s="9">
        <f>SUM(D41:H41)</f>
        <v>150.9</v>
      </c>
    </row>
    <row r="42" spans="1:9" ht="14.25">
      <c r="A42" s="6" t="s">
        <v>66</v>
      </c>
      <c r="B42" s="7">
        <f>E39</f>
        <v>5</v>
      </c>
      <c r="C42" s="7" t="str">
        <f>VLOOKUP(B42,Adressen!$A$2:$C$16,3,FALSE)</f>
        <v>CAS</v>
      </c>
      <c r="D42" s="7">
        <f>VLOOKUP(CONCATENATE($B42,"_",D$39),Distanzliste!$C$2:$E$226,IF($B$1="km",2,3),FALSE)</f>
        <v>54.9</v>
      </c>
      <c r="E42" s="7">
        <f>VLOOKUP(CONCATENATE($B42,"_",E$39),Distanzliste!$C$2:$E$226,IF($B$1="km",2,3),FALSE)</f>
        <v>0</v>
      </c>
      <c r="F42" s="7">
        <f>VLOOKUP(CONCATENATE($B42,"_",F$39),Distanzliste!$C$2:$E$226,IF($B$1="km",2,3),FALSE)</f>
        <v>30.7</v>
      </c>
      <c r="G42" s="7">
        <f>VLOOKUP(CONCATENATE($B42,"_",G$39),Distanzliste!$C$2:$E$226,IF($B$1="km",2,3),FALSE)</f>
        <v>19.9</v>
      </c>
      <c r="H42" s="7">
        <f>VLOOKUP(CONCATENATE($B42,"_",H$39),Distanzliste!$C$2:$E$226,IF($B$1="km",2,3),FALSE)</f>
        <v>31.9</v>
      </c>
      <c r="I42" s="9">
        <f>SUM(D42:H42)</f>
        <v>137.4</v>
      </c>
    </row>
    <row r="43" spans="1:9" ht="14.25">
      <c r="A43" s="6" t="s">
        <v>67</v>
      </c>
      <c r="B43" s="7">
        <f>F39</f>
        <v>6</v>
      </c>
      <c r="C43" s="7" t="str">
        <f>VLOOKUP(B43,Adressen!$A$2:$C$16,3,FALSE)</f>
        <v>CGC</v>
      </c>
      <c r="D43" s="7">
        <f>VLOOKUP(CONCATENATE($B43,"_",D$39),Distanzliste!$C$2:$E$226,IF($B$1="km",2,3),FALSE)</f>
        <v>25.5</v>
      </c>
      <c r="E43" s="7">
        <f>VLOOKUP(CONCATENATE($B43,"_",E$39),Distanzliste!$C$2:$E$226,IF($B$1="km",2,3),FALSE)</f>
        <v>30.7</v>
      </c>
      <c r="F43" s="7">
        <f>VLOOKUP(CONCATENATE($B43,"_",F$39),Distanzliste!$C$2:$E$226,IF($B$1="km",2,3),FALSE)</f>
        <v>0</v>
      </c>
      <c r="G43" s="7">
        <f>VLOOKUP(CONCATENATE($B43,"_",G$39),Distanzliste!$C$2:$E$226,IF($B$1="km",2,3),FALSE)</f>
        <v>21.8</v>
      </c>
      <c r="H43" s="7">
        <f>VLOOKUP(CONCATENATE($B43,"_",H$39),Distanzliste!$C$2:$E$226,IF($B$1="km",2,3),FALSE)</f>
        <v>37.2</v>
      </c>
      <c r="I43" s="9">
        <f>SUM(D43:H43)</f>
        <v>115.2</v>
      </c>
    </row>
    <row r="44" spans="1:9" ht="14.25">
      <c r="A44" s="6" t="s">
        <v>68</v>
      </c>
      <c r="B44" s="7">
        <f>G39</f>
        <v>7</v>
      </c>
      <c r="C44" s="7" t="str">
        <f>VLOOKUP(B44,Adressen!$A$2:$C$16,3,FALSE)</f>
        <v>BAC</v>
      </c>
      <c r="D44" s="7">
        <f>VLOOKUP(CONCATENATE($B44,"_",D$39),Distanzliste!$C$2:$E$226,IF($B$1="km",2,3),FALSE)</f>
        <v>53.6</v>
      </c>
      <c r="E44" s="7">
        <f>VLOOKUP(CONCATENATE($B44,"_",E$39),Distanzliste!$C$2:$E$226,IF($B$1="km",2,3),FALSE)</f>
        <v>19.9</v>
      </c>
      <c r="F44" s="7">
        <f>VLOOKUP(CONCATENATE($B44,"_",F$39),Distanzliste!$C$2:$E$226,IF($B$1="km",2,3),FALSE)</f>
        <v>21.8</v>
      </c>
      <c r="G44" s="7">
        <f>VLOOKUP(CONCATENATE($B44,"_",G$39),Distanzliste!$C$2:$E$226,IF($B$1="km",2,3),FALSE)</f>
        <v>0</v>
      </c>
      <c r="H44" s="7">
        <f>VLOOKUP(CONCATENATE($B44,"_",H$39),Distanzliste!$C$2:$E$226,IF($B$1="km",2,3),FALSE)</f>
        <v>31.8</v>
      </c>
      <c r="I44" s="9">
        <f>SUM(D44:H44)</f>
        <v>127.1</v>
      </c>
    </row>
    <row r="45" spans="1:9" ht="14.25">
      <c r="A45" s="6" t="s">
        <v>69</v>
      </c>
      <c r="B45" s="7">
        <f>H39</f>
        <v>13</v>
      </c>
      <c r="C45" s="7" t="str">
        <f>VLOOKUP(B45,Adressen!$A$2:$C$16,3,FALSE)</f>
        <v>WIT</v>
      </c>
      <c r="D45" s="7">
        <f>VLOOKUP(CONCATENATE($B45,"_",D$39),Distanzliste!$C$2:$E$226,IF($B$1="km",2,3),FALSE)</f>
        <v>16.9</v>
      </c>
      <c r="E45" s="7">
        <f>VLOOKUP(CONCATENATE($B45,"_",E$39),Distanzliste!$C$2:$E$226,IF($B$1="km",2,3),FALSE)</f>
        <v>31.9</v>
      </c>
      <c r="F45" s="7">
        <f>VLOOKUP(CONCATENATE($B45,"_",F$39),Distanzliste!$C$2:$E$226,IF($B$1="km",2,3),FALSE)</f>
        <v>37.2</v>
      </c>
      <c r="G45" s="7">
        <f>VLOOKUP(CONCATENATE($B45,"_",G$39),Distanzliste!$C$2:$E$226,IF($B$1="km",2,3),FALSE)</f>
        <v>31.8</v>
      </c>
      <c r="H45" s="7">
        <f>VLOOKUP(CONCATENATE($B45,"_",H$39),Distanzliste!$C$2:$E$226,IF($B$1="km",2,3),FALSE)</f>
        <v>0</v>
      </c>
      <c r="I45" s="9">
        <f>SUM(D45:H45)</f>
        <v>117.8</v>
      </c>
    </row>
    <row r="46" spans="1:9" ht="14.25">
      <c r="A46" s="6"/>
      <c r="B46" s="7"/>
      <c r="C46" s="7"/>
      <c r="D46" s="7"/>
      <c r="E46" s="7"/>
      <c r="F46" s="7"/>
      <c r="G46" s="7"/>
      <c r="H46" s="7" t="s">
        <v>438</v>
      </c>
      <c r="I46" s="9">
        <f>SUM(I41:I45)/20</f>
        <v>32.42</v>
      </c>
    </row>
    <row r="47" spans="1:9" ht="14.25">
      <c r="A47" s="6"/>
      <c r="B47" s="7"/>
      <c r="C47" s="7"/>
      <c r="D47" s="7"/>
      <c r="E47" s="7"/>
      <c r="F47" s="7"/>
      <c r="G47" s="7"/>
      <c r="H47" s="7" t="s">
        <v>442</v>
      </c>
      <c r="I47" s="9">
        <f>MIN(I41:I45)</f>
        <v>115.2</v>
      </c>
    </row>
    <row r="48" spans="1:9" ht="14.25">
      <c r="A48" s="10"/>
      <c r="B48" s="11"/>
      <c r="C48" s="11"/>
      <c r="D48" s="11"/>
      <c r="E48" s="11"/>
      <c r="F48" s="11"/>
      <c r="G48" s="11"/>
      <c r="H48" s="11" t="s">
        <v>443</v>
      </c>
      <c r="I48" s="12">
        <f>MAX(I41:I45)</f>
        <v>150.9</v>
      </c>
    </row>
  </sheetData>
  <sheetProtection/>
  <mergeCells count="12">
    <mergeCell ref="B11:E11"/>
    <mergeCell ref="G11:J11"/>
    <mergeCell ref="L11:O11"/>
    <mergeCell ref="B12:E12"/>
    <mergeCell ref="G12:J12"/>
    <mergeCell ref="L12:O12"/>
    <mergeCell ref="B9:E9"/>
    <mergeCell ref="G9:J9"/>
    <mergeCell ref="L9:O9"/>
    <mergeCell ref="B10:E10"/>
    <mergeCell ref="G10:J10"/>
    <mergeCell ref="L10:O1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15.28125" style="0" bestFit="1" customWidth="1"/>
    <col min="2" max="2" width="6.57421875" style="0" bestFit="1" customWidth="1"/>
    <col min="3" max="7" width="5.57421875" style="0" bestFit="1" customWidth="1"/>
    <col min="8" max="8" width="8.421875" style="0" bestFit="1" customWidth="1"/>
    <col min="9" max="9" width="7.00390625" style="0" bestFit="1" customWidth="1"/>
    <col min="10" max="16" width="5.57421875" style="0" bestFit="1" customWidth="1"/>
  </cols>
  <sheetData>
    <row r="1" spans="1:16" ht="14.25">
      <c r="A1" t="s">
        <v>210</v>
      </c>
      <c r="B1" s="22" t="s">
        <v>190</v>
      </c>
      <c r="P1" s="23" t="s">
        <v>452</v>
      </c>
    </row>
    <row r="2" spans="1:2" ht="14.25">
      <c r="A2" t="s">
        <v>449</v>
      </c>
      <c r="B2" s="1">
        <f>SUM(B8:P8)</f>
        <v>3976.7999999999997</v>
      </c>
    </row>
    <row r="4" spans="2:16" ht="14.25">
      <c r="B4" s="3" t="s">
        <v>55</v>
      </c>
      <c r="C4" s="4" t="s">
        <v>56</v>
      </c>
      <c r="D4" s="4" t="s">
        <v>57</v>
      </c>
      <c r="E4" s="4" t="s">
        <v>58</v>
      </c>
      <c r="F4" s="5" t="s">
        <v>59</v>
      </c>
      <c r="G4" s="3" t="s">
        <v>60</v>
      </c>
      <c r="H4" s="4" t="s">
        <v>61</v>
      </c>
      <c r="I4" s="4" t="s">
        <v>62</v>
      </c>
      <c r="J4" s="4" t="s">
        <v>63</v>
      </c>
      <c r="K4" s="5" t="s">
        <v>64</v>
      </c>
      <c r="L4" s="3" t="s">
        <v>65</v>
      </c>
      <c r="M4" s="4" t="s">
        <v>66</v>
      </c>
      <c r="N4" s="4" t="s">
        <v>67</v>
      </c>
      <c r="O4" s="4" t="s">
        <v>68</v>
      </c>
      <c r="P4" s="5" t="s">
        <v>69</v>
      </c>
    </row>
    <row r="5" spans="1:16" ht="14.25">
      <c r="A5" t="s">
        <v>445</v>
      </c>
      <c r="B5" s="15">
        <v>1</v>
      </c>
      <c r="C5" s="13">
        <v>5</v>
      </c>
      <c r="D5" s="13">
        <v>12</v>
      </c>
      <c r="E5" s="13">
        <v>13</v>
      </c>
      <c r="F5" s="16">
        <v>15</v>
      </c>
      <c r="G5" s="15">
        <v>2</v>
      </c>
      <c r="H5" s="13">
        <v>3</v>
      </c>
      <c r="I5" s="13">
        <v>10</v>
      </c>
      <c r="J5" s="13">
        <v>11</v>
      </c>
      <c r="K5" s="16">
        <v>14</v>
      </c>
      <c r="L5" s="15">
        <v>4</v>
      </c>
      <c r="M5" s="13">
        <v>6</v>
      </c>
      <c r="N5" s="13">
        <v>7</v>
      </c>
      <c r="O5" s="13">
        <v>8</v>
      </c>
      <c r="P5" s="16">
        <v>9</v>
      </c>
    </row>
    <row r="6" spans="1:17" ht="14.25">
      <c r="A6" t="s">
        <v>192</v>
      </c>
      <c r="B6" s="6" t="str">
        <f>VLOOKUP(B5,Adressen!$A$2:$D$16,3,FALSE)</f>
        <v>PAD</v>
      </c>
      <c r="C6" s="7" t="str">
        <f>VLOOKUP(C5,Adressen!$A$2:$D$16,3,FALSE)</f>
        <v>CAS</v>
      </c>
      <c r="D6" s="7" t="str">
        <f>VLOOKUP(D5,Adressen!$A$2:$D$16,3,FALSE)</f>
        <v>HAG</v>
      </c>
      <c r="E6" s="7" t="str">
        <f>VLOOKUP(E5,Adressen!$A$2:$D$16,3,FALSE)</f>
        <v>WIT</v>
      </c>
      <c r="F6" s="8" t="str">
        <f>VLOOKUP(F5,Adressen!$A$2:$D$16,3,FALSE)</f>
        <v>BAL</v>
      </c>
      <c r="G6" s="6" t="str">
        <f>VLOOKUP(G5,Adressen!$A$2:$D$16,3,FALSE)</f>
        <v>DOR</v>
      </c>
      <c r="H6" s="7" t="str">
        <f>VLOOKUP(H5,Adressen!$A$2:$D$16,3,FALSE)</f>
        <v>BÜT</v>
      </c>
      <c r="I6" s="7" t="str">
        <f>VLOOKUP(I5,Adressen!$A$2:$D$16,3,FALSE)</f>
        <v>PAF</v>
      </c>
      <c r="J6" s="7" t="str">
        <f>VLOOKUP(J5,Adressen!$A$2:$D$16,3,FALSE)</f>
        <v>HER</v>
      </c>
      <c r="K6" s="8" t="str">
        <f>VLOOKUP(K5,Adressen!$A$2:$D$16,3,FALSE)</f>
        <v>LÜD</v>
      </c>
      <c r="L6" s="6" t="str">
        <f>VLOOKUP(L5,Adressen!$A$2:$D$16,3,FALSE)</f>
        <v>BGL</v>
      </c>
      <c r="M6" s="7" t="str">
        <f>VLOOKUP(M5,Adressen!$A$2:$D$16,3,FALSE)</f>
        <v>CGC</v>
      </c>
      <c r="N6" s="7" t="str">
        <f>VLOOKUP(N5,Adressen!$A$2:$D$16,3,FALSE)</f>
        <v>BAC</v>
      </c>
      <c r="O6" s="7" t="str">
        <f>VLOOKUP(O5,Adressen!$A$2:$D$16,3,FALSE)</f>
        <v>GLA</v>
      </c>
      <c r="P6" s="8" t="str">
        <f>VLOOKUP(P5,Adressen!$A$2:$D$16,3,FALSE)</f>
        <v>WES</v>
      </c>
      <c r="Q6" s="1"/>
    </row>
    <row r="7" spans="1:17" ht="14.25">
      <c r="A7" t="s">
        <v>30</v>
      </c>
      <c r="B7" s="6">
        <f>VLOOKUP(B5,Adressen!$A$2:$D$16,4,FALSE)</f>
        <v>1</v>
      </c>
      <c r="C7" s="7">
        <f>VLOOKUP(C5,Adressen!$A$2:$D$16,4,FALSE)</f>
        <v>2</v>
      </c>
      <c r="D7" s="7">
        <f>VLOOKUP(D5,Adressen!$A$2:$D$16,4,FALSE)</f>
        <v>4</v>
      </c>
      <c r="E7" s="7">
        <f>VLOOKUP(E5,Adressen!$A$2:$D$16,4,FALSE)</f>
        <v>2</v>
      </c>
      <c r="F7" s="8">
        <f>VLOOKUP(F5,Adressen!$A$2:$D$16,4,FALSE)</f>
        <v>3</v>
      </c>
      <c r="G7" s="6">
        <f>VLOOKUP(G5,Adressen!$A$2:$D$16,4,FALSE)</f>
        <v>2</v>
      </c>
      <c r="H7" s="7">
        <f>VLOOKUP(H5,Adressen!$A$2:$D$16,4,FALSE)</f>
        <v>2</v>
      </c>
      <c r="I7" s="7">
        <f>VLOOKUP(I5,Adressen!$A$2:$D$16,4,FALSE)</f>
        <v>2</v>
      </c>
      <c r="J7" s="7">
        <f>VLOOKUP(J5,Adressen!$A$2:$D$16,4,FALSE)</f>
        <v>4</v>
      </c>
      <c r="K7" s="8">
        <f>VLOOKUP(K5,Adressen!$A$2:$D$16,4,FALSE)</f>
        <v>2</v>
      </c>
      <c r="L7" s="6">
        <f>VLOOKUP(L5,Adressen!$A$2:$D$16,4,FALSE)</f>
        <v>2</v>
      </c>
      <c r="M7" s="7">
        <f>VLOOKUP(M5,Adressen!$A$2:$D$16,4,FALSE)</f>
        <v>3</v>
      </c>
      <c r="N7" s="7">
        <f>VLOOKUP(N5,Adressen!$A$2:$D$16,4,FALSE)</f>
        <v>1</v>
      </c>
      <c r="O7" s="7">
        <f>VLOOKUP(O5,Adressen!$A$2:$D$16,4,FALSE)</f>
        <v>2</v>
      </c>
      <c r="P7" s="8">
        <f>VLOOKUP(P5,Adressen!$A$2:$D$16,4,FALSE)</f>
        <v>1</v>
      </c>
      <c r="Q7" s="1"/>
    </row>
    <row r="8" spans="1:17" ht="14.25">
      <c r="A8" s="2" t="str">
        <f>CONCATENATE("Summe Fahrt-",B1)</f>
        <v>Summe Fahrt-km</v>
      </c>
      <c r="B8" s="17">
        <f>I17</f>
        <v>491</v>
      </c>
      <c r="C8" s="14">
        <f>I18</f>
        <v>263.90000000000003</v>
      </c>
      <c r="D8" s="14">
        <f>I19</f>
        <v>231.8</v>
      </c>
      <c r="E8" s="14">
        <f>I20</f>
        <v>263.7</v>
      </c>
      <c r="F8" s="9">
        <f>I21</f>
        <v>273.6</v>
      </c>
      <c r="G8" s="17">
        <f>I29</f>
        <v>276.7</v>
      </c>
      <c r="H8" s="14">
        <f>I30</f>
        <v>306</v>
      </c>
      <c r="I8" s="14">
        <f>I31</f>
        <v>326.7</v>
      </c>
      <c r="J8" s="14">
        <f>I32</f>
        <v>387.3</v>
      </c>
      <c r="K8" s="9">
        <f>I33</f>
        <v>406.3</v>
      </c>
      <c r="L8" s="17">
        <f>I41</f>
        <v>188.7</v>
      </c>
      <c r="M8" s="14">
        <f>I42</f>
        <v>101.19999999999999</v>
      </c>
      <c r="N8" s="14">
        <f>I43</f>
        <v>146.9</v>
      </c>
      <c r="O8" s="14">
        <f>I44</f>
        <v>98.3</v>
      </c>
      <c r="P8" s="9">
        <f>I45</f>
        <v>214.7</v>
      </c>
      <c r="Q8" s="1"/>
    </row>
    <row r="9" spans="1:17" ht="14.25">
      <c r="A9" s="19" t="s">
        <v>446</v>
      </c>
      <c r="B9" s="25" t="str">
        <f>CONCATENATE("Mittel ",$B$1," pro Fahrt")</f>
        <v>Mittel km pro Fahrt</v>
      </c>
      <c r="C9" s="26"/>
      <c r="D9" s="26"/>
      <c r="E9" s="26"/>
      <c r="F9" s="9">
        <f>SUM(B8:F8)/20</f>
        <v>76.2</v>
      </c>
      <c r="G9" s="25" t="str">
        <f>CONCATENATE("Mittel ",$B$1," pro Fahrt")</f>
        <v>Mittel km pro Fahrt</v>
      </c>
      <c r="H9" s="26"/>
      <c r="I9" s="26"/>
      <c r="J9" s="26"/>
      <c r="K9" s="9">
        <f>SUM(G8:K8)/20</f>
        <v>85.15</v>
      </c>
      <c r="L9" s="25" t="str">
        <f>CONCATENATE("Mittel ",$B$1," pro Fahrt")</f>
        <v>Mittel km pro Fahrt</v>
      </c>
      <c r="M9" s="26"/>
      <c r="N9" s="26"/>
      <c r="O9" s="26"/>
      <c r="P9" s="9">
        <f>SUM(L8:P8)/20</f>
        <v>37.489999999999995</v>
      </c>
      <c r="Q9" s="1"/>
    </row>
    <row r="10" spans="1:17" ht="14.25">
      <c r="A10" s="20" t="b">
        <f>AND(AND(COUNTIF($B5:$P5,1)=1,COUNTIF($B5:$P5,2)=1,COUNTIF($B5:$P5,3)=1,COUNTIF($B5:$P5,4)=1,COUNTIF($B5:$P5,5)=1,COUNTIF($B5:$P5,6)=1,COUNTIF($B5:$P5,7)=1,COUNTIF($B5:$P5,8)=1),AND(COUNTIF($B5:$P5,9)=1,COUNTIF($B5:$P5,10)=1,COUNTIF($B5:$P5,11)=1,COUNTIF($B5:$P5,12)=1,COUNTIF($B5:$P5,13)=1,COUNTIF($B5:$P5,14)=1,COUNTIF($B5:$P5,15)=1))</f>
        <v>1</v>
      </c>
      <c r="B10" s="25" t="str">
        <f>CONCATENATE("maximale Fahrt-",$B$1)</f>
        <v>maximale Fahrt-km</v>
      </c>
      <c r="C10" s="26"/>
      <c r="D10" s="26"/>
      <c r="E10" s="26"/>
      <c r="F10" s="9">
        <f>MAX(B8:F8)</f>
        <v>491</v>
      </c>
      <c r="G10" s="25" t="str">
        <f>CONCATENATE("maximale Fahrt-",$B$1)</f>
        <v>maximale Fahrt-km</v>
      </c>
      <c r="H10" s="26"/>
      <c r="I10" s="26"/>
      <c r="J10" s="26"/>
      <c r="K10" s="9">
        <f>MAX(G8:K8)</f>
        <v>406.3</v>
      </c>
      <c r="L10" s="25" t="str">
        <f>CONCATENATE("maximale Fahrt-",$B$1)</f>
        <v>maximale Fahrt-km</v>
      </c>
      <c r="M10" s="26"/>
      <c r="N10" s="26"/>
      <c r="O10" s="26"/>
      <c r="P10" s="9">
        <f>MAX(L8:P8)</f>
        <v>214.7</v>
      </c>
      <c r="Q10" s="1"/>
    </row>
    <row r="11" spans="1:17" ht="14.25">
      <c r="A11" s="19" t="s">
        <v>448</v>
      </c>
      <c r="B11" s="25" t="str">
        <f>CONCATENATE("minimale Fahrt-",$B$1)</f>
        <v>minimale Fahrt-km</v>
      </c>
      <c r="C11" s="26"/>
      <c r="D11" s="26"/>
      <c r="E11" s="26"/>
      <c r="F11" s="9">
        <f>MIN(B8:F8)</f>
        <v>231.8</v>
      </c>
      <c r="G11" s="25" t="str">
        <f>CONCATENATE("minimale Fahrt-",$B$1)</f>
        <v>minimale Fahrt-km</v>
      </c>
      <c r="H11" s="26"/>
      <c r="I11" s="26"/>
      <c r="J11" s="26"/>
      <c r="K11" s="9">
        <f>MIN(G8:K8)</f>
        <v>276.7</v>
      </c>
      <c r="L11" s="25" t="str">
        <f>CONCATENATE("minimale Fahrt-",$B$1)</f>
        <v>minimale Fahrt-km</v>
      </c>
      <c r="M11" s="26"/>
      <c r="N11" s="26"/>
      <c r="O11" s="26"/>
      <c r="P11" s="9">
        <f>MIN(L8:P8)</f>
        <v>98.3</v>
      </c>
      <c r="Q11" s="1"/>
    </row>
    <row r="12" spans="1:17" ht="14.25">
      <c r="A12" s="21">
        <f>MIN(F12,K12,P12)</f>
        <v>2</v>
      </c>
      <c r="B12" s="27" t="s">
        <v>447</v>
      </c>
      <c r="C12" s="28"/>
      <c r="D12" s="28"/>
      <c r="E12" s="28"/>
      <c r="F12" s="18">
        <f>IF(COUNTIF(B7:F7,1)&gt;0,1,0)+IF(COUNTIF(B7:F7,2)&gt;0,1,0)+IF(COUNTIF(B7:F7,3)&gt;0,1,0)+IF(COUNTIF(B7:F7,4)&gt;0,1,0)</f>
        <v>4</v>
      </c>
      <c r="G12" s="27" t="s">
        <v>447</v>
      </c>
      <c r="H12" s="28"/>
      <c r="I12" s="28"/>
      <c r="J12" s="28"/>
      <c r="K12" s="18">
        <f>IF(COUNTIF(G7:K7,1)&gt;0,1,0)+IF(COUNTIF(G7:K7,2)&gt;0,1,0)+IF(COUNTIF(G7:K7,3)&gt;0,1,0)+IF(COUNTIF(G7:K7,4)&gt;0,1,0)</f>
        <v>2</v>
      </c>
      <c r="L12" s="27" t="s">
        <v>447</v>
      </c>
      <c r="M12" s="28"/>
      <c r="N12" s="28"/>
      <c r="O12" s="28"/>
      <c r="P12" s="18">
        <f>IF(COUNTIF(L7:P7,1)&gt;0,1,0)+IF(COUNTIF(L7:P7,2)&gt;0,1,0)+IF(COUNTIF(L7:P7,3)&gt;0,1,0)+IF(COUNTIF(L7:P7,4)&gt;0,1,0)</f>
        <v>3</v>
      </c>
      <c r="Q12" s="1"/>
    </row>
    <row r="13" spans="1:17" ht="14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9" ht="14.25">
      <c r="A14" s="3" t="s">
        <v>439</v>
      </c>
      <c r="B14" s="4"/>
      <c r="C14" s="4"/>
      <c r="D14" s="4" t="s">
        <v>55</v>
      </c>
      <c r="E14" s="4" t="s">
        <v>56</v>
      </c>
      <c r="F14" s="4" t="s">
        <v>57</v>
      </c>
      <c r="G14" s="4" t="s">
        <v>58</v>
      </c>
      <c r="H14" s="4" t="s">
        <v>59</v>
      </c>
      <c r="I14" s="5"/>
    </row>
    <row r="15" spans="1:9" ht="14.25">
      <c r="A15" s="6"/>
      <c r="B15" s="7"/>
      <c r="C15" s="7"/>
      <c r="D15" s="7">
        <f>B5</f>
        <v>1</v>
      </c>
      <c r="E15" s="7">
        <f>C5</f>
        <v>5</v>
      </c>
      <c r="F15" s="7">
        <f>D5</f>
        <v>12</v>
      </c>
      <c r="G15" s="7">
        <f>E5</f>
        <v>13</v>
      </c>
      <c r="H15" s="7">
        <f>F5</f>
        <v>15</v>
      </c>
      <c r="I15" s="8"/>
    </row>
    <row r="16" spans="1:9" ht="14.25">
      <c r="A16" s="6"/>
      <c r="B16" s="7"/>
      <c r="C16" s="7"/>
      <c r="D16" s="7" t="str">
        <f>VLOOKUP(D15,Adressen!$A$2:$C$16,3,FALSE)</f>
        <v>PAD</v>
      </c>
      <c r="E16" s="7" t="str">
        <f>VLOOKUP(E15,Adressen!$A$2:$C$16,3,FALSE)</f>
        <v>CAS</v>
      </c>
      <c r="F16" s="7" t="str">
        <f>VLOOKUP(F15,Adressen!$A$2:$C$16,3,FALSE)</f>
        <v>HAG</v>
      </c>
      <c r="G16" s="7" t="str">
        <f>VLOOKUP(G15,Adressen!$A$2:$C$16,3,FALSE)</f>
        <v>WIT</v>
      </c>
      <c r="H16" s="7" t="str">
        <f>VLOOKUP(H15,Adressen!$A$2:$C$16,3,FALSE)</f>
        <v>BAL</v>
      </c>
      <c r="I16" s="8" t="s">
        <v>437</v>
      </c>
    </row>
    <row r="17" spans="1:9" ht="14.25">
      <c r="A17" s="6" t="s">
        <v>55</v>
      </c>
      <c r="B17" s="7">
        <f>D15</f>
        <v>1</v>
      </c>
      <c r="C17" s="7" t="str">
        <f>VLOOKUP(B17,Adressen!$A$2:$C$16,3,FALSE)</f>
        <v>PAD</v>
      </c>
      <c r="D17" s="7">
        <f>VLOOKUP(CONCATENATE($B17,"_",D$15),Distanzliste!$C$2:$E$226,IF($B$1="km",2,3),FALSE)</f>
        <v>0</v>
      </c>
      <c r="E17" s="7">
        <f>VLOOKUP(CONCATENATE($B17,"_",E$15),Distanzliste!$C$2:$E$226,IF($B$1="km",2,3),FALSE)</f>
        <v>145</v>
      </c>
      <c r="F17" s="7">
        <f>VLOOKUP(CONCATENATE($B17,"_",F$15),Distanzliste!$C$2:$E$226,IF($B$1="km",2,3),FALSE)</f>
        <v>112</v>
      </c>
      <c r="G17" s="7">
        <f>VLOOKUP(CONCATENATE($B17,"_",G$15),Distanzliste!$C$2:$E$226,IF($B$1="km",2,3),FALSE)</f>
        <v>131</v>
      </c>
      <c r="H17" s="7">
        <f>VLOOKUP(CONCATENATE($B17,"_",H$15),Distanzliste!$C$2:$E$226,IF($B$1="km",2,3),FALSE)</f>
        <v>103</v>
      </c>
      <c r="I17" s="9">
        <f>SUM(D17:H17)</f>
        <v>491</v>
      </c>
    </row>
    <row r="18" spans="1:9" ht="14.25">
      <c r="A18" s="6" t="s">
        <v>56</v>
      </c>
      <c r="B18" s="7">
        <f>E15</f>
        <v>5</v>
      </c>
      <c r="C18" s="7" t="str">
        <f>VLOOKUP(B18,Adressen!$A$2:$C$16,3,FALSE)</f>
        <v>CAS</v>
      </c>
      <c r="D18" s="7">
        <f>VLOOKUP(CONCATENATE($B18,"_",D$15),Distanzliste!$C$2:$E$226,IF($B$1="km",2,3),FALSE)</f>
        <v>145</v>
      </c>
      <c r="E18" s="7">
        <f>VLOOKUP(CONCATENATE($B18,"_",E$15),Distanzliste!$C$2:$E$226,IF($B$1="km",2,3),FALSE)</f>
        <v>0</v>
      </c>
      <c r="F18" s="7">
        <f>VLOOKUP(CONCATENATE($B18,"_",F$15),Distanzliste!$C$2:$E$226,IF($B$1="km",2,3),FALSE)</f>
        <v>37.8</v>
      </c>
      <c r="G18" s="7">
        <f>VLOOKUP(CONCATENATE($B18,"_",G$15),Distanzliste!$C$2:$E$226,IF($B$1="km",2,3),FALSE)</f>
        <v>31.9</v>
      </c>
      <c r="H18" s="7">
        <f>VLOOKUP(CONCATENATE($B18,"_",H$15),Distanzliste!$C$2:$E$226,IF($B$1="km",2,3),FALSE)</f>
        <v>49.2</v>
      </c>
      <c r="I18" s="9">
        <f>SUM(D18:H18)</f>
        <v>263.90000000000003</v>
      </c>
    </row>
    <row r="19" spans="1:9" ht="14.25">
      <c r="A19" s="6" t="s">
        <v>57</v>
      </c>
      <c r="B19" s="7">
        <f>F15</f>
        <v>12</v>
      </c>
      <c r="C19" s="7" t="str">
        <f>VLOOKUP(B19,Adressen!$A$2:$C$16,3,FALSE)</f>
        <v>HAG</v>
      </c>
      <c r="D19" s="7">
        <f>VLOOKUP(CONCATENATE($B19,"_",D$15),Distanzliste!$C$2:$E$226,IF($B$1="km",2,3),FALSE)</f>
        <v>112</v>
      </c>
      <c r="E19" s="7">
        <f>VLOOKUP(CONCATENATE($B19,"_",E$15),Distanzliste!$C$2:$E$226,IF($B$1="km",2,3),FALSE)</f>
        <v>37.8</v>
      </c>
      <c r="F19" s="7">
        <f>VLOOKUP(CONCATENATE($B19,"_",F$15),Distanzliste!$C$2:$E$226,IF($B$1="km",2,3),FALSE)</f>
        <v>0</v>
      </c>
      <c r="G19" s="7">
        <f>VLOOKUP(CONCATENATE($B19,"_",G$15),Distanzliste!$C$2:$E$226,IF($B$1="km",2,3),FALSE)</f>
        <v>30.7</v>
      </c>
      <c r="H19" s="7">
        <f>VLOOKUP(CONCATENATE($B19,"_",H$15),Distanzliste!$C$2:$E$226,IF($B$1="km",2,3),FALSE)</f>
        <v>51.3</v>
      </c>
      <c r="I19" s="9">
        <f>SUM(D19:H19)</f>
        <v>231.8</v>
      </c>
    </row>
    <row r="20" spans="1:9" ht="14.25">
      <c r="A20" s="6" t="s">
        <v>58</v>
      </c>
      <c r="B20" s="7">
        <f>G15</f>
        <v>13</v>
      </c>
      <c r="C20" s="7" t="str">
        <f>VLOOKUP(B20,Adressen!$A$2:$C$16,3,FALSE)</f>
        <v>WIT</v>
      </c>
      <c r="D20" s="7">
        <f>VLOOKUP(CONCATENATE($B20,"_",D$15),Distanzliste!$C$2:$E$226,IF($B$1="km",2,3),FALSE)</f>
        <v>131</v>
      </c>
      <c r="E20" s="7">
        <f>VLOOKUP(CONCATENATE($B20,"_",E$15),Distanzliste!$C$2:$E$226,IF($B$1="km",2,3),FALSE)</f>
        <v>31.9</v>
      </c>
      <c r="F20" s="7">
        <f>VLOOKUP(CONCATENATE($B20,"_",F$15),Distanzliste!$C$2:$E$226,IF($B$1="km",2,3),FALSE)</f>
        <v>30.7</v>
      </c>
      <c r="G20" s="7">
        <f>VLOOKUP(CONCATENATE($B20,"_",G$15),Distanzliste!$C$2:$E$226,IF($B$1="km",2,3),FALSE)</f>
        <v>0</v>
      </c>
      <c r="H20" s="7">
        <f>VLOOKUP(CONCATENATE($B20,"_",H$15),Distanzliste!$C$2:$E$226,IF($B$1="km",2,3),FALSE)</f>
        <v>70.1</v>
      </c>
      <c r="I20" s="9">
        <f>SUM(D20:H20)</f>
        <v>263.7</v>
      </c>
    </row>
    <row r="21" spans="1:9" ht="14.25">
      <c r="A21" s="6" t="s">
        <v>59</v>
      </c>
      <c r="B21" s="7">
        <f>H15</f>
        <v>15</v>
      </c>
      <c r="C21" s="7" t="str">
        <f>VLOOKUP(B21,Adressen!$A$2:$C$16,3,FALSE)</f>
        <v>BAL</v>
      </c>
      <c r="D21" s="7">
        <f>VLOOKUP(CONCATENATE($B21,"_",D$15),Distanzliste!$C$2:$E$226,IF($B$1="km",2,3),FALSE)</f>
        <v>103</v>
      </c>
      <c r="E21" s="7">
        <f>VLOOKUP(CONCATENATE($B21,"_",E$15),Distanzliste!$C$2:$E$226,IF($B$1="km",2,3),FALSE)</f>
        <v>49.2</v>
      </c>
      <c r="F21" s="7">
        <f>VLOOKUP(CONCATENATE($B21,"_",F$15),Distanzliste!$C$2:$E$226,IF($B$1="km",2,3),FALSE)</f>
        <v>51.3</v>
      </c>
      <c r="G21" s="7">
        <f>VLOOKUP(CONCATENATE($B21,"_",G$15),Distanzliste!$C$2:$E$226,IF($B$1="km",2,3),FALSE)</f>
        <v>70.1</v>
      </c>
      <c r="H21" s="7">
        <f>VLOOKUP(CONCATENATE($B21,"_",H$15),Distanzliste!$C$2:$E$226,IF($B$1="km",2,3),FALSE)</f>
        <v>0</v>
      </c>
      <c r="I21" s="9">
        <f>SUM(D21:H21)</f>
        <v>273.6</v>
      </c>
    </row>
    <row r="22" spans="1:9" ht="14.25">
      <c r="A22" s="6"/>
      <c r="B22" s="7"/>
      <c r="C22" s="7"/>
      <c r="D22" s="7"/>
      <c r="E22" s="7"/>
      <c r="F22" s="7"/>
      <c r="G22" s="7"/>
      <c r="H22" s="7" t="s">
        <v>438</v>
      </c>
      <c r="I22" s="9">
        <f>SUM(I17:I21)/20</f>
        <v>76.2</v>
      </c>
    </row>
    <row r="23" spans="1:9" ht="14.25">
      <c r="A23" s="6"/>
      <c r="B23" s="7"/>
      <c r="C23" s="7"/>
      <c r="D23" s="7"/>
      <c r="E23" s="7"/>
      <c r="F23" s="7"/>
      <c r="G23" s="7"/>
      <c r="H23" s="7" t="s">
        <v>442</v>
      </c>
      <c r="I23" s="9">
        <f>MIN(I17:I21)</f>
        <v>231.8</v>
      </c>
    </row>
    <row r="24" spans="1:9" ht="14.25">
      <c r="A24" s="10"/>
      <c r="B24" s="11"/>
      <c r="C24" s="11"/>
      <c r="D24" s="11"/>
      <c r="E24" s="11"/>
      <c r="F24" s="11"/>
      <c r="G24" s="11"/>
      <c r="H24" s="11" t="s">
        <v>443</v>
      </c>
      <c r="I24" s="12">
        <f>MAX(I17:I21)</f>
        <v>491</v>
      </c>
    </row>
    <row r="26" spans="1:9" ht="14.25">
      <c r="A26" s="3" t="s">
        <v>440</v>
      </c>
      <c r="B26" s="4"/>
      <c r="C26" s="4"/>
      <c r="D26" s="4" t="s">
        <v>60</v>
      </c>
      <c r="E26" s="4" t="s">
        <v>61</v>
      </c>
      <c r="F26" s="4" t="s">
        <v>62</v>
      </c>
      <c r="G26" s="4" t="s">
        <v>63</v>
      </c>
      <c r="H26" s="4" t="s">
        <v>64</v>
      </c>
      <c r="I26" s="5"/>
    </row>
    <row r="27" spans="1:9" ht="14.25">
      <c r="A27" s="6"/>
      <c r="B27" s="7"/>
      <c r="C27" s="7"/>
      <c r="D27" s="7">
        <f>G5</f>
        <v>2</v>
      </c>
      <c r="E27" s="7">
        <f>H5</f>
        <v>3</v>
      </c>
      <c r="F27" s="7">
        <f>I5</f>
        <v>10</v>
      </c>
      <c r="G27" s="7">
        <f>J5</f>
        <v>11</v>
      </c>
      <c r="H27" s="7">
        <f>K5</f>
        <v>14</v>
      </c>
      <c r="I27" s="8"/>
    </row>
    <row r="28" spans="1:9" ht="14.25">
      <c r="A28" s="6"/>
      <c r="B28" s="7"/>
      <c r="C28" s="7"/>
      <c r="D28" s="7" t="str">
        <f>VLOOKUP(D27,Adressen!$A$2:$C$16,3,FALSE)</f>
        <v>DOR</v>
      </c>
      <c r="E28" s="7" t="str">
        <f>VLOOKUP(E27,Adressen!$A$2:$C$16,3,FALSE)</f>
        <v>BÜT</v>
      </c>
      <c r="F28" s="7" t="str">
        <f>VLOOKUP(F27,Adressen!$A$2:$C$16,3,FALSE)</f>
        <v>PAF</v>
      </c>
      <c r="G28" s="7" t="str">
        <f>VLOOKUP(G27,Adressen!$A$2:$C$16,3,FALSE)</f>
        <v>HER</v>
      </c>
      <c r="H28" s="7" t="str">
        <f>VLOOKUP(H27,Adressen!$A$2:$C$16,3,FALSE)</f>
        <v>LÜD</v>
      </c>
      <c r="I28" s="8" t="s">
        <v>437</v>
      </c>
    </row>
    <row r="29" spans="1:9" ht="14.25">
      <c r="A29" s="6" t="s">
        <v>60</v>
      </c>
      <c r="B29" s="7">
        <f>D27</f>
        <v>2</v>
      </c>
      <c r="C29" s="7" t="str">
        <f>VLOOKUP(B29,Adressen!$A$2:$C$16,3,FALSE)</f>
        <v>DOR</v>
      </c>
      <c r="D29" s="7">
        <f>VLOOKUP(CONCATENATE($B29,"_",D$27),Distanzliste!$C$2:$E$226,IF($B$1="km",2,3),FALSE)</f>
        <v>0</v>
      </c>
      <c r="E29" s="7">
        <f>VLOOKUP(CONCATENATE($B29,"_",E$27),Distanzliste!$C$2:$E$226,IF($B$1="km",2,3),FALSE)</f>
        <v>26.5</v>
      </c>
      <c r="F29" s="7">
        <f>VLOOKUP(CONCATENATE($B29,"_",F$27),Distanzliste!$C$2:$E$226,IF($B$1="km",2,3),FALSE)</f>
        <v>27.2</v>
      </c>
      <c r="G29" s="7">
        <f>VLOOKUP(CONCATENATE($B29,"_",G$27),Distanzliste!$C$2:$E$226,IF($B$1="km",2,3),FALSE)</f>
        <v>104</v>
      </c>
      <c r="H29" s="7">
        <f>VLOOKUP(CONCATENATE($B29,"_",H$27),Distanzliste!$C$2:$E$226,IF($B$1="km",2,3),FALSE)</f>
        <v>119</v>
      </c>
      <c r="I29" s="9">
        <f>SUM(D29:H29)</f>
        <v>276.7</v>
      </c>
    </row>
    <row r="30" spans="1:9" ht="14.25">
      <c r="A30" s="6" t="s">
        <v>61</v>
      </c>
      <c r="B30" s="7">
        <f>E27</f>
        <v>3</v>
      </c>
      <c r="C30" s="7" t="str">
        <f>VLOOKUP(B30,Adressen!$A$2:$C$16,3,FALSE)</f>
        <v>BÜT</v>
      </c>
      <c r="D30" s="7">
        <f>VLOOKUP(CONCATENATE($B30,"_",D$27),Distanzliste!$C$2:$E$226,IF($B$1="km",2,3),FALSE)</f>
        <v>26.5</v>
      </c>
      <c r="E30" s="7">
        <f>VLOOKUP(CONCATENATE($B30,"_",E$27),Distanzliste!$C$2:$E$226,IF($B$1="km",2,3),FALSE)</f>
        <v>0</v>
      </c>
      <c r="F30" s="7">
        <f>VLOOKUP(CONCATENATE($B30,"_",F$27),Distanzliste!$C$2:$E$226,IF($B$1="km",2,3),FALSE)</f>
        <v>34.5</v>
      </c>
      <c r="G30" s="7">
        <f>VLOOKUP(CONCATENATE($B30,"_",G$27),Distanzliste!$C$2:$E$226,IF($B$1="km",2,3),FALSE)</f>
        <v>128</v>
      </c>
      <c r="H30" s="7">
        <f>VLOOKUP(CONCATENATE($B30,"_",H$27),Distanzliste!$C$2:$E$226,IF($B$1="km",2,3),FALSE)</f>
        <v>117</v>
      </c>
      <c r="I30" s="9">
        <f>SUM(D30:H30)</f>
        <v>306</v>
      </c>
    </row>
    <row r="31" spans="1:9" ht="14.25">
      <c r="A31" s="6" t="s">
        <v>62</v>
      </c>
      <c r="B31" s="7">
        <f>F27</f>
        <v>10</v>
      </c>
      <c r="C31" s="7" t="str">
        <f>VLOOKUP(B31,Adressen!$A$2:$C$16,3,FALSE)</f>
        <v>PAF</v>
      </c>
      <c r="D31" s="7">
        <f>VLOOKUP(CONCATENATE($B31,"_",D$27),Distanzliste!$C$2:$E$226,IF($B$1="km",2,3),FALSE)</f>
        <v>27.2</v>
      </c>
      <c r="E31" s="7">
        <f>VLOOKUP(CONCATENATE($B31,"_",E$27),Distanzliste!$C$2:$E$226,IF($B$1="km",2,3),FALSE)</f>
        <v>34.5</v>
      </c>
      <c r="F31" s="7">
        <f>VLOOKUP(CONCATENATE($B31,"_",F$27),Distanzliste!$C$2:$E$226,IF($B$1="km",2,3),FALSE)</f>
        <v>0</v>
      </c>
      <c r="G31" s="7">
        <f>VLOOKUP(CONCATENATE($B31,"_",G$27),Distanzliste!$C$2:$E$226,IF($B$1="km",2,3),FALSE)</f>
        <v>125</v>
      </c>
      <c r="H31" s="7">
        <f>VLOOKUP(CONCATENATE($B31,"_",H$27),Distanzliste!$C$2:$E$226,IF($B$1="km",2,3),FALSE)</f>
        <v>140</v>
      </c>
      <c r="I31" s="9">
        <f>SUM(D31:H31)</f>
        <v>326.7</v>
      </c>
    </row>
    <row r="32" spans="1:9" ht="14.25">
      <c r="A32" s="6" t="s">
        <v>63</v>
      </c>
      <c r="B32" s="7">
        <f>G27</f>
        <v>11</v>
      </c>
      <c r="C32" s="7" t="str">
        <f>VLOOKUP(B32,Adressen!$A$2:$C$16,3,FALSE)</f>
        <v>HER</v>
      </c>
      <c r="D32" s="7">
        <f>VLOOKUP(CONCATENATE($B32,"_",D$27),Distanzliste!$C$2:$E$226,IF($B$1="km",2,3),FALSE)</f>
        <v>104</v>
      </c>
      <c r="E32" s="7">
        <f>VLOOKUP(CONCATENATE($B32,"_",E$27),Distanzliste!$C$2:$E$226,IF($B$1="km",2,3),FALSE)</f>
        <v>128</v>
      </c>
      <c r="F32" s="7">
        <f>VLOOKUP(CONCATENATE($B32,"_",F$27),Distanzliste!$C$2:$E$226,IF($B$1="km",2,3),FALSE)</f>
        <v>125</v>
      </c>
      <c r="G32" s="7">
        <f>VLOOKUP(CONCATENATE($B32,"_",G$27),Distanzliste!$C$2:$E$226,IF($B$1="km",2,3),FALSE)</f>
        <v>0</v>
      </c>
      <c r="H32" s="7">
        <f>VLOOKUP(CONCATENATE($B32,"_",H$27),Distanzliste!$C$2:$E$226,IF($B$1="km",2,3),FALSE)</f>
        <v>30.3</v>
      </c>
      <c r="I32" s="9">
        <f>SUM(D32:H32)</f>
        <v>387.3</v>
      </c>
    </row>
    <row r="33" spans="1:9" ht="14.25">
      <c r="A33" s="6" t="s">
        <v>64</v>
      </c>
      <c r="B33" s="7">
        <f>H27</f>
        <v>14</v>
      </c>
      <c r="C33" s="7" t="str">
        <f>VLOOKUP(B33,Adressen!$A$2:$C$16,3,FALSE)</f>
        <v>LÜD</v>
      </c>
      <c r="D33" s="7">
        <f>VLOOKUP(CONCATENATE($B33,"_",D$27),Distanzliste!$C$2:$E$226,IF($B$1="km",2,3),FALSE)</f>
        <v>119</v>
      </c>
      <c r="E33" s="7">
        <f>VLOOKUP(CONCATENATE($B33,"_",E$27),Distanzliste!$C$2:$E$226,IF($B$1="km",2,3),FALSE)</f>
        <v>117</v>
      </c>
      <c r="F33" s="7">
        <f>VLOOKUP(CONCATENATE($B33,"_",F$27),Distanzliste!$C$2:$E$226,IF($B$1="km",2,3),FALSE)</f>
        <v>140</v>
      </c>
      <c r="G33" s="7">
        <f>VLOOKUP(CONCATENATE($B33,"_",G$27),Distanzliste!$C$2:$E$226,IF($B$1="km",2,3),FALSE)</f>
        <v>30.3</v>
      </c>
      <c r="H33" s="7">
        <f>VLOOKUP(CONCATENATE($B33,"_",H$27),Distanzliste!$C$2:$E$226,IF($B$1="km",2,3),FALSE)</f>
        <v>0</v>
      </c>
      <c r="I33" s="9">
        <f>SUM(D33:H33)</f>
        <v>406.3</v>
      </c>
    </row>
    <row r="34" spans="1:9" ht="14.25">
      <c r="A34" s="6"/>
      <c r="B34" s="7"/>
      <c r="C34" s="7"/>
      <c r="D34" s="7"/>
      <c r="E34" s="7"/>
      <c r="F34" s="7"/>
      <c r="G34" s="7"/>
      <c r="H34" s="7" t="s">
        <v>438</v>
      </c>
      <c r="I34" s="9">
        <f>SUM(I29:I33)/20</f>
        <v>85.15</v>
      </c>
    </row>
    <row r="35" spans="1:9" ht="14.25">
      <c r="A35" s="6"/>
      <c r="B35" s="7"/>
      <c r="C35" s="7"/>
      <c r="D35" s="7"/>
      <c r="E35" s="7"/>
      <c r="F35" s="7"/>
      <c r="G35" s="7"/>
      <c r="H35" s="7" t="s">
        <v>442</v>
      </c>
      <c r="I35" s="9">
        <f>MIN(I29:I33)</f>
        <v>276.7</v>
      </c>
    </row>
    <row r="36" spans="1:9" ht="14.25">
      <c r="A36" s="10"/>
      <c r="B36" s="11"/>
      <c r="C36" s="11"/>
      <c r="D36" s="11"/>
      <c r="E36" s="11"/>
      <c r="F36" s="11"/>
      <c r="G36" s="11"/>
      <c r="H36" s="11" t="s">
        <v>443</v>
      </c>
      <c r="I36" s="12">
        <f>MAX(I29:I33)</f>
        <v>406.3</v>
      </c>
    </row>
    <row r="38" spans="1:9" ht="14.25">
      <c r="A38" s="3" t="s">
        <v>441</v>
      </c>
      <c r="B38" s="4"/>
      <c r="C38" s="4"/>
      <c r="D38" s="4" t="s">
        <v>65</v>
      </c>
      <c r="E38" s="4" t="s">
        <v>66</v>
      </c>
      <c r="F38" s="4" t="s">
        <v>67</v>
      </c>
      <c r="G38" s="4" t="s">
        <v>68</v>
      </c>
      <c r="H38" s="4" t="s">
        <v>69</v>
      </c>
      <c r="I38" s="5"/>
    </row>
    <row r="39" spans="1:9" ht="14.25">
      <c r="A39" s="6"/>
      <c r="B39" s="7"/>
      <c r="C39" s="7"/>
      <c r="D39" s="7">
        <f>L5</f>
        <v>4</v>
      </c>
      <c r="E39" s="7">
        <f>M5</f>
        <v>6</v>
      </c>
      <c r="F39" s="7">
        <f>N5</f>
        <v>7</v>
      </c>
      <c r="G39" s="7">
        <f>O5</f>
        <v>8</v>
      </c>
      <c r="H39" s="7">
        <f>P5</f>
        <v>9</v>
      </c>
      <c r="I39" s="8"/>
    </row>
    <row r="40" spans="1:9" ht="14.25">
      <c r="A40" s="6"/>
      <c r="B40" s="7"/>
      <c r="C40" s="7"/>
      <c r="D40" s="7" t="str">
        <f>VLOOKUP(D39,Adressen!$A$2:$C$16,3,FALSE)</f>
        <v>BGL</v>
      </c>
      <c r="E40" s="7" t="str">
        <f>VLOOKUP(E39,Adressen!$A$2:$C$16,3,FALSE)</f>
        <v>CGC</v>
      </c>
      <c r="F40" s="7" t="str">
        <f>VLOOKUP(F39,Adressen!$A$2:$C$16,3,FALSE)</f>
        <v>BAC</v>
      </c>
      <c r="G40" s="7" t="str">
        <f>VLOOKUP(G39,Adressen!$A$2:$C$16,3,FALSE)</f>
        <v>GLA</v>
      </c>
      <c r="H40" s="7" t="str">
        <f>VLOOKUP(H39,Adressen!$A$2:$C$16,3,FALSE)</f>
        <v>WES</v>
      </c>
      <c r="I40" s="8" t="s">
        <v>437</v>
      </c>
    </row>
    <row r="41" spans="1:9" ht="14.25">
      <c r="A41" s="6" t="s">
        <v>65</v>
      </c>
      <c r="B41" s="7">
        <f>D39</f>
        <v>4</v>
      </c>
      <c r="C41" s="7" t="str">
        <f>VLOOKUP(B41,Adressen!$A$2:$C$16,3,FALSE)</f>
        <v>BGL</v>
      </c>
      <c r="D41" s="7">
        <f>VLOOKUP(CONCATENATE($B41,"_",D$39),Distanzliste!$C$2:$E$226,IF($B$1="km",2,3),FALSE)</f>
        <v>0</v>
      </c>
      <c r="E41" s="7">
        <f>VLOOKUP(CONCATENATE($B41,"_",E$39),Distanzliste!$C$2:$E$226,IF($B$1="km",2,3),FALSE)</f>
        <v>25.5</v>
      </c>
      <c r="F41" s="7">
        <f>VLOOKUP(CONCATENATE($B41,"_",F$39),Distanzliste!$C$2:$E$226,IF($B$1="km",2,3),FALSE)</f>
        <v>53.6</v>
      </c>
      <c r="G41" s="7">
        <f>VLOOKUP(CONCATENATE($B41,"_",G$39),Distanzliste!$C$2:$E$226,IF($B$1="km",2,3),FALSE)</f>
        <v>32.9</v>
      </c>
      <c r="H41" s="7">
        <f>VLOOKUP(CONCATENATE($B41,"_",H$39),Distanzliste!$C$2:$E$226,IF($B$1="km",2,3),FALSE)</f>
        <v>76.7</v>
      </c>
      <c r="I41" s="9">
        <f>SUM(D41:H41)</f>
        <v>188.7</v>
      </c>
    </row>
    <row r="42" spans="1:9" ht="14.25">
      <c r="A42" s="6" t="s">
        <v>66</v>
      </c>
      <c r="B42" s="7">
        <f>E39</f>
        <v>6</v>
      </c>
      <c r="C42" s="7" t="str">
        <f>VLOOKUP(B42,Adressen!$A$2:$C$16,3,FALSE)</f>
        <v>CGC</v>
      </c>
      <c r="D42" s="7">
        <f>VLOOKUP(CONCATENATE($B42,"_",D$39),Distanzliste!$C$2:$E$226,IF($B$1="km",2,3),FALSE)</f>
        <v>25.5</v>
      </c>
      <c r="E42" s="7">
        <f>VLOOKUP(CONCATENATE($B42,"_",E$39),Distanzliste!$C$2:$E$226,IF($B$1="km",2,3),FALSE)</f>
        <v>0</v>
      </c>
      <c r="F42" s="7">
        <f>VLOOKUP(CONCATENATE($B42,"_",F$39),Distanzliste!$C$2:$E$226,IF($B$1="km",2,3),FALSE)</f>
        <v>21.8</v>
      </c>
      <c r="G42" s="7">
        <f>VLOOKUP(CONCATENATE($B42,"_",G$39),Distanzliste!$C$2:$E$226,IF($B$1="km",2,3),FALSE)</f>
        <v>8.9</v>
      </c>
      <c r="H42" s="7">
        <f>VLOOKUP(CONCATENATE($B42,"_",H$39),Distanzliste!$C$2:$E$226,IF($B$1="km",2,3),FALSE)</f>
        <v>45</v>
      </c>
      <c r="I42" s="9">
        <f>SUM(D42:H42)</f>
        <v>101.19999999999999</v>
      </c>
    </row>
    <row r="43" spans="1:9" ht="14.25">
      <c r="A43" s="6" t="s">
        <v>67</v>
      </c>
      <c r="B43" s="7">
        <f>F39</f>
        <v>7</v>
      </c>
      <c r="C43" s="7" t="str">
        <f>VLOOKUP(B43,Adressen!$A$2:$C$16,3,FALSE)</f>
        <v>BAC</v>
      </c>
      <c r="D43" s="7">
        <f>VLOOKUP(CONCATENATE($B43,"_",D$39),Distanzliste!$C$2:$E$226,IF($B$1="km",2,3),FALSE)</f>
        <v>53.6</v>
      </c>
      <c r="E43" s="7">
        <f>VLOOKUP(CONCATENATE($B43,"_",E$39),Distanzliste!$C$2:$E$226,IF($B$1="km",2,3),FALSE)</f>
        <v>21.8</v>
      </c>
      <c r="F43" s="7">
        <f>VLOOKUP(CONCATENATE($B43,"_",F$39),Distanzliste!$C$2:$E$226,IF($B$1="km",2,3),FALSE)</f>
        <v>0</v>
      </c>
      <c r="G43" s="7">
        <f>VLOOKUP(CONCATENATE($B43,"_",G$39),Distanzliste!$C$2:$E$226,IF($B$1="km",2,3),FALSE)</f>
        <v>17.5</v>
      </c>
      <c r="H43" s="7">
        <f>VLOOKUP(CONCATENATE($B43,"_",H$39),Distanzliste!$C$2:$E$226,IF($B$1="km",2,3),FALSE)</f>
        <v>54</v>
      </c>
      <c r="I43" s="9">
        <f>SUM(D43:H43)</f>
        <v>146.9</v>
      </c>
    </row>
    <row r="44" spans="1:9" ht="14.25">
      <c r="A44" s="6" t="s">
        <v>68</v>
      </c>
      <c r="B44" s="7">
        <f>G39</f>
        <v>8</v>
      </c>
      <c r="C44" s="7" t="str">
        <f>VLOOKUP(B44,Adressen!$A$2:$C$16,3,FALSE)</f>
        <v>GLA</v>
      </c>
      <c r="D44" s="7">
        <f>VLOOKUP(CONCATENATE($B44,"_",D$39),Distanzliste!$C$2:$E$226,IF($B$1="km",2,3),FALSE)</f>
        <v>32.9</v>
      </c>
      <c r="E44" s="7">
        <f>VLOOKUP(CONCATENATE($B44,"_",E$39),Distanzliste!$C$2:$E$226,IF($B$1="km",2,3),FALSE)</f>
        <v>8.9</v>
      </c>
      <c r="F44" s="7">
        <f>VLOOKUP(CONCATENATE($B44,"_",F$39),Distanzliste!$C$2:$E$226,IF($B$1="km",2,3),FALSE)</f>
        <v>17.5</v>
      </c>
      <c r="G44" s="7">
        <f>VLOOKUP(CONCATENATE($B44,"_",G$39),Distanzliste!$C$2:$E$226,IF($B$1="km",2,3),FALSE)</f>
        <v>0</v>
      </c>
      <c r="H44" s="7">
        <f>VLOOKUP(CONCATENATE($B44,"_",H$39),Distanzliste!$C$2:$E$226,IF($B$1="km",2,3),FALSE)</f>
        <v>39</v>
      </c>
      <c r="I44" s="9">
        <f>SUM(D44:H44)</f>
        <v>98.3</v>
      </c>
    </row>
    <row r="45" spans="1:9" ht="14.25">
      <c r="A45" s="6" t="s">
        <v>69</v>
      </c>
      <c r="B45" s="7">
        <f>H39</f>
        <v>9</v>
      </c>
      <c r="C45" s="7" t="str">
        <f>VLOOKUP(B45,Adressen!$A$2:$C$16,3,FALSE)</f>
        <v>WES</v>
      </c>
      <c r="D45" s="7">
        <f>VLOOKUP(CONCATENATE($B45,"_",D$39),Distanzliste!$C$2:$E$226,IF($B$1="km",2,3),FALSE)</f>
        <v>76.7</v>
      </c>
      <c r="E45" s="7">
        <f>VLOOKUP(CONCATENATE($B45,"_",E$39),Distanzliste!$C$2:$E$226,IF($B$1="km",2,3),FALSE)</f>
        <v>45</v>
      </c>
      <c r="F45" s="7">
        <f>VLOOKUP(CONCATENATE($B45,"_",F$39),Distanzliste!$C$2:$E$226,IF($B$1="km",2,3),FALSE)</f>
        <v>54</v>
      </c>
      <c r="G45" s="7">
        <f>VLOOKUP(CONCATENATE($B45,"_",G$39),Distanzliste!$C$2:$E$226,IF($B$1="km",2,3),FALSE)</f>
        <v>39</v>
      </c>
      <c r="H45" s="7">
        <f>VLOOKUP(CONCATENATE($B45,"_",H$39),Distanzliste!$C$2:$E$226,IF($B$1="km",2,3),FALSE)</f>
        <v>0</v>
      </c>
      <c r="I45" s="9">
        <f>SUM(D45:H45)</f>
        <v>214.7</v>
      </c>
    </row>
    <row r="46" spans="1:9" ht="14.25">
      <c r="A46" s="6"/>
      <c r="B46" s="7"/>
      <c r="C46" s="7"/>
      <c r="D46" s="7"/>
      <c r="E46" s="7"/>
      <c r="F46" s="7"/>
      <c r="G46" s="7"/>
      <c r="H46" s="7" t="s">
        <v>438</v>
      </c>
      <c r="I46" s="9">
        <f>SUM(I41:I45)/20</f>
        <v>37.489999999999995</v>
      </c>
    </row>
    <row r="47" spans="1:9" ht="14.25">
      <c r="A47" s="6"/>
      <c r="B47" s="7"/>
      <c r="C47" s="7"/>
      <c r="D47" s="7"/>
      <c r="E47" s="7"/>
      <c r="F47" s="7"/>
      <c r="G47" s="7"/>
      <c r="H47" s="7" t="s">
        <v>442</v>
      </c>
      <c r="I47" s="9">
        <f>MIN(I41:I45)</f>
        <v>98.3</v>
      </c>
    </row>
    <row r="48" spans="1:9" ht="14.25">
      <c r="A48" s="10"/>
      <c r="B48" s="11"/>
      <c r="C48" s="11"/>
      <c r="D48" s="11"/>
      <c r="E48" s="11"/>
      <c r="F48" s="11"/>
      <c r="G48" s="11"/>
      <c r="H48" s="11" t="s">
        <v>443</v>
      </c>
      <c r="I48" s="12">
        <f>MAX(I41:I45)</f>
        <v>214.7</v>
      </c>
    </row>
  </sheetData>
  <sheetProtection/>
  <mergeCells count="12">
    <mergeCell ref="B11:E11"/>
    <mergeCell ref="G11:J11"/>
    <mergeCell ref="L11:O11"/>
    <mergeCell ref="B12:E12"/>
    <mergeCell ref="G12:J12"/>
    <mergeCell ref="L12:O12"/>
    <mergeCell ref="B9:E9"/>
    <mergeCell ref="G9:J9"/>
    <mergeCell ref="L9:O9"/>
    <mergeCell ref="B10:E10"/>
    <mergeCell ref="G10:J10"/>
    <mergeCell ref="L10:O10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15.28125" style="0" bestFit="1" customWidth="1"/>
    <col min="2" max="2" width="6.57421875" style="0" bestFit="1" customWidth="1"/>
    <col min="3" max="7" width="5.57421875" style="0" bestFit="1" customWidth="1"/>
    <col min="8" max="8" width="8.421875" style="0" bestFit="1" customWidth="1"/>
    <col min="9" max="9" width="7.00390625" style="0" bestFit="1" customWidth="1"/>
    <col min="10" max="16" width="5.57421875" style="0" bestFit="1" customWidth="1"/>
  </cols>
  <sheetData>
    <row r="1" spans="1:16" ht="14.25">
      <c r="A1" t="s">
        <v>210</v>
      </c>
      <c r="B1" s="22" t="s">
        <v>190</v>
      </c>
      <c r="P1" s="23" t="s">
        <v>453</v>
      </c>
    </row>
    <row r="2" spans="1:2" ht="14.25">
      <c r="A2" t="s">
        <v>449</v>
      </c>
      <c r="B2" s="1">
        <f>SUM(B8:P8)</f>
        <v>4390.8</v>
      </c>
    </row>
    <row r="4" spans="2:16" ht="14.25">
      <c r="B4" s="3" t="s">
        <v>55</v>
      </c>
      <c r="C4" s="4" t="s">
        <v>56</v>
      </c>
      <c r="D4" s="4" t="s">
        <v>57</v>
      </c>
      <c r="E4" s="4" t="s">
        <v>58</v>
      </c>
      <c r="F4" s="5" t="s">
        <v>59</v>
      </c>
      <c r="G4" s="3" t="s">
        <v>60</v>
      </c>
      <c r="H4" s="4" t="s">
        <v>61</v>
      </c>
      <c r="I4" s="4" t="s">
        <v>62</v>
      </c>
      <c r="J4" s="4" t="s">
        <v>63</v>
      </c>
      <c r="K4" s="5" t="s">
        <v>64</v>
      </c>
      <c r="L4" s="3" t="s">
        <v>65</v>
      </c>
      <c r="M4" s="4" t="s">
        <v>66</v>
      </c>
      <c r="N4" s="4" t="s">
        <v>67</v>
      </c>
      <c r="O4" s="4" t="s">
        <v>68</v>
      </c>
      <c r="P4" s="5" t="s">
        <v>69</v>
      </c>
    </row>
    <row r="5" spans="1:16" ht="14.25">
      <c r="A5" t="s">
        <v>445</v>
      </c>
      <c r="B5" s="15">
        <v>1</v>
      </c>
      <c r="C5" s="13">
        <v>9</v>
      </c>
      <c r="D5" s="13">
        <v>11</v>
      </c>
      <c r="E5" s="13">
        <v>14</v>
      </c>
      <c r="F5" s="16">
        <v>15</v>
      </c>
      <c r="G5" s="15">
        <v>2</v>
      </c>
      <c r="H5" s="13">
        <v>3</v>
      </c>
      <c r="I5" s="13">
        <v>7</v>
      </c>
      <c r="J5" s="13">
        <v>8</v>
      </c>
      <c r="K5" s="16">
        <v>10</v>
      </c>
      <c r="L5" s="15">
        <v>4</v>
      </c>
      <c r="M5" s="13">
        <v>5</v>
      </c>
      <c r="N5" s="13">
        <v>6</v>
      </c>
      <c r="O5" s="13">
        <v>12</v>
      </c>
      <c r="P5" s="16">
        <v>13</v>
      </c>
    </row>
    <row r="6" spans="1:17" ht="14.25">
      <c r="A6" t="s">
        <v>192</v>
      </c>
      <c r="B6" s="6" t="str">
        <f>VLOOKUP(B5,Adressen!$A$2:$D$16,3,FALSE)</f>
        <v>PAD</v>
      </c>
      <c r="C6" s="7" t="str">
        <f>VLOOKUP(C5,Adressen!$A$2:$D$16,3,FALSE)</f>
        <v>WES</v>
      </c>
      <c r="D6" s="7" t="str">
        <f>VLOOKUP(D5,Adressen!$A$2:$D$16,3,FALSE)</f>
        <v>HER</v>
      </c>
      <c r="E6" s="7" t="str">
        <f>VLOOKUP(E5,Adressen!$A$2:$D$16,3,FALSE)</f>
        <v>LÜD</v>
      </c>
      <c r="F6" s="8" t="str">
        <f>VLOOKUP(F5,Adressen!$A$2:$D$16,3,FALSE)</f>
        <v>BAL</v>
      </c>
      <c r="G6" s="6" t="str">
        <f>VLOOKUP(G5,Adressen!$A$2:$D$16,3,FALSE)</f>
        <v>DOR</v>
      </c>
      <c r="H6" s="7" t="str">
        <f>VLOOKUP(H5,Adressen!$A$2:$D$16,3,FALSE)</f>
        <v>BÜT</v>
      </c>
      <c r="I6" s="7" t="str">
        <f>VLOOKUP(I5,Adressen!$A$2:$D$16,3,FALSE)</f>
        <v>BAC</v>
      </c>
      <c r="J6" s="7" t="str">
        <f>VLOOKUP(J5,Adressen!$A$2:$D$16,3,FALSE)</f>
        <v>GLA</v>
      </c>
      <c r="K6" s="8" t="str">
        <f>VLOOKUP(K5,Adressen!$A$2:$D$16,3,FALSE)</f>
        <v>PAF</v>
      </c>
      <c r="L6" s="6" t="str">
        <f>VLOOKUP(L5,Adressen!$A$2:$D$16,3,FALSE)</f>
        <v>BGL</v>
      </c>
      <c r="M6" s="7" t="str">
        <f>VLOOKUP(M5,Adressen!$A$2:$D$16,3,FALSE)</f>
        <v>CAS</v>
      </c>
      <c r="N6" s="7" t="str">
        <f>VLOOKUP(N5,Adressen!$A$2:$D$16,3,FALSE)</f>
        <v>CGC</v>
      </c>
      <c r="O6" s="7" t="str">
        <f>VLOOKUP(O5,Adressen!$A$2:$D$16,3,FALSE)</f>
        <v>HAG</v>
      </c>
      <c r="P6" s="8" t="str">
        <f>VLOOKUP(P5,Adressen!$A$2:$D$16,3,FALSE)</f>
        <v>WIT</v>
      </c>
      <c r="Q6" s="1"/>
    </row>
    <row r="7" spans="1:17" ht="14.25">
      <c r="A7" t="s">
        <v>30</v>
      </c>
      <c r="B7" s="6">
        <f>VLOOKUP(B5,Adressen!$A$2:$D$16,4,FALSE)</f>
        <v>1</v>
      </c>
      <c r="C7" s="7">
        <f>VLOOKUP(C5,Adressen!$A$2:$D$16,4,FALSE)</f>
        <v>1</v>
      </c>
      <c r="D7" s="7">
        <f>VLOOKUP(D5,Adressen!$A$2:$D$16,4,FALSE)</f>
        <v>4</v>
      </c>
      <c r="E7" s="7">
        <f>VLOOKUP(E5,Adressen!$A$2:$D$16,4,FALSE)</f>
        <v>2</v>
      </c>
      <c r="F7" s="8">
        <f>VLOOKUP(F5,Adressen!$A$2:$D$16,4,FALSE)</f>
        <v>3</v>
      </c>
      <c r="G7" s="6">
        <f>VLOOKUP(G5,Adressen!$A$2:$D$16,4,FALSE)</f>
        <v>2</v>
      </c>
      <c r="H7" s="7">
        <f>VLOOKUP(H5,Adressen!$A$2:$D$16,4,FALSE)</f>
        <v>2</v>
      </c>
      <c r="I7" s="7">
        <f>VLOOKUP(I5,Adressen!$A$2:$D$16,4,FALSE)</f>
        <v>1</v>
      </c>
      <c r="J7" s="7">
        <f>VLOOKUP(J5,Adressen!$A$2:$D$16,4,FALSE)</f>
        <v>2</v>
      </c>
      <c r="K7" s="8">
        <f>VLOOKUP(K5,Adressen!$A$2:$D$16,4,FALSE)</f>
        <v>2</v>
      </c>
      <c r="L7" s="6">
        <f>VLOOKUP(L5,Adressen!$A$2:$D$16,4,FALSE)</f>
        <v>2</v>
      </c>
      <c r="M7" s="7">
        <f>VLOOKUP(M5,Adressen!$A$2:$D$16,4,FALSE)</f>
        <v>2</v>
      </c>
      <c r="N7" s="7">
        <f>VLOOKUP(N5,Adressen!$A$2:$D$16,4,FALSE)</f>
        <v>3</v>
      </c>
      <c r="O7" s="7">
        <f>VLOOKUP(O5,Adressen!$A$2:$D$16,4,FALSE)</f>
        <v>4</v>
      </c>
      <c r="P7" s="8">
        <f>VLOOKUP(P5,Adressen!$A$2:$D$16,4,FALSE)</f>
        <v>2</v>
      </c>
      <c r="Q7" s="1"/>
    </row>
    <row r="8" spans="1:17" ht="14.25">
      <c r="A8" s="2" t="str">
        <f>CONCATENATE("Summe Fahrt-",B1)</f>
        <v>Summe Fahrt-km</v>
      </c>
      <c r="B8" s="17">
        <f>I17</f>
        <v>571</v>
      </c>
      <c r="C8" s="14">
        <f>I18</f>
        <v>577</v>
      </c>
      <c r="D8" s="14">
        <f>I19</f>
        <v>429.3</v>
      </c>
      <c r="E8" s="14">
        <f>I20</f>
        <v>377.9</v>
      </c>
      <c r="F8" s="9">
        <f>I21</f>
        <v>396.6</v>
      </c>
      <c r="G8" s="17">
        <f>I29</f>
        <v>241.8</v>
      </c>
      <c r="H8" s="14">
        <f>I30</f>
        <v>210.8</v>
      </c>
      <c r="I8" s="14">
        <f>I31</f>
        <v>314.6</v>
      </c>
      <c r="J8" s="14">
        <f>I32</f>
        <v>273.3</v>
      </c>
      <c r="K8" s="9">
        <f>I33</f>
        <v>276.7</v>
      </c>
      <c r="L8" s="17">
        <f>I41</f>
        <v>132.8</v>
      </c>
      <c r="M8" s="14">
        <f>I42</f>
        <v>155.29999999999998</v>
      </c>
      <c r="N8" s="14">
        <f>I43</f>
        <v>153.2</v>
      </c>
      <c r="O8" s="14">
        <f>I44</f>
        <v>163.79999999999998</v>
      </c>
      <c r="P8" s="9">
        <f>I45</f>
        <v>116.7</v>
      </c>
      <c r="Q8" s="1"/>
    </row>
    <row r="9" spans="1:17" ht="14.25">
      <c r="A9" s="19" t="s">
        <v>446</v>
      </c>
      <c r="B9" s="25" t="str">
        <f>CONCATENATE("Mittel ",$B$1," pro Fahrt")</f>
        <v>Mittel km pro Fahrt</v>
      </c>
      <c r="C9" s="26"/>
      <c r="D9" s="26"/>
      <c r="E9" s="26"/>
      <c r="F9" s="9">
        <f>SUM(B8:F8)/20</f>
        <v>117.58999999999999</v>
      </c>
      <c r="G9" s="25" t="str">
        <f>CONCATENATE("Mittel ",$B$1," pro Fahrt")</f>
        <v>Mittel km pro Fahrt</v>
      </c>
      <c r="H9" s="26"/>
      <c r="I9" s="26"/>
      <c r="J9" s="26"/>
      <c r="K9" s="9">
        <f>SUM(G8:K8)/20</f>
        <v>65.86</v>
      </c>
      <c r="L9" s="25" t="str">
        <f>CONCATENATE("Mittel ",$B$1," pro Fahrt")</f>
        <v>Mittel km pro Fahrt</v>
      </c>
      <c r="M9" s="26"/>
      <c r="N9" s="26"/>
      <c r="O9" s="26"/>
      <c r="P9" s="9">
        <f>SUM(L8:P8)/20</f>
        <v>36.09</v>
      </c>
      <c r="Q9" s="1"/>
    </row>
    <row r="10" spans="1:17" ht="14.25">
      <c r="A10" s="20" t="b">
        <f>AND(AND(COUNTIF($B5:$P5,1)=1,COUNTIF($B5:$P5,2)=1,COUNTIF($B5:$P5,3)=1,COUNTIF($B5:$P5,4)=1,COUNTIF($B5:$P5,5)=1,COUNTIF($B5:$P5,6)=1,COUNTIF($B5:$P5,7)=1,COUNTIF($B5:$P5,8)=1),AND(COUNTIF($B5:$P5,9)=1,COUNTIF($B5:$P5,10)=1,COUNTIF($B5:$P5,11)=1,COUNTIF($B5:$P5,12)=1,COUNTIF($B5:$P5,13)=1,COUNTIF($B5:$P5,14)=1,COUNTIF($B5:$P5,15)=1))</f>
        <v>1</v>
      </c>
      <c r="B10" s="25" t="str">
        <f>CONCATENATE("maximale Fahrt-",$B$1)</f>
        <v>maximale Fahrt-km</v>
      </c>
      <c r="C10" s="26"/>
      <c r="D10" s="26"/>
      <c r="E10" s="26"/>
      <c r="F10" s="9">
        <f>MAX(B8:F8)</f>
        <v>577</v>
      </c>
      <c r="G10" s="25" t="str">
        <f>CONCATENATE("maximale Fahrt-",$B$1)</f>
        <v>maximale Fahrt-km</v>
      </c>
      <c r="H10" s="26"/>
      <c r="I10" s="26"/>
      <c r="J10" s="26"/>
      <c r="K10" s="9">
        <f>MAX(G8:K8)</f>
        <v>314.6</v>
      </c>
      <c r="L10" s="25" t="str">
        <f>CONCATENATE("maximale Fahrt-",$B$1)</f>
        <v>maximale Fahrt-km</v>
      </c>
      <c r="M10" s="26"/>
      <c r="N10" s="26"/>
      <c r="O10" s="26"/>
      <c r="P10" s="9">
        <f>MAX(L8:P8)</f>
        <v>163.79999999999998</v>
      </c>
      <c r="Q10" s="1"/>
    </row>
    <row r="11" spans="1:17" ht="14.25">
      <c r="A11" s="19" t="s">
        <v>448</v>
      </c>
      <c r="B11" s="25" t="str">
        <f>CONCATENATE("minimale Fahrt-",$B$1)</f>
        <v>minimale Fahrt-km</v>
      </c>
      <c r="C11" s="26"/>
      <c r="D11" s="26"/>
      <c r="E11" s="26"/>
      <c r="F11" s="9">
        <f>MIN(B8:F8)</f>
        <v>377.9</v>
      </c>
      <c r="G11" s="25" t="str">
        <f>CONCATENATE("minimale Fahrt-",$B$1)</f>
        <v>minimale Fahrt-km</v>
      </c>
      <c r="H11" s="26"/>
      <c r="I11" s="26"/>
      <c r="J11" s="26"/>
      <c r="K11" s="9">
        <f>MIN(G8:K8)</f>
        <v>210.8</v>
      </c>
      <c r="L11" s="25" t="str">
        <f>CONCATENATE("minimale Fahrt-",$B$1)</f>
        <v>minimale Fahrt-km</v>
      </c>
      <c r="M11" s="26"/>
      <c r="N11" s="26"/>
      <c r="O11" s="26"/>
      <c r="P11" s="9">
        <f>MIN(L8:P8)</f>
        <v>116.7</v>
      </c>
      <c r="Q11" s="1"/>
    </row>
    <row r="12" spans="1:17" ht="14.25">
      <c r="A12" s="21">
        <f>MIN(F12,K12,P12)</f>
        <v>2</v>
      </c>
      <c r="B12" s="27" t="s">
        <v>447</v>
      </c>
      <c r="C12" s="28"/>
      <c r="D12" s="28"/>
      <c r="E12" s="28"/>
      <c r="F12" s="18">
        <f>IF(COUNTIF(B7:F7,1)&gt;0,1,0)+IF(COUNTIF(B7:F7,2)&gt;0,1,0)+IF(COUNTIF(B7:F7,3)&gt;0,1,0)+IF(COUNTIF(B7:F7,4)&gt;0,1,0)</f>
        <v>4</v>
      </c>
      <c r="G12" s="27" t="s">
        <v>447</v>
      </c>
      <c r="H12" s="28"/>
      <c r="I12" s="28"/>
      <c r="J12" s="28"/>
      <c r="K12" s="18">
        <f>IF(COUNTIF(G7:K7,1)&gt;0,1,0)+IF(COUNTIF(G7:K7,2)&gt;0,1,0)+IF(COUNTIF(G7:K7,3)&gt;0,1,0)+IF(COUNTIF(G7:K7,4)&gt;0,1,0)</f>
        <v>2</v>
      </c>
      <c r="L12" s="27" t="s">
        <v>447</v>
      </c>
      <c r="M12" s="28"/>
      <c r="N12" s="28"/>
      <c r="O12" s="28"/>
      <c r="P12" s="18">
        <f>IF(COUNTIF(L7:P7,1)&gt;0,1,0)+IF(COUNTIF(L7:P7,2)&gt;0,1,0)+IF(COUNTIF(L7:P7,3)&gt;0,1,0)+IF(COUNTIF(L7:P7,4)&gt;0,1,0)</f>
        <v>3</v>
      </c>
      <c r="Q12" s="1"/>
    </row>
    <row r="13" spans="1:17" ht="14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9" ht="14.25">
      <c r="A14" s="3" t="s">
        <v>439</v>
      </c>
      <c r="B14" s="4"/>
      <c r="C14" s="4"/>
      <c r="D14" s="4" t="s">
        <v>55</v>
      </c>
      <c r="E14" s="4" t="s">
        <v>56</v>
      </c>
      <c r="F14" s="4" t="s">
        <v>57</v>
      </c>
      <c r="G14" s="4" t="s">
        <v>58</v>
      </c>
      <c r="H14" s="4" t="s">
        <v>59</v>
      </c>
      <c r="I14" s="5"/>
    </row>
    <row r="15" spans="1:9" ht="14.25">
      <c r="A15" s="6"/>
      <c r="B15" s="7"/>
      <c r="C15" s="7"/>
      <c r="D15" s="7">
        <f>B5</f>
        <v>1</v>
      </c>
      <c r="E15" s="7">
        <f>C5</f>
        <v>9</v>
      </c>
      <c r="F15" s="7">
        <f>D5</f>
        <v>11</v>
      </c>
      <c r="G15" s="7">
        <f>E5</f>
        <v>14</v>
      </c>
      <c r="H15" s="7">
        <f>F5</f>
        <v>15</v>
      </c>
      <c r="I15" s="8"/>
    </row>
    <row r="16" spans="1:9" ht="14.25">
      <c r="A16" s="6"/>
      <c r="B16" s="7"/>
      <c r="C16" s="7"/>
      <c r="D16" s="7" t="str">
        <f>VLOOKUP(D15,Adressen!$A$2:$C$16,3,FALSE)</f>
        <v>PAD</v>
      </c>
      <c r="E16" s="7" t="str">
        <f>VLOOKUP(E15,Adressen!$A$2:$C$16,3,FALSE)</f>
        <v>WES</v>
      </c>
      <c r="F16" s="7" t="str">
        <f>VLOOKUP(F15,Adressen!$A$2:$C$16,3,FALSE)</f>
        <v>HER</v>
      </c>
      <c r="G16" s="7" t="str">
        <f>VLOOKUP(G15,Adressen!$A$2:$C$16,3,FALSE)</f>
        <v>LÜD</v>
      </c>
      <c r="H16" s="7" t="str">
        <f>VLOOKUP(H15,Adressen!$A$2:$C$16,3,FALSE)</f>
        <v>BAL</v>
      </c>
      <c r="I16" s="8" t="s">
        <v>437</v>
      </c>
    </row>
    <row r="17" spans="1:9" ht="14.25">
      <c r="A17" s="6" t="s">
        <v>55</v>
      </c>
      <c r="B17" s="7">
        <f>D15</f>
        <v>1</v>
      </c>
      <c r="C17" s="7" t="str">
        <f>VLOOKUP(B17,Adressen!$A$2:$C$16,3,FALSE)</f>
        <v>PAD</v>
      </c>
      <c r="D17" s="7">
        <f>VLOOKUP(CONCATENATE($B17,"_",D$15),Distanzliste!$C$2:$E$226,IF($B$1="km",2,3),FALSE)</f>
        <v>0</v>
      </c>
      <c r="E17" s="7">
        <f>VLOOKUP(CONCATENATE($B17,"_",E$15),Distanzliste!$C$2:$E$226,IF($B$1="km",2,3),FALSE)</f>
        <v>186</v>
      </c>
      <c r="F17" s="7">
        <f>VLOOKUP(CONCATENATE($B17,"_",F$15),Distanzliste!$C$2:$E$226,IF($B$1="km",2,3),FALSE)</f>
        <v>141</v>
      </c>
      <c r="G17" s="7">
        <f>VLOOKUP(CONCATENATE($B17,"_",G$15),Distanzliste!$C$2:$E$226,IF($B$1="km",2,3),FALSE)</f>
        <v>141</v>
      </c>
      <c r="H17" s="7">
        <f>VLOOKUP(CONCATENATE($B17,"_",H$15),Distanzliste!$C$2:$E$226,IF($B$1="km",2,3),FALSE)</f>
        <v>103</v>
      </c>
      <c r="I17" s="9">
        <f>SUM(D17:H17)</f>
        <v>571</v>
      </c>
    </row>
    <row r="18" spans="1:9" ht="14.25">
      <c r="A18" s="6" t="s">
        <v>56</v>
      </c>
      <c r="B18" s="7">
        <f>E15</f>
        <v>9</v>
      </c>
      <c r="C18" s="7" t="str">
        <f>VLOOKUP(B18,Adressen!$A$2:$C$16,3,FALSE)</f>
        <v>WES</v>
      </c>
      <c r="D18" s="7">
        <f>VLOOKUP(CONCATENATE($B18,"_",D$15),Distanzliste!$C$2:$E$226,IF($B$1="km",2,3),FALSE)</f>
        <v>186</v>
      </c>
      <c r="E18" s="7">
        <f>VLOOKUP(CONCATENATE($B18,"_",E$15),Distanzliste!$C$2:$E$226,IF($B$1="km",2,3),FALSE)</f>
        <v>0</v>
      </c>
      <c r="F18" s="7">
        <f>VLOOKUP(CONCATENATE($B18,"_",F$15),Distanzliste!$C$2:$E$226,IF($B$1="km",2,3),FALSE)</f>
        <v>153</v>
      </c>
      <c r="G18" s="7">
        <f>VLOOKUP(CONCATENATE($B18,"_",G$15),Distanzliste!$C$2:$E$226,IF($B$1="km",2,3),FALSE)</f>
        <v>128</v>
      </c>
      <c r="H18" s="7">
        <f>VLOOKUP(CONCATENATE($B18,"_",H$15),Distanzliste!$C$2:$E$226,IF($B$1="km",2,3),FALSE)</f>
        <v>110</v>
      </c>
      <c r="I18" s="9">
        <f>SUM(D18:H18)</f>
        <v>577</v>
      </c>
    </row>
    <row r="19" spans="1:9" ht="14.25">
      <c r="A19" s="6" t="s">
        <v>57</v>
      </c>
      <c r="B19" s="7">
        <f>F15</f>
        <v>11</v>
      </c>
      <c r="C19" s="7" t="str">
        <f>VLOOKUP(B19,Adressen!$A$2:$C$16,3,FALSE)</f>
        <v>HER</v>
      </c>
      <c r="D19" s="7">
        <f>VLOOKUP(CONCATENATE($B19,"_",D$15),Distanzliste!$C$2:$E$226,IF($B$1="km",2,3),FALSE)</f>
        <v>141</v>
      </c>
      <c r="E19" s="7">
        <f>VLOOKUP(CONCATENATE($B19,"_",E$15),Distanzliste!$C$2:$E$226,IF($B$1="km",2,3),FALSE)</f>
        <v>153</v>
      </c>
      <c r="F19" s="7">
        <f>VLOOKUP(CONCATENATE($B19,"_",F$15),Distanzliste!$C$2:$E$226,IF($B$1="km",2,3),FALSE)</f>
        <v>0</v>
      </c>
      <c r="G19" s="7">
        <f>VLOOKUP(CONCATENATE($B19,"_",G$15),Distanzliste!$C$2:$E$226,IF($B$1="km",2,3),FALSE)</f>
        <v>30.3</v>
      </c>
      <c r="H19" s="7">
        <f>VLOOKUP(CONCATENATE($B19,"_",H$15),Distanzliste!$C$2:$E$226,IF($B$1="km",2,3),FALSE)</f>
        <v>105</v>
      </c>
      <c r="I19" s="9">
        <f>SUM(D19:H19)</f>
        <v>429.3</v>
      </c>
    </row>
    <row r="20" spans="1:9" ht="14.25">
      <c r="A20" s="6" t="s">
        <v>58</v>
      </c>
      <c r="B20" s="7">
        <f>G15</f>
        <v>14</v>
      </c>
      <c r="C20" s="7" t="str">
        <f>VLOOKUP(B20,Adressen!$A$2:$C$16,3,FALSE)</f>
        <v>LÜD</v>
      </c>
      <c r="D20" s="7">
        <f>VLOOKUP(CONCATENATE($B20,"_",D$15),Distanzliste!$C$2:$E$226,IF($B$1="km",2,3),FALSE)</f>
        <v>141</v>
      </c>
      <c r="E20" s="7">
        <f>VLOOKUP(CONCATENATE($B20,"_",E$15),Distanzliste!$C$2:$E$226,IF($B$1="km",2,3),FALSE)</f>
        <v>128</v>
      </c>
      <c r="F20" s="7">
        <f>VLOOKUP(CONCATENATE($B20,"_",F$15),Distanzliste!$C$2:$E$226,IF($B$1="km",2,3),FALSE)</f>
        <v>30.3</v>
      </c>
      <c r="G20" s="7">
        <f>VLOOKUP(CONCATENATE($B20,"_",G$15),Distanzliste!$C$2:$E$226,IF($B$1="km",2,3),FALSE)</f>
        <v>0</v>
      </c>
      <c r="H20" s="7">
        <f>VLOOKUP(CONCATENATE($B20,"_",H$15),Distanzliste!$C$2:$E$226,IF($B$1="km",2,3),FALSE)</f>
        <v>78.6</v>
      </c>
      <c r="I20" s="9">
        <f>SUM(D20:H20)</f>
        <v>377.9</v>
      </c>
    </row>
    <row r="21" spans="1:9" ht="14.25">
      <c r="A21" s="6" t="s">
        <v>59</v>
      </c>
      <c r="B21" s="7">
        <f>H15</f>
        <v>15</v>
      </c>
      <c r="C21" s="7" t="str">
        <f>VLOOKUP(B21,Adressen!$A$2:$C$16,3,FALSE)</f>
        <v>BAL</v>
      </c>
      <c r="D21" s="7">
        <f>VLOOKUP(CONCATENATE($B21,"_",D$15),Distanzliste!$C$2:$E$226,IF($B$1="km",2,3),FALSE)</f>
        <v>103</v>
      </c>
      <c r="E21" s="7">
        <f>VLOOKUP(CONCATENATE($B21,"_",E$15),Distanzliste!$C$2:$E$226,IF($B$1="km",2,3),FALSE)</f>
        <v>110</v>
      </c>
      <c r="F21" s="7">
        <f>VLOOKUP(CONCATENATE($B21,"_",F$15),Distanzliste!$C$2:$E$226,IF($B$1="km",2,3),FALSE)</f>
        <v>105</v>
      </c>
      <c r="G21" s="7">
        <f>VLOOKUP(CONCATENATE($B21,"_",G$15),Distanzliste!$C$2:$E$226,IF($B$1="km",2,3),FALSE)</f>
        <v>78.6</v>
      </c>
      <c r="H21" s="7">
        <f>VLOOKUP(CONCATENATE($B21,"_",H$15),Distanzliste!$C$2:$E$226,IF($B$1="km",2,3),FALSE)</f>
        <v>0</v>
      </c>
      <c r="I21" s="9">
        <f>SUM(D21:H21)</f>
        <v>396.6</v>
      </c>
    </row>
    <row r="22" spans="1:9" ht="14.25">
      <c r="A22" s="6"/>
      <c r="B22" s="7"/>
      <c r="C22" s="7"/>
      <c r="D22" s="7"/>
      <c r="E22" s="7"/>
      <c r="F22" s="7"/>
      <c r="G22" s="7"/>
      <c r="H22" s="7" t="s">
        <v>438</v>
      </c>
      <c r="I22" s="9">
        <f>SUM(I17:I21)/20</f>
        <v>117.58999999999999</v>
      </c>
    </row>
    <row r="23" spans="1:9" ht="14.25">
      <c r="A23" s="6"/>
      <c r="B23" s="7"/>
      <c r="C23" s="7"/>
      <c r="D23" s="7"/>
      <c r="E23" s="7"/>
      <c r="F23" s="7"/>
      <c r="G23" s="7"/>
      <c r="H23" s="7" t="s">
        <v>442</v>
      </c>
      <c r="I23" s="9">
        <f>MIN(I17:I21)</f>
        <v>377.9</v>
      </c>
    </row>
    <row r="24" spans="1:9" ht="14.25">
      <c r="A24" s="10"/>
      <c r="B24" s="11"/>
      <c r="C24" s="11"/>
      <c r="D24" s="11"/>
      <c r="E24" s="11"/>
      <c r="F24" s="11"/>
      <c r="G24" s="11"/>
      <c r="H24" s="11" t="s">
        <v>443</v>
      </c>
      <c r="I24" s="12">
        <f>MAX(I17:I21)</f>
        <v>577</v>
      </c>
    </row>
    <row r="26" spans="1:9" ht="14.25">
      <c r="A26" s="3" t="s">
        <v>440</v>
      </c>
      <c r="B26" s="4"/>
      <c r="C26" s="4"/>
      <c r="D26" s="4" t="s">
        <v>60</v>
      </c>
      <c r="E26" s="4" t="s">
        <v>61</v>
      </c>
      <c r="F26" s="4" t="s">
        <v>62</v>
      </c>
      <c r="G26" s="4" t="s">
        <v>63</v>
      </c>
      <c r="H26" s="4" t="s">
        <v>64</v>
      </c>
      <c r="I26" s="5"/>
    </row>
    <row r="27" spans="1:9" ht="14.25">
      <c r="A27" s="6"/>
      <c r="B27" s="7"/>
      <c r="C27" s="7"/>
      <c r="D27" s="7">
        <f>G5</f>
        <v>2</v>
      </c>
      <c r="E27" s="7">
        <f>H5</f>
        <v>3</v>
      </c>
      <c r="F27" s="7">
        <f>I5</f>
        <v>7</v>
      </c>
      <c r="G27" s="7">
        <f>J5</f>
        <v>8</v>
      </c>
      <c r="H27" s="7">
        <f>K5</f>
        <v>10</v>
      </c>
      <c r="I27" s="8"/>
    </row>
    <row r="28" spans="1:9" ht="14.25">
      <c r="A28" s="6"/>
      <c r="B28" s="7"/>
      <c r="C28" s="7"/>
      <c r="D28" s="7" t="str">
        <f>VLOOKUP(D27,Adressen!$A$2:$C$16,3,FALSE)</f>
        <v>DOR</v>
      </c>
      <c r="E28" s="7" t="str">
        <f>VLOOKUP(E27,Adressen!$A$2:$C$16,3,FALSE)</f>
        <v>BÜT</v>
      </c>
      <c r="F28" s="7" t="str">
        <f>VLOOKUP(F27,Adressen!$A$2:$C$16,3,FALSE)</f>
        <v>BAC</v>
      </c>
      <c r="G28" s="7" t="str">
        <f>VLOOKUP(G27,Adressen!$A$2:$C$16,3,FALSE)</f>
        <v>GLA</v>
      </c>
      <c r="H28" s="7" t="str">
        <f>VLOOKUP(H27,Adressen!$A$2:$C$16,3,FALSE)</f>
        <v>PAF</v>
      </c>
      <c r="I28" s="8" t="s">
        <v>437</v>
      </c>
    </row>
    <row r="29" spans="1:9" ht="14.25">
      <c r="A29" s="6" t="s">
        <v>60</v>
      </c>
      <c r="B29" s="7">
        <f>D27</f>
        <v>2</v>
      </c>
      <c r="C29" s="7" t="str">
        <f>VLOOKUP(B29,Adressen!$A$2:$C$16,3,FALSE)</f>
        <v>DOR</v>
      </c>
      <c r="D29" s="7">
        <f>VLOOKUP(CONCATENATE($B29,"_",D$27),Distanzliste!$C$2:$E$226,IF($B$1="km",2,3),FALSE)</f>
        <v>0</v>
      </c>
      <c r="E29" s="7">
        <f>VLOOKUP(CONCATENATE($B29,"_",E$27),Distanzliste!$C$2:$E$226,IF($B$1="km",2,3),FALSE)</f>
        <v>26.5</v>
      </c>
      <c r="F29" s="7">
        <f>VLOOKUP(CONCATENATE($B29,"_",F$27),Distanzliste!$C$2:$E$226,IF($B$1="km",2,3),FALSE)</f>
        <v>99.7</v>
      </c>
      <c r="G29" s="7">
        <f>VLOOKUP(CONCATENATE($B29,"_",G$27),Distanzliste!$C$2:$E$226,IF($B$1="km",2,3),FALSE)</f>
        <v>88.4</v>
      </c>
      <c r="H29" s="7">
        <f>VLOOKUP(CONCATENATE($B29,"_",H$27),Distanzliste!$C$2:$E$226,IF($B$1="km",2,3),FALSE)</f>
        <v>27.2</v>
      </c>
      <c r="I29" s="9">
        <f>SUM(D29:H29)</f>
        <v>241.8</v>
      </c>
    </row>
    <row r="30" spans="1:9" ht="14.25">
      <c r="A30" s="6" t="s">
        <v>61</v>
      </c>
      <c r="B30" s="7">
        <f>E27</f>
        <v>3</v>
      </c>
      <c r="C30" s="7" t="str">
        <f>VLOOKUP(B30,Adressen!$A$2:$C$16,3,FALSE)</f>
        <v>BÜT</v>
      </c>
      <c r="D30" s="7">
        <f>VLOOKUP(CONCATENATE($B30,"_",D$27),Distanzliste!$C$2:$E$226,IF($B$1="km",2,3),FALSE)</f>
        <v>26.5</v>
      </c>
      <c r="E30" s="7">
        <f>VLOOKUP(CONCATENATE($B30,"_",E$27),Distanzliste!$C$2:$E$226,IF($B$1="km",2,3),FALSE)</f>
        <v>0</v>
      </c>
      <c r="F30" s="7">
        <f>VLOOKUP(CONCATENATE($B30,"_",F$27),Distanzliste!$C$2:$E$226,IF($B$1="km",2,3),FALSE)</f>
        <v>82.4</v>
      </c>
      <c r="G30" s="7">
        <f>VLOOKUP(CONCATENATE($B30,"_",G$27),Distanzliste!$C$2:$E$226,IF($B$1="km",2,3),FALSE)</f>
        <v>67.4</v>
      </c>
      <c r="H30" s="7">
        <f>VLOOKUP(CONCATENATE($B30,"_",H$27),Distanzliste!$C$2:$E$226,IF($B$1="km",2,3),FALSE)</f>
        <v>34.5</v>
      </c>
      <c r="I30" s="9">
        <f>SUM(D30:H30)</f>
        <v>210.8</v>
      </c>
    </row>
    <row r="31" spans="1:9" ht="14.25">
      <c r="A31" s="6" t="s">
        <v>62</v>
      </c>
      <c r="B31" s="7">
        <f>F27</f>
        <v>7</v>
      </c>
      <c r="C31" s="7" t="str">
        <f>VLOOKUP(B31,Adressen!$A$2:$C$16,3,FALSE)</f>
        <v>BAC</v>
      </c>
      <c r="D31" s="7">
        <f>VLOOKUP(CONCATENATE($B31,"_",D$27),Distanzliste!$C$2:$E$226,IF($B$1="km",2,3),FALSE)</f>
        <v>99.7</v>
      </c>
      <c r="E31" s="7">
        <f>VLOOKUP(CONCATENATE($B31,"_",E$27),Distanzliste!$C$2:$E$226,IF($B$1="km",2,3),FALSE)</f>
        <v>82.4</v>
      </c>
      <c r="F31" s="7">
        <f>VLOOKUP(CONCATENATE($B31,"_",F$27),Distanzliste!$C$2:$E$226,IF($B$1="km",2,3),FALSE)</f>
        <v>0</v>
      </c>
      <c r="G31" s="7">
        <f>VLOOKUP(CONCATENATE($B31,"_",G$27),Distanzliste!$C$2:$E$226,IF($B$1="km",2,3),FALSE)</f>
        <v>17.5</v>
      </c>
      <c r="H31" s="7">
        <f>VLOOKUP(CONCATENATE($B31,"_",H$27),Distanzliste!$C$2:$E$226,IF($B$1="km",2,3),FALSE)</f>
        <v>115</v>
      </c>
      <c r="I31" s="9">
        <f>SUM(D31:H31)</f>
        <v>314.6</v>
      </c>
    </row>
    <row r="32" spans="1:9" ht="14.25">
      <c r="A32" s="6" t="s">
        <v>63</v>
      </c>
      <c r="B32" s="7">
        <f>G27</f>
        <v>8</v>
      </c>
      <c r="C32" s="7" t="str">
        <f>VLOOKUP(B32,Adressen!$A$2:$C$16,3,FALSE)</f>
        <v>GLA</v>
      </c>
      <c r="D32" s="7">
        <f>VLOOKUP(CONCATENATE($B32,"_",D$27),Distanzliste!$C$2:$E$226,IF($B$1="km",2,3),FALSE)</f>
        <v>88.4</v>
      </c>
      <c r="E32" s="7">
        <f>VLOOKUP(CONCATENATE($B32,"_",E$27),Distanzliste!$C$2:$E$226,IF($B$1="km",2,3),FALSE)</f>
        <v>67.4</v>
      </c>
      <c r="F32" s="7">
        <f>VLOOKUP(CONCATENATE($B32,"_",F$27),Distanzliste!$C$2:$E$226,IF($B$1="km",2,3),FALSE)</f>
        <v>17.5</v>
      </c>
      <c r="G32" s="7">
        <f>VLOOKUP(CONCATENATE($B32,"_",G$27),Distanzliste!$C$2:$E$226,IF($B$1="km",2,3),FALSE)</f>
        <v>0</v>
      </c>
      <c r="H32" s="7">
        <f>VLOOKUP(CONCATENATE($B32,"_",H$27),Distanzliste!$C$2:$E$226,IF($B$1="km",2,3),FALSE)</f>
        <v>100</v>
      </c>
      <c r="I32" s="9">
        <f>SUM(D32:H32)</f>
        <v>273.3</v>
      </c>
    </row>
    <row r="33" spans="1:9" ht="14.25">
      <c r="A33" s="6" t="s">
        <v>64</v>
      </c>
      <c r="B33" s="7">
        <f>H27</f>
        <v>10</v>
      </c>
      <c r="C33" s="7" t="str">
        <f>VLOOKUP(B33,Adressen!$A$2:$C$16,3,FALSE)</f>
        <v>PAF</v>
      </c>
      <c r="D33" s="7">
        <f>VLOOKUP(CONCATENATE($B33,"_",D$27),Distanzliste!$C$2:$E$226,IF($B$1="km",2,3),FALSE)</f>
        <v>27.2</v>
      </c>
      <c r="E33" s="7">
        <f>VLOOKUP(CONCATENATE($B33,"_",E$27),Distanzliste!$C$2:$E$226,IF($B$1="km",2,3),FALSE)</f>
        <v>34.5</v>
      </c>
      <c r="F33" s="7">
        <f>VLOOKUP(CONCATENATE($B33,"_",F$27),Distanzliste!$C$2:$E$226,IF($B$1="km",2,3),FALSE)</f>
        <v>115</v>
      </c>
      <c r="G33" s="7">
        <f>VLOOKUP(CONCATENATE($B33,"_",G$27),Distanzliste!$C$2:$E$226,IF($B$1="km",2,3),FALSE)</f>
        <v>100</v>
      </c>
      <c r="H33" s="7">
        <f>VLOOKUP(CONCATENATE($B33,"_",H$27),Distanzliste!$C$2:$E$226,IF($B$1="km",2,3),FALSE)</f>
        <v>0</v>
      </c>
      <c r="I33" s="9">
        <f>SUM(D33:H33)</f>
        <v>276.7</v>
      </c>
    </row>
    <row r="34" spans="1:9" ht="14.25">
      <c r="A34" s="6"/>
      <c r="B34" s="7"/>
      <c r="C34" s="7"/>
      <c r="D34" s="7"/>
      <c r="E34" s="7"/>
      <c r="F34" s="7"/>
      <c r="G34" s="7"/>
      <c r="H34" s="7" t="s">
        <v>438</v>
      </c>
      <c r="I34" s="9">
        <f>SUM(I29:I33)/20</f>
        <v>65.86</v>
      </c>
    </row>
    <row r="35" spans="1:9" ht="14.25">
      <c r="A35" s="6"/>
      <c r="B35" s="7"/>
      <c r="C35" s="7"/>
      <c r="D35" s="7"/>
      <c r="E35" s="7"/>
      <c r="F35" s="7"/>
      <c r="G35" s="7"/>
      <c r="H35" s="7" t="s">
        <v>442</v>
      </c>
      <c r="I35" s="9">
        <f>MIN(I29:I33)</f>
        <v>210.8</v>
      </c>
    </row>
    <row r="36" spans="1:9" ht="14.25">
      <c r="A36" s="10"/>
      <c r="B36" s="11"/>
      <c r="C36" s="11"/>
      <c r="D36" s="11"/>
      <c r="E36" s="11"/>
      <c r="F36" s="11"/>
      <c r="G36" s="11"/>
      <c r="H36" s="11" t="s">
        <v>443</v>
      </c>
      <c r="I36" s="12">
        <f>MAX(I29:I33)</f>
        <v>314.6</v>
      </c>
    </row>
    <row r="38" spans="1:9" ht="14.25">
      <c r="A38" s="3" t="s">
        <v>441</v>
      </c>
      <c r="B38" s="4"/>
      <c r="C38" s="4"/>
      <c r="D38" s="4" t="s">
        <v>65</v>
      </c>
      <c r="E38" s="4" t="s">
        <v>66</v>
      </c>
      <c r="F38" s="4" t="s">
        <v>67</v>
      </c>
      <c r="G38" s="4" t="s">
        <v>68</v>
      </c>
      <c r="H38" s="4" t="s">
        <v>69</v>
      </c>
      <c r="I38" s="5"/>
    </row>
    <row r="39" spans="1:9" ht="14.25">
      <c r="A39" s="6"/>
      <c r="B39" s="7"/>
      <c r="C39" s="7"/>
      <c r="D39" s="7">
        <f>L5</f>
        <v>4</v>
      </c>
      <c r="E39" s="7">
        <f>M5</f>
        <v>5</v>
      </c>
      <c r="F39" s="7">
        <f>N5</f>
        <v>6</v>
      </c>
      <c r="G39" s="7">
        <f>O5</f>
        <v>12</v>
      </c>
      <c r="H39" s="7">
        <f>P5</f>
        <v>13</v>
      </c>
      <c r="I39" s="8"/>
    </row>
    <row r="40" spans="1:9" ht="14.25">
      <c r="A40" s="6"/>
      <c r="B40" s="7"/>
      <c r="C40" s="7"/>
      <c r="D40" s="7" t="str">
        <f>VLOOKUP(D39,Adressen!$A$2:$C$16,3,FALSE)</f>
        <v>BGL</v>
      </c>
      <c r="E40" s="7" t="str">
        <f>VLOOKUP(E39,Adressen!$A$2:$C$16,3,FALSE)</f>
        <v>CAS</v>
      </c>
      <c r="F40" s="7" t="str">
        <f>VLOOKUP(F39,Adressen!$A$2:$C$16,3,FALSE)</f>
        <v>CGC</v>
      </c>
      <c r="G40" s="7" t="str">
        <f>VLOOKUP(G39,Adressen!$A$2:$C$16,3,FALSE)</f>
        <v>HAG</v>
      </c>
      <c r="H40" s="7" t="str">
        <f>VLOOKUP(H39,Adressen!$A$2:$C$16,3,FALSE)</f>
        <v>WIT</v>
      </c>
      <c r="I40" s="8" t="s">
        <v>437</v>
      </c>
    </row>
    <row r="41" spans="1:9" ht="14.25">
      <c r="A41" s="6" t="s">
        <v>65</v>
      </c>
      <c r="B41" s="7">
        <f>D39</f>
        <v>4</v>
      </c>
      <c r="C41" s="7" t="str">
        <f>VLOOKUP(B41,Adressen!$A$2:$C$16,3,FALSE)</f>
        <v>BGL</v>
      </c>
      <c r="D41" s="7">
        <f>VLOOKUP(CONCATENATE($B41,"_",D$39),Distanzliste!$C$2:$E$226,IF($B$1="km",2,3),FALSE)</f>
        <v>0</v>
      </c>
      <c r="E41" s="7">
        <f>VLOOKUP(CONCATENATE($B41,"_",E$39),Distanzliste!$C$2:$E$226,IF($B$1="km",2,3),FALSE)</f>
        <v>54.9</v>
      </c>
      <c r="F41" s="7">
        <f>VLOOKUP(CONCATENATE($B41,"_",F$39),Distanzliste!$C$2:$E$226,IF($B$1="km",2,3),FALSE)</f>
        <v>25.5</v>
      </c>
      <c r="G41" s="7">
        <f>VLOOKUP(CONCATENATE($B41,"_",G$39),Distanzliste!$C$2:$E$226,IF($B$1="km",2,3),FALSE)</f>
        <v>35.5</v>
      </c>
      <c r="H41" s="7">
        <f>VLOOKUP(CONCATENATE($B41,"_",H$39),Distanzliste!$C$2:$E$226,IF($B$1="km",2,3),FALSE)</f>
        <v>16.9</v>
      </c>
      <c r="I41" s="9">
        <f>SUM(D41:H41)</f>
        <v>132.8</v>
      </c>
    </row>
    <row r="42" spans="1:9" ht="14.25">
      <c r="A42" s="6" t="s">
        <v>66</v>
      </c>
      <c r="B42" s="7">
        <f>E39</f>
        <v>5</v>
      </c>
      <c r="C42" s="7" t="str">
        <f>VLOOKUP(B42,Adressen!$A$2:$C$16,3,FALSE)</f>
        <v>CAS</v>
      </c>
      <c r="D42" s="7">
        <f>VLOOKUP(CONCATENATE($B42,"_",D$39),Distanzliste!$C$2:$E$226,IF($B$1="km",2,3),FALSE)</f>
        <v>54.9</v>
      </c>
      <c r="E42" s="7">
        <f>VLOOKUP(CONCATENATE($B42,"_",E$39),Distanzliste!$C$2:$E$226,IF($B$1="km",2,3),FALSE)</f>
        <v>0</v>
      </c>
      <c r="F42" s="7">
        <f>VLOOKUP(CONCATENATE($B42,"_",F$39),Distanzliste!$C$2:$E$226,IF($B$1="km",2,3),FALSE)</f>
        <v>30.7</v>
      </c>
      <c r="G42" s="7">
        <f>VLOOKUP(CONCATENATE($B42,"_",G$39),Distanzliste!$C$2:$E$226,IF($B$1="km",2,3),FALSE)</f>
        <v>37.8</v>
      </c>
      <c r="H42" s="7">
        <f>VLOOKUP(CONCATENATE($B42,"_",H$39),Distanzliste!$C$2:$E$226,IF($B$1="km",2,3),FALSE)</f>
        <v>31.9</v>
      </c>
      <c r="I42" s="9">
        <f>SUM(D42:H42)</f>
        <v>155.29999999999998</v>
      </c>
    </row>
    <row r="43" spans="1:9" ht="14.25">
      <c r="A43" s="6" t="s">
        <v>67</v>
      </c>
      <c r="B43" s="7">
        <f>F39</f>
        <v>6</v>
      </c>
      <c r="C43" s="7" t="str">
        <f>VLOOKUP(B43,Adressen!$A$2:$C$16,3,FALSE)</f>
        <v>CGC</v>
      </c>
      <c r="D43" s="7">
        <f>VLOOKUP(CONCATENATE($B43,"_",D$39),Distanzliste!$C$2:$E$226,IF($B$1="km",2,3),FALSE)</f>
        <v>25.5</v>
      </c>
      <c r="E43" s="7">
        <f>VLOOKUP(CONCATENATE($B43,"_",E$39),Distanzliste!$C$2:$E$226,IF($B$1="km",2,3),FALSE)</f>
        <v>30.7</v>
      </c>
      <c r="F43" s="7">
        <f>VLOOKUP(CONCATENATE($B43,"_",F$39),Distanzliste!$C$2:$E$226,IF($B$1="km",2,3),FALSE)</f>
        <v>0</v>
      </c>
      <c r="G43" s="7">
        <f>VLOOKUP(CONCATENATE($B43,"_",G$39),Distanzliste!$C$2:$E$226,IF($B$1="km",2,3),FALSE)</f>
        <v>59.8</v>
      </c>
      <c r="H43" s="7">
        <f>VLOOKUP(CONCATENATE($B43,"_",H$39),Distanzliste!$C$2:$E$226,IF($B$1="km",2,3),FALSE)</f>
        <v>37.2</v>
      </c>
      <c r="I43" s="9">
        <f>SUM(D43:H43)</f>
        <v>153.2</v>
      </c>
    </row>
    <row r="44" spans="1:9" ht="14.25">
      <c r="A44" s="6" t="s">
        <v>68</v>
      </c>
      <c r="B44" s="7">
        <f>G39</f>
        <v>12</v>
      </c>
      <c r="C44" s="7" t="str">
        <f>VLOOKUP(B44,Adressen!$A$2:$C$16,3,FALSE)</f>
        <v>HAG</v>
      </c>
      <c r="D44" s="7">
        <f>VLOOKUP(CONCATENATE($B44,"_",D$39),Distanzliste!$C$2:$E$226,IF($B$1="km",2,3),FALSE)</f>
        <v>35.5</v>
      </c>
      <c r="E44" s="7">
        <f>VLOOKUP(CONCATENATE($B44,"_",E$39),Distanzliste!$C$2:$E$226,IF($B$1="km",2,3),FALSE)</f>
        <v>37.8</v>
      </c>
      <c r="F44" s="7">
        <f>VLOOKUP(CONCATENATE($B44,"_",F$39),Distanzliste!$C$2:$E$226,IF($B$1="km",2,3),FALSE)</f>
        <v>59.8</v>
      </c>
      <c r="G44" s="7">
        <f>VLOOKUP(CONCATENATE($B44,"_",G$39),Distanzliste!$C$2:$E$226,IF($B$1="km",2,3),FALSE)</f>
        <v>0</v>
      </c>
      <c r="H44" s="7">
        <f>VLOOKUP(CONCATENATE($B44,"_",H$39),Distanzliste!$C$2:$E$226,IF($B$1="km",2,3),FALSE)</f>
        <v>30.7</v>
      </c>
      <c r="I44" s="9">
        <f>SUM(D44:H44)</f>
        <v>163.79999999999998</v>
      </c>
    </row>
    <row r="45" spans="1:9" ht="14.25">
      <c r="A45" s="6" t="s">
        <v>69</v>
      </c>
      <c r="B45" s="7">
        <f>H39</f>
        <v>13</v>
      </c>
      <c r="C45" s="7" t="str">
        <f>VLOOKUP(B45,Adressen!$A$2:$C$16,3,FALSE)</f>
        <v>WIT</v>
      </c>
      <c r="D45" s="7">
        <f>VLOOKUP(CONCATENATE($B45,"_",D$39),Distanzliste!$C$2:$E$226,IF($B$1="km",2,3),FALSE)</f>
        <v>16.9</v>
      </c>
      <c r="E45" s="7">
        <f>VLOOKUP(CONCATENATE($B45,"_",E$39),Distanzliste!$C$2:$E$226,IF($B$1="km",2,3),FALSE)</f>
        <v>31.9</v>
      </c>
      <c r="F45" s="7">
        <f>VLOOKUP(CONCATENATE($B45,"_",F$39),Distanzliste!$C$2:$E$226,IF($B$1="km",2,3),FALSE)</f>
        <v>37.2</v>
      </c>
      <c r="G45" s="7">
        <f>VLOOKUP(CONCATENATE($B45,"_",G$39),Distanzliste!$C$2:$E$226,IF($B$1="km",2,3),FALSE)</f>
        <v>30.7</v>
      </c>
      <c r="H45" s="7">
        <f>VLOOKUP(CONCATENATE($B45,"_",H$39),Distanzliste!$C$2:$E$226,IF($B$1="km",2,3),FALSE)</f>
        <v>0</v>
      </c>
      <c r="I45" s="9">
        <f>SUM(D45:H45)</f>
        <v>116.7</v>
      </c>
    </row>
    <row r="46" spans="1:9" ht="14.25">
      <c r="A46" s="6"/>
      <c r="B46" s="7"/>
      <c r="C46" s="7"/>
      <c r="D46" s="7"/>
      <c r="E46" s="7"/>
      <c r="F46" s="7"/>
      <c r="G46" s="7"/>
      <c r="H46" s="7" t="s">
        <v>438</v>
      </c>
      <c r="I46" s="9">
        <f>SUM(I41:I45)/20</f>
        <v>36.09</v>
      </c>
    </row>
    <row r="47" spans="1:9" ht="14.25">
      <c r="A47" s="6"/>
      <c r="B47" s="7"/>
      <c r="C47" s="7"/>
      <c r="D47" s="7"/>
      <c r="E47" s="7"/>
      <c r="F47" s="7"/>
      <c r="G47" s="7"/>
      <c r="H47" s="7" t="s">
        <v>442</v>
      </c>
      <c r="I47" s="9">
        <f>MIN(I41:I45)</f>
        <v>116.7</v>
      </c>
    </row>
    <row r="48" spans="1:9" ht="14.25">
      <c r="A48" s="10"/>
      <c r="B48" s="11"/>
      <c r="C48" s="11"/>
      <c r="D48" s="11"/>
      <c r="E48" s="11"/>
      <c r="F48" s="11"/>
      <c r="G48" s="11"/>
      <c r="H48" s="11" t="s">
        <v>443</v>
      </c>
      <c r="I48" s="12">
        <f>MAX(I41:I45)</f>
        <v>163.79999999999998</v>
      </c>
    </row>
  </sheetData>
  <sheetProtection/>
  <mergeCells count="12">
    <mergeCell ref="B11:E11"/>
    <mergeCell ref="G11:J11"/>
    <mergeCell ref="L11:O11"/>
    <mergeCell ref="B12:E12"/>
    <mergeCell ref="G12:J12"/>
    <mergeCell ref="L12:O12"/>
    <mergeCell ref="B9:E9"/>
    <mergeCell ref="G9:J9"/>
    <mergeCell ref="L9:O9"/>
    <mergeCell ref="B10:E10"/>
    <mergeCell ref="G10:J10"/>
    <mergeCell ref="L10:O10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4" sqref="H14"/>
    </sheetView>
  </sheetViews>
  <sheetFormatPr defaultColWidth="11.421875" defaultRowHeight="15"/>
  <cols>
    <col min="1" max="1" width="3.57421875" style="0" bestFit="1" customWidth="1"/>
    <col min="2" max="2" width="24.28125" style="0" bestFit="1" customWidth="1"/>
    <col min="3" max="3" width="5.8515625" style="0" bestFit="1" customWidth="1"/>
    <col min="4" max="4" width="6.7109375" style="0" bestFit="1" customWidth="1"/>
    <col min="5" max="5" width="6.00390625" style="0" bestFit="1" customWidth="1"/>
    <col min="6" max="6" width="13.421875" style="0" bestFit="1" customWidth="1"/>
    <col min="7" max="7" width="23.00390625" style="0" bestFit="1" customWidth="1"/>
    <col min="8" max="8" width="7.28125" style="0" bestFit="1" customWidth="1"/>
    <col min="9" max="9" width="7.7109375" style="0" bestFit="1" customWidth="1"/>
    <col min="10" max="10" width="9.7109375" style="0" bestFit="1" customWidth="1"/>
    <col min="11" max="11" width="10.28125" style="0" bestFit="1" customWidth="1"/>
  </cols>
  <sheetData>
    <row r="1" spans="1:8" ht="14.25">
      <c r="A1" t="s">
        <v>53</v>
      </c>
      <c r="B1" t="s">
        <v>11</v>
      </c>
      <c r="C1" t="s">
        <v>192</v>
      </c>
      <c r="D1" t="s">
        <v>30</v>
      </c>
      <c r="E1" t="s">
        <v>12</v>
      </c>
      <c r="F1" t="s">
        <v>13</v>
      </c>
      <c r="G1" t="s">
        <v>14</v>
      </c>
      <c r="H1" t="s">
        <v>444</v>
      </c>
    </row>
    <row r="2" spans="1:12" ht="14.25">
      <c r="A2">
        <v>1</v>
      </c>
      <c r="B2" t="s">
        <v>25</v>
      </c>
      <c r="C2" t="s">
        <v>193</v>
      </c>
      <c r="D2">
        <v>1</v>
      </c>
      <c r="E2" t="s">
        <v>49</v>
      </c>
      <c r="F2" t="s">
        <v>8</v>
      </c>
      <c r="G2" t="s">
        <v>35</v>
      </c>
      <c r="H2" s="1">
        <v>487</v>
      </c>
      <c r="L2" s="1"/>
    </row>
    <row r="3" spans="1:12" ht="14.25">
      <c r="A3">
        <v>2</v>
      </c>
      <c r="B3" t="s">
        <v>22</v>
      </c>
      <c r="C3" t="s">
        <v>194</v>
      </c>
      <c r="D3">
        <v>2</v>
      </c>
      <c r="E3" t="s">
        <v>38</v>
      </c>
      <c r="F3" t="s">
        <v>0</v>
      </c>
      <c r="G3" t="s">
        <v>73</v>
      </c>
      <c r="H3" s="1">
        <v>184.1</v>
      </c>
      <c r="L3" s="1"/>
    </row>
    <row r="4" spans="1:12" ht="14.25">
      <c r="A4">
        <v>3</v>
      </c>
      <c r="B4" t="s">
        <v>17</v>
      </c>
      <c r="C4" t="s">
        <v>195</v>
      </c>
      <c r="D4">
        <v>2</v>
      </c>
      <c r="E4" t="s">
        <v>37</v>
      </c>
      <c r="F4" t="s">
        <v>72</v>
      </c>
      <c r="G4" t="s">
        <v>74</v>
      </c>
      <c r="H4" s="1">
        <v>185.4</v>
      </c>
      <c r="L4" s="1"/>
    </row>
    <row r="5" spans="1:12" ht="14.25">
      <c r="A5">
        <v>4</v>
      </c>
      <c r="B5" t="s">
        <v>16</v>
      </c>
      <c r="C5" t="s">
        <v>196</v>
      </c>
      <c r="D5">
        <v>2</v>
      </c>
      <c r="E5" t="s">
        <v>46</v>
      </c>
      <c r="F5" t="s">
        <v>70</v>
      </c>
      <c r="G5" t="s">
        <v>34</v>
      </c>
      <c r="H5" s="1">
        <v>110.80000000000001</v>
      </c>
      <c r="L5" s="1"/>
    </row>
    <row r="6" spans="1:12" ht="14.25">
      <c r="A6">
        <v>5</v>
      </c>
      <c r="B6" t="s">
        <v>27</v>
      </c>
      <c r="C6" t="s">
        <v>197</v>
      </c>
      <c r="D6">
        <v>2</v>
      </c>
      <c r="E6" t="s">
        <v>47</v>
      </c>
      <c r="F6" t="s">
        <v>52</v>
      </c>
      <c r="G6" t="s">
        <v>75</v>
      </c>
      <c r="H6" s="1">
        <v>111.5</v>
      </c>
      <c r="L6" s="1"/>
    </row>
    <row r="7" spans="1:12" ht="14.25">
      <c r="A7">
        <v>6</v>
      </c>
      <c r="B7" t="s">
        <v>19</v>
      </c>
      <c r="C7" t="s">
        <v>198</v>
      </c>
      <c r="D7">
        <v>3</v>
      </c>
      <c r="E7" t="s">
        <v>44</v>
      </c>
      <c r="F7" t="s">
        <v>5</v>
      </c>
      <c r="G7" t="s">
        <v>33</v>
      </c>
      <c r="H7" s="1">
        <v>86.9</v>
      </c>
      <c r="L7" s="1"/>
    </row>
    <row r="8" spans="1:12" ht="14.25">
      <c r="A8">
        <v>7</v>
      </c>
      <c r="B8" t="s">
        <v>20</v>
      </c>
      <c r="C8" t="s">
        <v>203</v>
      </c>
      <c r="D8">
        <v>1</v>
      </c>
      <c r="E8" t="s">
        <v>45</v>
      </c>
      <c r="F8" t="s">
        <v>6</v>
      </c>
      <c r="G8" t="s">
        <v>76</v>
      </c>
      <c r="H8" s="1">
        <v>91</v>
      </c>
      <c r="L8" s="1"/>
    </row>
    <row r="9" spans="1:12" ht="14.25">
      <c r="A9">
        <v>8</v>
      </c>
      <c r="B9" t="s">
        <v>18</v>
      </c>
      <c r="C9" t="s">
        <v>200</v>
      </c>
      <c r="D9">
        <v>2</v>
      </c>
      <c r="E9" t="s">
        <v>43</v>
      </c>
      <c r="F9" t="s">
        <v>4</v>
      </c>
      <c r="G9" t="s">
        <v>32</v>
      </c>
      <c r="H9" s="1">
        <v>88.3</v>
      </c>
      <c r="L9" s="1"/>
    </row>
    <row r="10" spans="1:12" ht="14.25">
      <c r="A10">
        <v>9</v>
      </c>
      <c r="B10" t="s">
        <v>23</v>
      </c>
      <c r="C10" t="s">
        <v>201</v>
      </c>
      <c r="D10">
        <v>1</v>
      </c>
      <c r="E10" t="s">
        <v>42</v>
      </c>
      <c r="F10" t="s">
        <v>3</v>
      </c>
      <c r="G10" t="s">
        <v>77</v>
      </c>
      <c r="H10" s="1">
        <v>203</v>
      </c>
      <c r="L10" s="1"/>
    </row>
    <row r="11" spans="1:12" ht="14.25">
      <c r="A11">
        <v>10</v>
      </c>
      <c r="B11" t="s">
        <v>29</v>
      </c>
      <c r="C11" t="s">
        <v>202</v>
      </c>
      <c r="D11">
        <v>2</v>
      </c>
      <c r="E11" t="s">
        <v>39</v>
      </c>
      <c r="F11" t="s">
        <v>71</v>
      </c>
      <c r="G11" t="s">
        <v>78</v>
      </c>
      <c r="H11" s="1">
        <v>240.60000000000002</v>
      </c>
      <c r="L11" s="1"/>
    </row>
    <row r="12" spans="1:12" ht="14.25">
      <c r="A12">
        <v>11</v>
      </c>
      <c r="B12" t="s">
        <v>28</v>
      </c>
      <c r="C12" t="s">
        <v>199</v>
      </c>
      <c r="D12">
        <v>4</v>
      </c>
      <c r="E12" t="s">
        <v>40</v>
      </c>
      <c r="F12" t="s">
        <v>1</v>
      </c>
      <c r="G12" t="s">
        <v>31</v>
      </c>
      <c r="H12" s="1">
        <v>265.6</v>
      </c>
      <c r="L12" s="1"/>
    </row>
    <row r="13" spans="1:12" ht="14.25">
      <c r="A13">
        <v>12</v>
      </c>
      <c r="B13" t="s">
        <v>26</v>
      </c>
      <c r="C13" t="s">
        <v>204</v>
      </c>
      <c r="D13">
        <v>4</v>
      </c>
      <c r="E13" t="s">
        <v>51</v>
      </c>
      <c r="F13" t="s">
        <v>10</v>
      </c>
      <c r="G13" t="s">
        <v>79</v>
      </c>
      <c r="H13" s="1">
        <v>136.9</v>
      </c>
      <c r="L13" s="1"/>
    </row>
    <row r="14" spans="1:12" ht="14.25">
      <c r="A14">
        <v>13</v>
      </c>
      <c r="B14" t="s">
        <v>24</v>
      </c>
      <c r="C14" t="s">
        <v>205</v>
      </c>
      <c r="D14">
        <v>2</v>
      </c>
      <c r="E14" t="s">
        <v>50</v>
      </c>
      <c r="F14" t="s">
        <v>9</v>
      </c>
      <c r="G14" t="s">
        <v>36</v>
      </c>
      <c r="H14" s="1">
        <v>111.3</v>
      </c>
      <c r="L14" s="1"/>
    </row>
    <row r="15" spans="1:12" ht="14.25">
      <c r="A15">
        <v>14</v>
      </c>
      <c r="B15" t="s">
        <v>15</v>
      </c>
      <c r="C15" t="s">
        <v>206</v>
      </c>
      <c r="D15">
        <v>2</v>
      </c>
      <c r="E15" t="s">
        <v>41</v>
      </c>
      <c r="F15" t="s">
        <v>2</v>
      </c>
      <c r="G15" t="s">
        <v>80</v>
      </c>
      <c r="H15" s="1">
        <v>191.7</v>
      </c>
      <c r="L15" s="1"/>
    </row>
    <row r="16" spans="1:12" ht="14.25">
      <c r="A16">
        <v>15</v>
      </c>
      <c r="B16" t="s">
        <v>21</v>
      </c>
      <c r="C16" t="s">
        <v>207</v>
      </c>
      <c r="D16">
        <v>3</v>
      </c>
      <c r="E16" t="s">
        <v>48</v>
      </c>
      <c r="F16" t="s">
        <v>7</v>
      </c>
      <c r="G16" t="s">
        <v>81</v>
      </c>
      <c r="H16" s="1">
        <v>234.7</v>
      </c>
      <c r="L16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3.00390625" style="0" bestFit="1" customWidth="1"/>
    <col min="2" max="2" width="40.28125" style="0" bestFit="1" customWidth="1"/>
    <col min="3" max="6" width="7.8515625" style="0" bestFit="1" customWidth="1"/>
    <col min="7" max="7" width="7.421875" style="0" bestFit="1" customWidth="1"/>
    <col min="8" max="8" width="7.8515625" style="0" bestFit="1" customWidth="1"/>
    <col min="9" max="10" width="7.421875" style="0" bestFit="1" customWidth="1"/>
    <col min="11" max="13" width="7.8515625" style="0" bestFit="1" customWidth="1"/>
    <col min="14" max="15" width="7.421875" style="0" bestFit="1" customWidth="1"/>
    <col min="16" max="17" width="7.8515625" style="0" bestFit="1" customWidth="1"/>
  </cols>
  <sheetData>
    <row r="1" spans="2:17" ht="14.25">
      <c r="B1" t="s">
        <v>209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</row>
    <row r="2" spans="1:17" ht="14.25">
      <c r="A2" t="s">
        <v>54</v>
      </c>
      <c r="B2" t="s">
        <v>208</v>
      </c>
      <c r="C2" t="str">
        <f>VLOOKUP(C1,Adressen!$A$2:$C$16,3,FALSE)</f>
        <v>PAD</v>
      </c>
      <c r="D2" t="str">
        <f>VLOOKUP(D1,Adressen!$A$2:$C$16,3,FALSE)</f>
        <v>DOR</v>
      </c>
      <c r="E2" t="str">
        <f>VLOOKUP(E1,Adressen!$A$2:$C$16,3,FALSE)</f>
        <v>BÜT</v>
      </c>
      <c r="F2" t="str">
        <f>VLOOKUP(F1,Adressen!$A$2:$C$16,3,FALSE)</f>
        <v>BGL</v>
      </c>
      <c r="G2" t="str">
        <f>VLOOKUP(G1,Adressen!$A$2:$C$16,3,FALSE)</f>
        <v>CAS</v>
      </c>
      <c r="H2" t="str">
        <f>VLOOKUP(H1,Adressen!$A$2:$C$16,3,FALSE)</f>
        <v>CGC</v>
      </c>
      <c r="I2" t="str">
        <f>VLOOKUP(I1,Adressen!$A$2:$C$16,3,FALSE)</f>
        <v>BAC</v>
      </c>
      <c r="J2" t="str">
        <f>VLOOKUP(J1,Adressen!$A$2:$C$16,3,FALSE)</f>
        <v>GLA</v>
      </c>
      <c r="K2" t="str">
        <f>VLOOKUP(K1,Adressen!$A$2:$C$16,3,FALSE)</f>
        <v>WES</v>
      </c>
      <c r="L2" t="str">
        <f>VLOOKUP(L1,Adressen!$A$2:$C$16,3,FALSE)</f>
        <v>PAF</v>
      </c>
      <c r="M2" t="str">
        <f>VLOOKUP(M1,Adressen!$A$2:$C$16,3,FALSE)</f>
        <v>HER</v>
      </c>
      <c r="N2" t="str">
        <f>VLOOKUP(N1,Adressen!$A$2:$C$16,3,FALSE)</f>
        <v>HAG</v>
      </c>
      <c r="O2" t="str">
        <f>VLOOKUP(O1,Adressen!$A$2:$C$16,3,FALSE)</f>
        <v>WIT</v>
      </c>
      <c r="P2" t="str">
        <f>VLOOKUP(P1,Adressen!$A$2:$C$16,3,FALSE)</f>
        <v>LÜD</v>
      </c>
      <c r="Q2" t="str">
        <f>VLOOKUP(Q1,Adressen!$A$2:$C$16,3,FALSE)</f>
        <v>BAL</v>
      </c>
    </row>
    <row r="3" spans="1:17" ht="14.25">
      <c r="A3">
        <v>1</v>
      </c>
      <c r="B3" t="str">
        <f>CONCATENATE(VLOOKUP(A3,Adressen!$A$2:$G$16,3,FALSE),": ",VLOOKUP(A3,Adressen!$A$2:$G$16,6,FALSE),", ",VLOOKUP(A3,Adressen!$A$2:$G$16,7,FALSE))</f>
        <v>PAD: Paderborn, Auf der Lieth 5</v>
      </c>
      <c r="C3" t="s">
        <v>83</v>
      </c>
      <c r="D3" t="s">
        <v>82</v>
      </c>
      <c r="E3" t="s">
        <v>84</v>
      </c>
      <c r="F3" t="s">
        <v>85</v>
      </c>
      <c r="G3" t="s">
        <v>86</v>
      </c>
      <c r="H3" t="s">
        <v>87</v>
      </c>
      <c r="I3" t="s">
        <v>88</v>
      </c>
      <c r="J3" t="s">
        <v>89</v>
      </c>
      <c r="K3" t="s">
        <v>90</v>
      </c>
      <c r="L3" t="s">
        <v>91</v>
      </c>
      <c r="M3" t="s">
        <v>92</v>
      </c>
      <c r="N3" t="s">
        <v>93</v>
      </c>
      <c r="O3" t="s">
        <v>94</v>
      </c>
      <c r="P3" t="s">
        <v>95</v>
      </c>
      <c r="Q3" t="s">
        <v>96</v>
      </c>
    </row>
    <row r="4" spans="1:17" ht="14.25">
      <c r="A4">
        <v>2</v>
      </c>
      <c r="B4" t="str">
        <f>CONCATENATE(VLOOKUP(A4,Adressen!$A$2:$G$16,3,FALSE),": ",VLOOKUP(A4,Adressen!$A$2:$G$16,6,FALSE),", ",VLOOKUP(A4,Adressen!$A$2:$G$16,7,FALSE))</f>
        <v>DOR: Dormagen, Hackhauser Str. 10</v>
      </c>
      <c r="C4" t="s">
        <v>82</v>
      </c>
      <c r="D4" t="s">
        <v>83</v>
      </c>
      <c r="E4" t="s">
        <v>97</v>
      </c>
      <c r="F4" t="s">
        <v>98</v>
      </c>
      <c r="G4" t="s">
        <v>99</v>
      </c>
      <c r="H4" t="s">
        <v>100</v>
      </c>
      <c r="I4" t="s">
        <v>101</v>
      </c>
      <c r="J4" t="s">
        <v>102</v>
      </c>
      <c r="K4" t="s">
        <v>103</v>
      </c>
      <c r="L4" t="s">
        <v>104</v>
      </c>
      <c r="M4" t="s">
        <v>105</v>
      </c>
      <c r="N4" t="s">
        <v>106</v>
      </c>
      <c r="O4" t="s">
        <v>107</v>
      </c>
      <c r="P4" t="s">
        <v>108</v>
      </c>
      <c r="Q4" t="s">
        <v>109</v>
      </c>
    </row>
    <row r="5" spans="1:17" ht="14.25">
      <c r="A5">
        <v>3</v>
      </c>
      <c r="B5" t="str">
        <f>CONCATENATE(VLOOKUP(A5,Adressen!$A$2:$G$16,3,FALSE),": ",VLOOKUP(A5,Adressen!$A$2:$G$16,6,FALSE),", ",VLOOKUP(A5,Adressen!$A$2:$G$16,7,FALSE))</f>
        <v>BÜT: Kaarst, Olympiastraße 1</v>
      </c>
      <c r="C5" t="s">
        <v>84</v>
      </c>
      <c r="D5" t="s">
        <v>97</v>
      </c>
      <c r="E5" t="s">
        <v>83</v>
      </c>
      <c r="F5" t="s">
        <v>111</v>
      </c>
      <c r="G5" t="s">
        <v>112</v>
      </c>
      <c r="H5" t="s">
        <v>113</v>
      </c>
      <c r="I5" t="s">
        <v>114</v>
      </c>
      <c r="J5" t="s">
        <v>115</v>
      </c>
      <c r="K5" t="s">
        <v>116</v>
      </c>
      <c r="L5" t="s">
        <v>117</v>
      </c>
      <c r="M5" t="s">
        <v>118</v>
      </c>
      <c r="N5" t="s">
        <v>119</v>
      </c>
      <c r="O5" t="s">
        <v>120</v>
      </c>
      <c r="P5" t="s">
        <v>121</v>
      </c>
      <c r="Q5" t="s">
        <v>110</v>
      </c>
    </row>
    <row r="6" spans="1:17" ht="14.25">
      <c r="A6">
        <v>4</v>
      </c>
      <c r="B6" t="str">
        <f>CONCATENATE(VLOOKUP(A6,Adressen!$A$2:$G$16,3,FALSE),": ",VLOOKUP(A6,Adressen!$A$2:$G$16,6,FALSE),", ",VLOOKUP(A6,Adressen!$A$2:$G$16,7,FALSE))</f>
        <v>BGL: Velbert, Hordtstraße 18</v>
      </c>
      <c r="C6" t="s">
        <v>85</v>
      </c>
      <c r="D6" t="s">
        <v>98</v>
      </c>
      <c r="E6" t="s">
        <v>111</v>
      </c>
      <c r="F6" t="s">
        <v>83</v>
      </c>
      <c r="G6" t="s">
        <v>122</v>
      </c>
      <c r="H6" t="s">
        <v>123</v>
      </c>
      <c r="I6" t="s">
        <v>124</v>
      </c>
      <c r="J6" t="s">
        <v>125</v>
      </c>
      <c r="K6" t="s">
        <v>126</v>
      </c>
      <c r="L6" t="s">
        <v>127</v>
      </c>
      <c r="M6" t="s">
        <v>128</v>
      </c>
      <c r="N6" t="s">
        <v>129</v>
      </c>
      <c r="O6" t="s">
        <v>130</v>
      </c>
      <c r="P6" t="s">
        <v>131</v>
      </c>
      <c r="Q6" t="s">
        <v>132</v>
      </c>
    </row>
    <row r="7" spans="1:17" ht="14.25">
      <c r="A7">
        <v>5</v>
      </c>
      <c r="B7" t="str">
        <f>CONCATENATE(VLOOKUP(A7,Adressen!$A$2:$G$16,3,FALSE),": ",VLOOKUP(A7,Adressen!$A$2:$G$16,6,FALSE),", ",VLOOKUP(A7,Adressen!$A$2:$G$16,7,FALSE))</f>
        <v>CAS: Castrop-Rauxel, Recklinghauser Straße 238</v>
      </c>
      <c r="C7" t="s">
        <v>86</v>
      </c>
      <c r="D7" t="s">
        <v>99</v>
      </c>
      <c r="E7" t="s">
        <v>112</v>
      </c>
      <c r="F7" t="s">
        <v>122</v>
      </c>
      <c r="G7" t="s">
        <v>83</v>
      </c>
      <c r="H7" t="s">
        <v>133</v>
      </c>
      <c r="I7" t="s">
        <v>134</v>
      </c>
      <c r="J7" t="s">
        <v>135</v>
      </c>
      <c r="K7" t="s">
        <v>136</v>
      </c>
      <c r="L7" t="s">
        <v>137</v>
      </c>
      <c r="M7" t="s">
        <v>138</v>
      </c>
      <c r="N7" t="s">
        <v>139</v>
      </c>
      <c r="O7" t="s">
        <v>140</v>
      </c>
      <c r="P7" t="s">
        <v>141</v>
      </c>
      <c r="Q7" t="s">
        <v>142</v>
      </c>
    </row>
    <row r="8" spans="1:17" ht="14.25">
      <c r="A8">
        <v>6</v>
      </c>
      <c r="B8" t="str">
        <f>CONCATENATE(VLOOKUP(A8,Adressen!$A$2:$G$16,3,FALSE),": ",VLOOKUP(A8,Adressen!$A$2:$G$16,6,FALSE),", ",VLOOKUP(A8,Adressen!$A$2:$G$16,7,FALSE))</f>
        <v>CGC: Essen, Lichtenhorst 13</v>
      </c>
      <c r="C8" t="s">
        <v>87</v>
      </c>
      <c r="D8" t="s">
        <v>100</v>
      </c>
      <c r="E8" t="s">
        <v>113</v>
      </c>
      <c r="F8" t="s">
        <v>123</v>
      </c>
      <c r="G8" t="s">
        <v>133</v>
      </c>
      <c r="H8" t="s">
        <v>83</v>
      </c>
      <c r="I8" t="s">
        <v>144</v>
      </c>
      <c r="J8" t="s">
        <v>145</v>
      </c>
      <c r="K8" t="s">
        <v>146</v>
      </c>
      <c r="L8" t="s">
        <v>147</v>
      </c>
      <c r="M8" t="s">
        <v>148</v>
      </c>
      <c r="N8" t="s">
        <v>149</v>
      </c>
      <c r="O8" t="s">
        <v>150</v>
      </c>
      <c r="P8" t="s">
        <v>151</v>
      </c>
      <c r="Q8" t="s">
        <v>143</v>
      </c>
    </row>
    <row r="9" spans="1:17" ht="14.25">
      <c r="A9">
        <v>7</v>
      </c>
      <c r="B9" t="str">
        <f>CONCATENATE(VLOOKUP(A9,Adressen!$A$2:$G$16,3,FALSE),": ",VLOOKUP(A9,Adressen!$A$2:$G$16,6,FALSE),", ",VLOOKUP(A9,Adressen!$A$2:$G$16,7,FALSE))</f>
        <v>BAC: Herten, Teichstraße 20</v>
      </c>
      <c r="C9" t="s">
        <v>88</v>
      </c>
      <c r="D9" t="s">
        <v>101</v>
      </c>
      <c r="E9" t="s">
        <v>114</v>
      </c>
      <c r="F9" t="s">
        <v>124</v>
      </c>
      <c r="G9" t="s">
        <v>134</v>
      </c>
      <c r="H9" t="s">
        <v>144</v>
      </c>
      <c r="I9" t="s">
        <v>83</v>
      </c>
      <c r="J9" t="s">
        <v>152</v>
      </c>
      <c r="K9" t="s">
        <v>153</v>
      </c>
      <c r="L9" t="s">
        <v>154</v>
      </c>
      <c r="M9" t="s">
        <v>155</v>
      </c>
      <c r="N9" t="s">
        <v>156</v>
      </c>
      <c r="O9" t="s">
        <v>157</v>
      </c>
      <c r="P9" t="s">
        <v>158</v>
      </c>
      <c r="Q9" t="s">
        <v>159</v>
      </c>
    </row>
    <row r="10" spans="1:17" ht="14.25">
      <c r="A10">
        <v>8</v>
      </c>
      <c r="B10" t="str">
        <f>CONCATENATE(VLOOKUP(A10,Adressen!$A$2:$G$16,3,FALSE),": ",VLOOKUP(A10,Adressen!$A$2:$G$16,6,FALSE),", ",VLOOKUP(A10,Adressen!$A$2:$G$16,7,FALSE))</f>
        <v>GLA: Gladbeck, Bohmertstrasse 283</v>
      </c>
      <c r="C10" t="s">
        <v>89</v>
      </c>
      <c r="D10" t="s">
        <v>102</v>
      </c>
      <c r="E10" t="s">
        <v>115</v>
      </c>
      <c r="F10" t="s">
        <v>125</v>
      </c>
      <c r="G10" t="s">
        <v>135</v>
      </c>
      <c r="H10" t="s">
        <v>145</v>
      </c>
      <c r="I10" t="s">
        <v>152</v>
      </c>
      <c r="J10" t="s">
        <v>83</v>
      </c>
      <c r="K10" t="s">
        <v>166</v>
      </c>
      <c r="L10" t="s">
        <v>165</v>
      </c>
      <c r="M10" t="s">
        <v>164</v>
      </c>
      <c r="N10" t="s">
        <v>163</v>
      </c>
      <c r="O10" t="s">
        <v>162</v>
      </c>
      <c r="P10" t="s">
        <v>161</v>
      </c>
      <c r="Q10" t="s">
        <v>160</v>
      </c>
    </row>
    <row r="11" spans="1:17" ht="14.25">
      <c r="A11">
        <v>9</v>
      </c>
      <c r="B11" t="str">
        <f>CONCATENATE(VLOOKUP(A11,Adressen!$A$2:$G$16,3,FALSE),": ",VLOOKUP(A11,Adressen!$A$2:$G$16,6,FALSE),", ",VLOOKUP(A11,Adressen!$A$2:$G$16,7,FALSE))</f>
        <v>WES: Wesel, Rheinpromenade 11</v>
      </c>
      <c r="C11" t="s">
        <v>90</v>
      </c>
      <c r="D11" t="s">
        <v>103</v>
      </c>
      <c r="E11" t="s">
        <v>116</v>
      </c>
      <c r="F11" t="s">
        <v>126</v>
      </c>
      <c r="G11" t="s">
        <v>136</v>
      </c>
      <c r="H11" t="s">
        <v>146</v>
      </c>
      <c r="I11" t="s">
        <v>153</v>
      </c>
      <c r="J11" t="s">
        <v>166</v>
      </c>
      <c r="K11" t="s">
        <v>83</v>
      </c>
      <c r="L11" t="s">
        <v>167</v>
      </c>
      <c r="M11" t="s">
        <v>168</v>
      </c>
      <c r="N11" t="s">
        <v>169</v>
      </c>
      <c r="O11" t="s">
        <v>170</v>
      </c>
      <c r="P11" t="s">
        <v>171</v>
      </c>
      <c r="Q11" t="s">
        <v>172</v>
      </c>
    </row>
    <row r="12" spans="1:17" ht="14.25">
      <c r="A12">
        <v>10</v>
      </c>
      <c r="B12" t="str">
        <f>CONCATENATE(VLOOKUP(A12,Adressen!$A$2:$G$16,3,FALSE),": ",VLOOKUP(A12,Adressen!$A$2:$G$16,6,FALSE),", ",VLOOKUP(A12,Adressen!$A$2:$G$16,7,FALSE))</f>
        <v>PAF: Bergheim, Antoniusstraße 16</v>
      </c>
      <c r="C12" t="s">
        <v>91</v>
      </c>
      <c r="D12" t="s">
        <v>104</v>
      </c>
      <c r="E12" t="s">
        <v>117</v>
      </c>
      <c r="F12" t="s">
        <v>127</v>
      </c>
      <c r="G12" t="s">
        <v>137</v>
      </c>
      <c r="H12" t="s">
        <v>147</v>
      </c>
      <c r="I12" t="s">
        <v>154</v>
      </c>
      <c r="J12" t="s">
        <v>165</v>
      </c>
      <c r="K12" t="s">
        <v>167</v>
      </c>
      <c r="L12" t="s">
        <v>83</v>
      </c>
      <c r="M12" t="s">
        <v>174</v>
      </c>
      <c r="N12" t="s">
        <v>175</v>
      </c>
      <c r="O12" t="s">
        <v>176</v>
      </c>
      <c r="P12" t="s">
        <v>177</v>
      </c>
      <c r="Q12" t="s">
        <v>173</v>
      </c>
    </row>
    <row r="13" spans="1:17" ht="14.25">
      <c r="A13">
        <v>11</v>
      </c>
      <c r="B13" t="str">
        <f>CONCATENATE(VLOOKUP(A13,Adressen!$A$2:$G$16,3,FALSE),": ",VLOOKUP(A13,Adressen!$A$2:$G$16,6,FALSE),", ",VLOOKUP(A13,Adressen!$A$2:$G$16,7,FALSE))</f>
        <v>HER: Attendorn, Spechtstraße 26</v>
      </c>
      <c r="C13" t="s">
        <v>92</v>
      </c>
      <c r="D13" t="s">
        <v>105</v>
      </c>
      <c r="E13" t="s">
        <v>118</v>
      </c>
      <c r="F13" t="s">
        <v>128</v>
      </c>
      <c r="G13" t="s">
        <v>138</v>
      </c>
      <c r="H13" t="s">
        <v>148</v>
      </c>
      <c r="I13" t="s">
        <v>155</v>
      </c>
      <c r="J13" t="s">
        <v>164</v>
      </c>
      <c r="K13" t="s">
        <v>168</v>
      </c>
      <c r="L13" t="s">
        <v>174</v>
      </c>
      <c r="M13" t="s">
        <v>83</v>
      </c>
      <c r="N13" t="s">
        <v>180</v>
      </c>
      <c r="O13" t="s">
        <v>181</v>
      </c>
      <c r="P13" t="s">
        <v>178</v>
      </c>
      <c r="Q13" t="s">
        <v>179</v>
      </c>
    </row>
    <row r="14" spans="1:17" ht="14.25">
      <c r="A14">
        <v>12</v>
      </c>
      <c r="B14" t="str">
        <f>CONCATENATE(VLOOKUP(A14,Adressen!$A$2:$G$16,3,FALSE),": ",VLOOKUP(A14,Adressen!$A$2:$G$16,6,FALSE),", ",VLOOKUP(A14,Adressen!$A$2:$G$16,7,FALSE))</f>
        <v>HAG: Hagen, Schwerter Str. 67</v>
      </c>
      <c r="C14" t="s">
        <v>93</v>
      </c>
      <c r="D14" t="s">
        <v>106</v>
      </c>
      <c r="E14" t="s">
        <v>119</v>
      </c>
      <c r="F14" t="s">
        <v>129</v>
      </c>
      <c r="G14" t="s">
        <v>139</v>
      </c>
      <c r="H14" t="s">
        <v>149</v>
      </c>
      <c r="I14" t="s">
        <v>156</v>
      </c>
      <c r="J14" t="s">
        <v>163</v>
      </c>
      <c r="K14" t="s">
        <v>169</v>
      </c>
      <c r="L14" t="s">
        <v>175</v>
      </c>
      <c r="M14" t="s">
        <v>180</v>
      </c>
      <c r="N14" t="s">
        <v>83</v>
      </c>
      <c r="O14" t="s">
        <v>182</v>
      </c>
      <c r="P14" t="s">
        <v>183</v>
      </c>
      <c r="Q14" t="s">
        <v>184</v>
      </c>
    </row>
    <row r="15" spans="1:17" ht="14.25">
      <c r="A15">
        <v>13</v>
      </c>
      <c r="B15" t="str">
        <f>CONCATENATE(VLOOKUP(A15,Adressen!$A$2:$G$16,3,FALSE),": ",VLOOKUP(A15,Adressen!$A$2:$G$16,6,FALSE),", ",VLOOKUP(A15,Adressen!$A$2:$G$16,7,FALSE))</f>
        <v>WIT: Witten, Zeche Holland Str. 6</v>
      </c>
      <c r="C15" t="s">
        <v>94</v>
      </c>
      <c r="D15" t="s">
        <v>107</v>
      </c>
      <c r="E15" t="s">
        <v>120</v>
      </c>
      <c r="F15" t="s">
        <v>130</v>
      </c>
      <c r="G15" t="s">
        <v>140</v>
      </c>
      <c r="H15" t="s">
        <v>150</v>
      </c>
      <c r="I15" t="s">
        <v>157</v>
      </c>
      <c r="J15" t="s">
        <v>162</v>
      </c>
      <c r="K15" t="s">
        <v>170</v>
      </c>
      <c r="L15" t="s">
        <v>176</v>
      </c>
      <c r="M15" t="s">
        <v>181</v>
      </c>
      <c r="N15" t="s">
        <v>182</v>
      </c>
      <c r="O15" t="s">
        <v>83</v>
      </c>
      <c r="P15" t="s">
        <v>186</v>
      </c>
      <c r="Q15" t="s">
        <v>185</v>
      </c>
    </row>
    <row r="16" spans="1:17" ht="14.25">
      <c r="A16">
        <v>14</v>
      </c>
      <c r="B16" t="str">
        <f>CONCATENATE(VLOOKUP(A16,Adressen!$A$2:$G$16,3,FALSE),": ",VLOOKUP(A16,Adressen!$A$2:$G$16,6,FALSE),", ",VLOOKUP(A16,Adressen!$A$2:$G$16,7,FALSE))</f>
        <v>LÜD: Lüdenscheid, Paulmannshöher Straße 17</v>
      </c>
      <c r="C16" t="s">
        <v>95</v>
      </c>
      <c r="D16" t="s">
        <v>108</v>
      </c>
      <c r="E16" t="s">
        <v>121</v>
      </c>
      <c r="F16" t="s">
        <v>131</v>
      </c>
      <c r="G16" t="s">
        <v>141</v>
      </c>
      <c r="H16" t="s">
        <v>151</v>
      </c>
      <c r="I16" t="s">
        <v>158</v>
      </c>
      <c r="J16" t="s">
        <v>161</v>
      </c>
      <c r="K16" t="s">
        <v>171</v>
      </c>
      <c r="L16" t="s">
        <v>177</v>
      </c>
      <c r="M16" t="s">
        <v>178</v>
      </c>
      <c r="N16" t="s">
        <v>183</v>
      </c>
      <c r="O16" t="s">
        <v>186</v>
      </c>
      <c r="P16" t="s">
        <v>83</v>
      </c>
      <c r="Q16" t="s">
        <v>187</v>
      </c>
    </row>
    <row r="17" spans="1:17" ht="14.25">
      <c r="A17">
        <v>15</v>
      </c>
      <c r="B17" t="str">
        <f>CONCATENATE(VLOOKUP(A17,Adressen!$A$2:$G$16,3,FALSE),": ",VLOOKUP(A17,Adressen!$A$2:$G$16,6,FALSE),", ",VLOOKUP(A17,Adressen!$A$2:$G$16,7,FALSE))</f>
        <v>BAL: Hamm, Ostenallee 76B</v>
      </c>
      <c r="C17" t="s">
        <v>96</v>
      </c>
      <c r="D17" t="s">
        <v>109</v>
      </c>
      <c r="E17" t="s">
        <v>110</v>
      </c>
      <c r="F17" t="s">
        <v>132</v>
      </c>
      <c r="G17" t="s">
        <v>142</v>
      </c>
      <c r="H17" t="s">
        <v>143</v>
      </c>
      <c r="I17" t="s">
        <v>159</v>
      </c>
      <c r="J17" t="s">
        <v>160</v>
      </c>
      <c r="K17" t="s">
        <v>172</v>
      </c>
      <c r="L17" t="s">
        <v>173</v>
      </c>
      <c r="M17" t="s">
        <v>179</v>
      </c>
      <c r="N17" t="s">
        <v>184</v>
      </c>
      <c r="O17" t="s">
        <v>185</v>
      </c>
      <c r="P17" t="s">
        <v>187</v>
      </c>
      <c r="Q17" t="s">
        <v>83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6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4.00390625" style="0" bestFit="1" customWidth="1"/>
    <col min="2" max="2" width="4.8515625" style="0" bestFit="1" customWidth="1"/>
    <col min="3" max="3" width="6.00390625" style="0" bestFit="1" customWidth="1"/>
    <col min="4" max="4" width="5.00390625" style="0" bestFit="1" customWidth="1"/>
    <col min="5" max="5" width="4.00390625" style="0" bestFit="1" customWidth="1"/>
    <col min="6" max="6" width="20.7109375" style="0" customWidth="1"/>
    <col min="7" max="7" width="7.8515625" style="0" bestFit="1" customWidth="1"/>
  </cols>
  <sheetData>
    <row r="1" spans="1:5" ht="14.25">
      <c r="A1" t="s">
        <v>188</v>
      </c>
      <c r="B1" t="s">
        <v>189</v>
      </c>
      <c r="C1" t="s">
        <v>211</v>
      </c>
      <c r="D1" t="s">
        <v>190</v>
      </c>
      <c r="E1" t="s">
        <v>191</v>
      </c>
    </row>
    <row r="2" spans="1:5" ht="14.25">
      <c r="A2">
        <v>1</v>
      </c>
      <c r="B2">
        <v>1</v>
      </c>
      <c r="C2" t="s">
        <v>212</v>
      </c>
      <c r="D2">
        <v>0</v>
      </c>
      <c r="E2">
        <v>0</v>
      </c>
    </row>
    <row r="3" spans="1:5" ht="14.25">
      <c r="A3">
        <f>IF(B2=15,A2+1,A2)</f>
        <v>1</v>
      </c>
      <c r="B3">
        <f>IF(B2=15,1,B2+1)</f>
        <v>2</v>
      </c>
      <c r="C3" t="s">
        <v>213</v>
      </c>
      <c r="D3">
        <v>188</v>
      </c>
      <c r="E3">
        <v>130</v>
      </c>
    </row>
    <row r="4" spans="1:5" ht="14.25">
      <c r="A4">
        <f aca="true" t="shared" si="0" ref="A4:A67">IF(B3=15,A3+1,A3)</f>
        <v>1</v>
      </c>
      <c r="B4">
        <f aca="true" t="shared" si="1" ref="B4:B67">IF(B3=15,1,B3+1)</f>
        <v>3</v>
      </c>
      <c r="C4" t="s">
        <v>214</v>
      </c>
      <c r="D4">
        <v>187</v>
      </c>
      <c r="E4">
        <v>132</v>
      </c>
    </row>
    <row r="5" spans="1:5" ht="14.25">
      <c r="A5">
        <f t="shared" si="0"/>
        <v>1</v>
      </c>
      <c r="B5">
        <f t="shared" si="1"/>
        <v>4</v>
      </c>
      <c r="C5" t="s">
        <v>215</v>
      </c>
      <c r="D5">
        <v>147</v>
      </c>
      <c r="E5">
        <v>108</v>
      </c>
    </row>
    <row r="6" spans="1:5" ht="14.25">
      <c r="A6">
        <f t="shared" si="0"/>
        <v>1</v>
      </c>
      <c r="B6">
        <f t="shared" si="1"/>
        <v>5</v>
      </c>
      <c r="C6" t="s">
        <v>216</v>
      </c>
      <c r="D6">
        <v>145</v>
      </c>
      <c r="E6">
        <v>85</v>
      </c>
    </row>
    <row r="7" spans="1:5" ht="14.25">
      <c r="A7">
        <f t="shared" si="0"/>
        <v>1</v>
      </c>
      <c r="B7">
        <f t="shared" si="1"/>
        <v>6</v>
      </c>
      <c r="C7" t="s">
        <v>217</v>
      </c>
      <c r="D7">
        <v>171</v>
      </c>
      <c r="E7">
        <v>104</v>
      </c>
    </row>
    <row r="8" spans="1:5" ht="14.25">
      <c r="A8">
        <f t="shared" si="0"/>
        <v>1</v>
      </c>
      <c r="B8">
        <f t="shared" si="1"/>
        <v>7</v>
      </c>
      <c r="C8" t="s">
        <v>218</v>
      </c>
      <c r="D8">
        <v>160</v>
      </c>
      <c r="E8">
        <v>95</v>
      </c>
    </row>
    <row r="9" spans="1:5" ht="14.25">
      <c r="A9">
        <f t="shared" si="0"/>
        <v>1</v>
      </c>
      <c r="B9">
        <f t="shared" si="1"/>
        <v>8</v>
      </c>
      <c r="C9" t="s">
        <v>219</v>
      </c>
      <c r="D9">
        <v>169</v>
      </c>
      <c r="E9">
        <v>98</v>
      </c>
    </row>
    <row r="10" spans="1:5" ht="14.25">
      <c r="A10">
        <f t="shared" si="0"/>
        <v>1</v>
      </c>
      <c r="B10">
        <f t="shared" si="1"/>
        <v>9</v>
      </c>
      <c r="C10" t="s">
        <v>220</v>
      </c>
      <c r="D10">
        <v>186</v>
      </c>
      <c r="E10">
        <v>149</v>
      </c>
    </row>
    <row r="11" spans="1:5" ht="14.25">
      <c r="A11">
        <f t="shared" si="0"/>
        <v>1</v>
      </c>
      <c r="B11">
        <f t="shared" si="1"/>
        <v>10</v>
      </c>
      <c r="C11" t="s">
        <v>221</v>
      </c>
      <c r="D11">
        <v>214</v>
      </c>
      <c r="E11">
        <v>144</v>
      </c>
    </row>
    <row r="12" spans="1:5" ht="14.25">
      <c r="A12">
        <f t="shared" si="0"/>
        <v>1</v>
      </c>
      <c r="B12">
        <f t="shared" si="1"/>
        <v>11</v>
      </c>
      <c r="C12" t="s">
        <v>222</v>
      </c>
      <c r="D12">
        <v>141</v>
      </c>
      <c r="E12">
        <v>118</v>
      </c>
    </row>
    <row r="13" spans="1:5" ht="14.25">
      <c r="A13">
        <f t="shared" si="0"/>
        <v>1</v>
      </c>
      <c r="B13">
        <f t="shared" si="1"/>
        <v>12</v>
      </c>
      <c r="C13" t="s">
        <v>223</v>
      </c>
      <c r="D13">
        <v>112</v>
      </c>
      <c r="E13">
        <v>79</v>
      </c>
    </row>
    <row r="14" spans="1:5" ht="14.25">
      <c r="A14">
        <f t="shared" si="0"/>
        <v>1</v>
      </c>
      <c r="B14">
        <f t="shared" si="1"/>
        <v>13</v>
      </c>
      <c r="C14" t="s">
        <v>224</v>
      </c>
      <c r="D14">
        <v>131</v>
      </c>
      <c r="E14">
        <v>91</v>
      </c>
    </row>
    <row r="15" spans="1:5" ht="14.25">
      <c r="A15">
        <f t="shared" si="0"/>
        <v>1</v>
      </c>
      <c r="B15">
        <f t="shared" si="1"/>
        <v>14</v>
      </c>
      <c r="C15" t="s">
        <v>225</v>
      </c>
      <c r="D15">
        <v>141</v>
      </c>
      <c r="E15">
        <v>109</v>
      </c>
    </row>
    <row r="16" spans="1:5" ht="14.25">
      <c r="A16">
        <f t="shared" si="0"/>
        <v>1</v>
      </c>
      <c r="B16">
        <f t="shared" si="1"/>
        <v>15</v>
      </c>
      <c r="C16" t="s">
        <v>226</v>
      </c>
      <c r="D16">
        <v>103</v>
      </c>
      <c r="E16">
        <v>65</v>
      </c>
    </row>
    <row r="17" spans="1:5" ht="14.25">
      <c r="A17">
        <f t="shared" si="0"/>
        <v>2</v>
      </c>
      <c r="B17">
        <f t="shared" si="1"/>
        <v>1</v>
      </c>
      <c r="C17" t="s">
        <v>227</v>
      </c>
      <c r="D17">
        <v>188</v>
      </c>
      <c r="E17">
        <v>130</v>
      </c>
    </row>
    <row r="18" spans="1:5" ht="14.25">
      <c r="A18">
        <f t="shared" si="0"/>
        <v>2</v>
      </c>
      <c r="B18">
        <f t="shared" si="1"/>
        <v>2</v>
      </c>
      <c r="C18" t="s">
        <v>228</v>
      </c>
      <c r="D18">
        <v>0</v>
      </c>
      <c r="E18">
        <v>0</v>
      </c>
    </row>
    <row r="19" spans="1:5" ht="14.25">
      <c r="A19">
        <f t="shared" si="0"/>
        <v>2</v>
      </c>
      <c r="B19">
        <f t="shared" si="1"/>
        <v>3</v>
      </c>
      <c r="C19" t="s">
        <v>229</v>
      </c>
      <c r="D19">
        <v>26.5</v>
      </c>
      <c r="E19">
        <v>27</v>
      </c>
    </row>
    <row r="20" spans="1:5" ht="14.25">
      <c r="A20">
        <f t="shared" si="0"/>
        <v>2</v>
      </c>
      <c r="B20">
        <f t="shared" si="1"/>
        <v>4</v>
      </c>
      <c r="C20" t="s">
        <v>230</v>
      </c>
      <c r="D20">
        <v>59.8</v>
      </c>
      <c r="E20">
        <v>53</v>
      </c>
    </row>
    <row r="21" spans="1:5" ht="14.25">
      <c r="A21">
        <f t="shared" si="0"/>
        <v>2</v>
      </c>
      <c r="B21">
        <f t="shared" si="1"/>
        <v>5</v>
      </c>
      <c r="C21" t="s">
        <v>231</v>
      </c>
      <c r="D21">
        <v>101</v>
      </c>
      <c r="E21">
        <v>76</v>
      </c>
    </row>
    <row r="22" spans="1:5" ht="14.25">
      <c r="A22">
        <f t="shared" si="0"/>
        <v>2</v>
      </c>
      <c r="B22">
        <f t="shared" si="1"/>
        <v>6</v>
      </c>
      <c r="C22" t="s">
        <v>232</v>
      </c>
      <c r="D22">
        <v>87.7</v>
      </c>
      <c r="E22">
        <v>65</v>
      </c>
    </row>
    <row r="23" spans="1:5" ht="14.25">
      <c r="A23">
        <f t="shared" si="0"/>
        <v>2</v>
      </c>
      <c r="B23">
        <f t="shared" si="1"/>
        <v>7</v>
      </c>
      <c r="C23" t="s">
        <v>233</v>
      </c>
      <c r="D23">
        <v>99.7</v>
      </c>
      <c r="E23">
        <v>76</v>
      </c>
    </row>
    <row r="24" spans="1:5" ht="14.25">
      <c r="A24">
        <f t="shared" si="0"/>
        <v>2</v>
      </c>
      <c r="B24">
        <f t="shared" si="1"/>
        <v>8</v>
      </c>
      <c r="C24" t="s">
        <v>234</v>
      </c>
      <c r="D24">
        <v>88.4</v>
      </c>
      <c r="E24">
        <v>62</v>
      </c>
    </row>
    <row r="25" spans="1:5" ht="14.25">
      <c r="A25">
        <f t="shared" si="0"/>
        <v>2</v>
      </c>
      <c r="B25">
        <f t="shared" si="1"/>
        <v>9</v>
      </c>
      <c r="C25" t="s">
        <v>235</v>
      </c>
      <c r="D25">
        <v>86</v>
      </c>
      <c r="E25">
        <v>68</v>
      </c>
    </row>
    <row r="26" spans="1:5" ht="14.25">
      <c r="A26">
        <f t="shared" si="0"/>
        <v>2</v>
      </c>
      <c r="B26">
        <f t="shared" si="1"/>
        <v>10</v>
      </c>
      <c r="C26" t="s">
        <v>236</v>
      </c>
      <c r="D26">
        <v>27.2</v>
      </c>
      <c r="E26">
        <v>32</v>
      </c>
    </row>
    <row r="27" spans="1:5" ht="14.25">
      <c r="A27">
        <f t="shared" si="0"/>
        <v>2</v>
      </c>
      <c r="B27">
        <f t="shared" si="1"/>
        <v>11</v>
      </c>
      <c r="C27" t="s">
        <v>237</v>
      </c>
      <c r="D27">
        <v>104</v>
      </c>
      <c r="E27">
        <v>74</v>
      </c>
    </row>
    <row r="28" spans="1:5" ht="14.25">
      <c r="A28">
        <f t="shared" si="0"/>
        <v>2</v>
      </c>
      <c r="B28">
        <f t="shared" si="1"/>
        <v>12</v>
      </c>
      <c r="C28" t="s">
        <v>238</v>
      </c>
      <c r="D28">
        <v>77.9</v>
      </c>
      <c r="E28">
        <v>58</v>
      </c>
    </row>
    <row r="29" spans="1:5" ht="14.25">
      <c r="A29">
        <f t="shared" si="0"/>
        <v>2</v>
      </c>
      <c r="B29">
        <f t="shared" si="1"/>
        <v>13</v>
      </c>
      <c r="C29" t="s">
        <v>239</v>
      </c>
      <c r="D29">
        <v>70.6</v>
      </c>
      <c r="E29">
        <v>54</v>
      </c>
    </row>
    <row r="30" spans="1:5" ht="14.25">
      <c r="A30">
        <f t="shared" si="0"/>
        <v>2</v>
      </c>
      <c r="B30">
        <f t="shared" si="1"/>
        <v>14</v>
      </c>
      <c r="C30" t="s">
        <v>240</v>
      </c>
      <c r="D30">
        <v>119</v>
      </c>
      <c r="E30">
        <v>76</v>
      </c>
    </row>
    <row r="31" spans="1:5" ht="14.25">
      <c r="A31">
        <f t="shared" si="0"/>
        <v>2</v>
      </c>
      <c r="B31">
        <f t="shared" si="1"/>
        <v>15</v>
      </c>
      <c r="C31" t="s">
        <v>241</v>
      </c>
      <c r="D31">
        <v>128</v>
      </c>
      <c r="E31">
        <v>90</v>
      </c>
    </row>
    <row r="32" spans="1:5" ht="14.25">
      <c r="A32">
        <f t="shared" si="0"/>
        <v>3</v>
      </c>
      <c r="B32">
        <f t="shared" si="1"/>
        <v>1</v>
      </c>
      <c r="C32" t="s">
        <v>242</v>
      </c>
      <c r="D32">
        <v>187</v>
      </c>
      <c r="E32">
        <v>132</v>
      </c>
    </row>
    <row r="33" spans="1:5" ht="14.25">
      <c r="A33">
        <f t="shared" si="0"/>
        <v>3</v>
      </c>
      <c r="B33">
        <f t="shared" si="1"/>
        <v>2</v>
      </c>
      <c r="C33" t="s">
        <v>243</v>
      </c>
      <c r="D33">
        <v>26.5</v>
      </c>
      <c r="E33">
        <v>27</v>
      </c>
    </row>
    <row r="34" spans="1:5" ht="14.25">
      <c r="A34">
        <f t="shared" si="0"/>
        <v>3</v>
      </c>
      <c r="B34">
        <f t="shared" si="1"/>
        <v>3</v>
      </c>
      <c r="C34" t="s">
        <v>244</v>
      </c>
      <c r="D34">
        <v>0</v>
      </c>
      <c r="E34">
        <v>0</v>
      </c>
    </row>
    <row r="35" spans="1:5" ht="14.25">
      <c r="A35">
        <f t="shared" si="0"/>
        <v>3</v>
      </c>
      <c r="B35">
        <f t="shared" si="1"/>
        <v>4</v>
      </c>
      <c r="C35" t="s">
        <v>245</v>
      </c>
      <c r="D35">
        <v>59.4</v>
      </c>
      <c r="E35">
        <v>48</v>
      </c>
    </row>
    <row r="36" spans="1:5" ht="14.25">
      <c r="A36">
        <f t="shared" si="0"/>
        <v>3</v>
      </c>
      <c r="B36">
        <f t="shared" si="1"/>
        <v>5</v>
      </c>
      <c r="C36" t="s">
        <v>246</v>
      </c>
      <c r="D36">
        <v>94.3</v>
      </c>
      <c r="E36">
        <v>64</v>
      </c>
    </row>
    <row r="37" spans="1:5" ht="14.25">
      <c r="A37">
        <f t="shared" si="0"/>
        <v>3</v>
      </c>
      <c r="B37">
        <f t="shared" si="1"/>
        <v>6</v>
      </c>
      <c r="C37" t="s">
        <v>247</v>
      </c>
      <c r="D37">
        <v>66.7</v>
      </c>
      <c r="E37">
        <v>50</v>
      </c>
    </row>
    <row r="38" spans="1:5" ht="14.25">
      <c r="A38">
        <f t="shared" si="0"/>
        <v>3</v>
      </c>
      <c r="B38">
        <f t="shared" si="1"/>
        <v>7</v>
      </c>
      <c r="C38" t="s">
        <v>248</v>
      </c>
      <c r="D38">
        <v>82.4</v>
      </c>
      <c r="E38">
        <v>60</v>
      </c>
    </row>
    <row r="39" spans="1:5" ht="14.25">
      <c r="A39">
        <f t="shared" si="0"/>
        <v>3</v>
      </c>
      <c r="B39">
        <f t="shared" si="1"/>
        <v>8</v>
      </c>
      <c r="C39" t="s">
        <v>249</v>
      </c>
      <c r="D39">
        <v>67.4</v>
      </c>
      <c r="E39">
        <v>48</v>
      </c>
    </row>
    <row r="40" spans="1:5" ht="14.25">
      <c r="A40">
        <f t="shared" si="0"/>
        <v>3</v>
      </c>
      <c r="B40">
        <f t="shared" si="1"/>
        <v>9</v>
      </c>
      <c r="C40" t="s">
        <v>250</v>
      </c>
      <c r="D40">
        <v>65</v>
      </c>
      <c r="E40">
        <v>54</v>
      </c>
    </row>
    <row r="41" spans="1:5" ht="14.25">
      <c r="A41">
        <f t="shared" si="0"/>
        <v>3</v>
      </c>
      <c r="B41">
        <f t="shared" si="1"/>
        <v>10</v>
      </c>
      <c r="C41" t="s">
        <v>251</v>
      </c>
      <c r="D41">
        <v>34.5</v>
      </c>
      <c r="E41">
        <v>32</v>
      </c>
    </row>
    <row r="42" spans="1:5" ht="14.25">
      <c r="A42">
        <f t="shared" si="0"/>
        <v>3</v>
      </c>
      <c r="B42">
        <f t="shared" si="1"/>
        <v>11</v>
      </c>
      <c r="C42" t="s">
        <v>252</v>
      </c>
      <c r="D42">
        <v>128</v>
      </c>
      <c r="E42">
        <v>87</v>
      </c>
    </row>
    <row r="43" spans="1:5" ht="14.25">
      <c r="A43">
        <f t="shared" si="0"/>
        <v>3</v>
      </c>
      <c r="B43">
        <f t="shared" si="1"/>
        <v>12</v>
      </c>
      <c r="C43" t="s">
        <v>253</v>
      </c>
      <c r="D43">
        <v>74.6</v>
      </c>
      <c r="E43">
        <v>54</v>
      </c>
    </row>
    <row r="44" spans="1:5" ht="14.25">
      <c r="A44">
        <f t="shared" si="0"/>
        <v>3</v>
      </c>
      <c r="B44">
        <f t="shared" si="1"/>
        <v>13</v>
      </c>
      <c r="C44" t="s">
        <v>254</v>
      </c>
      <c r="D44">
        <v>70.2</v>
      </c>
      <c r="E44">
        <v>49</v>
      </c>
    </row>
    <row r="45" spans="1:5" ht="14.25">
      <c r="A45">
        <f t="shared" si="0"/>
        <v>3</v>
      </c>
      <c r="B45">
        <f t="shared" si="1"/>
        <v>14</v>
      </c>
      <c r="C45" t="s">
        <v>255</v>
      </c>
      <c r="D45">
        <v>117</v>
      </c>
      <c r="E45">
        <v>89</v>
      </c>
    </row>
    <row r="46" spans="1:5" ht="14.25">
      <c r="A46">
        <f t="shared" si="0"/>
        <v>3</v>
      </c>
      <c r="B46">
        <f t="shared" si="1"/>
        <v>15</v>
      </c>
      <c r="C46" t="s">
        <v>256</v>
      </c>
      <c r="D46">
        <v>124</v>
      </c>
      <c r="E46">
        <v>86</v>
      </c>
    </row>
    <row r="47" spans="1:5" ht="14.25">
      <c r="A47">
        <f t="shared" si="0"/>
        <v>4</v>
      </c>
      <c r="B47">
        <f t="shared" si="1"/>
        <v>1</v>
      </c>
      <c r="C47" t="s">
        <v>257</v>
      </c>
      <c r="D47">
        <v>147</v>
      </c>
      <c r="E47">
        <v>108</v>
      </c>
    </row>
    <row r="48" spans="1:5" ht="14.25">
      <c r="A48">
        <f t="shared" si="0"/>
        <v>4</v>
      </c>
      <c r="B48">
        <f t="shared" si="1"/>
        <v>2</v>
      </c>
      <c r="C48" t="s">
        <v>258</v>
      </c>
      <c r="D48">
        <v>59.8</v>
      </c>
      <c r="E48">
        <v>53</v>
      </c>
    </row>
    <row r="49" spans="1:5" ht="14.25">
      <c r="A49">
        <f t="shared" si="0"/>
        <v>4</v>
      </c>
      <c r="B49">
        <f t="shared" si="1"/>
        <v>3</v>
      </c>
      <c r="C49" t="s">
        <v>259</v>
      </c>
      <c r="D49">
        <v>59.4</v>
      </c>
      <c r="E49">
        <v>48</v>
      </c>
    </row>
    <row r="50" spans="1:5" ht="14.25">
      <c r="A50">
        <f t="shared" si="0"/>
        <v>4</v>
      </c>
      <c r="B50">
        <f t="shared" si="1"/>
        <v>4</v>
      </c>
      <c r="C50" t="s">
        <v>260</v>
      </c>
      <c r="D50">
        <v>0</v>
      </c>
      <c r="E50">
        <v>0</v>
      </c>
    </row>
    <row r="51" spans="1:5" ht="14.25">
      <c r="A51">
        <f t="shared" si="0"/>
        <v>4</v>
      </c>
      <c r="B51">
        <f t="shared" si="1"/>
        <v>5</v>
      </c>
      <c r="C51" t="s">
        <v>261</v>
      </c>
      <c r="D51">
        <v>54.9</v>
      </c>
      <c r="E51">
        <v>53</v>
      </c>
    </row>
    <row r="52" spans="1:5" ht="14.25">
      <c r="A52">
        <f t="shared" si="0"/>
        <v>4</v>
      </c>
      <c r="B52">
        <f t="shared" si="1"/>
        <v>6</v>
      </c>
      <c r="C52" t="s">
        <v>262</v>
      </c>
      <c r="D52">
        <v>25.5</v>
      </c>
      <c r="E52">
        <v>42</v>
      </c>
    </row>
    <row r="53" spans="1:5" ht="14.25">
      <c r="A53">
        <f t="shared" si="0"/>
        <v>4</v>
      </c>
      <c r="B53">
        <f t="shared" si="1"/>
        <v>7</v>
      </c>
      <c r="C53" t="s">
        <v>263</v>
      </c>
      <c r="D53">
        <v>53.6</v>
      </c>
      <c r="E53">
        <v>53</v>
      </c>
    </row>
    <row r="54" spans="1:5" ht="14.25">
      <c r="A54">
        <f t="shared" si="0"/>
        <v>4</v>
      </c>
      <c r="B54">
        <f t="shared" si="1"/>
        <v>8</v>
      </c>
      <c r="C54" t="s">
        <v>264</v>
      </c>
      <c r="D54">
        <v>32.9</v>
      </c>
      <c r="E54">
        <v>51</v>
      </c>
    </row>
    <row r="55" spans="1:5" ht="14.25">
      <c r="A55">
        <f t="shared" si="0"/>
        <v>4</v>
      </c>
      <c r="B55">
        <f t="shared" si="1"/>
        <v>9</v>
      </c>
      <c r="C55" t="s">
        <v>265</v>
      </c>
      <c r="D55">
        <v>76.7</v>
      </c>
      <c r="E55">
        <v>75</v>
      </c>
    </row>
    <row r="56" spans="1:5" ht="14.25">
      <c r="A56">
        <f t="shared" si="0"/>
        <v>4</v>
      </c>
      <c r="B56">
        <f t="shared" si="1"/>
        <v>10</v>
      </c>
      <c r="C56" t="s">
        <v>266</v>
      </c>
      <c r="D56">
        <v>83.9</v>
      </c>
      <c r="E56">
        <v>71</v>
      </c>
    </row>
    <row r="57" spans="1:5" ht="14.25">
      <c r="A57">
        <f t="shared" si="0"/>
        <v>4</v>
      </c>
      <c r="B57">
        <f t="shared" si="1"/>
        <v>11</v>
      </c>
      <c r="C57" t="s">
        <v>267</v>
      </c>
      <c r="D57">
        <v>103</v>
      </c>
      <c r="E57">
        <v>88</v>
      </c>
    </row>
    <row r="58" spans="1:5" ht="14.25">
      <c r="A58">
        <f t="shared" si="0"/>
        <v>4</v>
      </c>
      <c r="B58">
        <f t="shared" si="1"/>
        <v>12</v>
      </c>
      <c r="C58" t="s">
        <v>268</v>
      </c>
      <c r="D58">
        <v>35.5</v>
      </c>
      <c r="E58">
        <v>37</v>
      </c>
    </row>
    <row r="59" spans="1:5" ht="14.25">
      <c r="A59">
        <f t="shared" si="0"/>
        <v>4</v>
      </c>
      <c r="B59">
        <f t="shared" si="1"/>
        <v>13</v>
      </c>
      <c r="C59" t="s">
        <v>269</v>
      </c>
      <c r="D59">
        <v>16.9</v>
      </c>
      <c r="E59">
        <v>30</v>
      </c>
    </row>
    <row r="60" spans="1:5" ht="14.25">
      <c r="A60">
        <f t="shared" si="0"/>
        <v>4</v>
      </c>
      <c r="B60">
        <f t="shared" si="1"/>
        <v>14</v>
      </c>
      <c r="C60" t="s">
        <v>270</v>
      </c>
      <c r="D60">
        <v>70.2</v>
      </c>
      <c r="E60">
        <v>70</v>
      </c>
    </row>
    <row r="61" spans="1:5" ht="14.25">
      <c r="A61">
        <f t="shared" si="0"/>
        <v>4</v>
      </c>
      <c r="B61">
        <f t="shared" si="1"/>
        <v>15</v>
      </c>
      <c r="C61" t="s">
        <v>271</v>
      </c>
      <c r="D61">
        <v>85.2</v>
      </c>
      <c r="E61">
        <v>71</v>
      </c>
    </row>
    <row r="62" spans="1:5" ht="14.25">
      <c r="A62">
        <f t="shared" si="0"/>
        <v>5</v>
      </c>
      <c r="B62">
        <f t="shared" si="1"/>
        <v>1</v>
      </c>
      <c r="C62" t="s">
        <v>272</v>
      </c>
      <c r="D62">
        <v>145</v>
      </c>
      <c r="E62">
        <v>85</v>
      </c>
    </row>
    <row r="63" spans="1:5" ht="14.25">
      <c r="A63">
        <f t="shared" si="0"/>
        <v>5</v>
      </c>
      <c r="B63">
        <f t="shared" si="1"/>
        <v>2</v>
      </c>
      <c r="C63" t="s">
        <v>273</v>
      </c>
      <c r="D63">
        <v>101</v>
      </c>
      <c r="E63">
        <v>76</v>
      </c>
    </row>
    <row r="64" spans="1:5" ht="14.25">
      <c r="A64">
        <f t="shared" si="0"/>
        <v>5</v>
      </c>
      <c r="B64">
        <f t="shared" si="1"/>
        <v>3</v>
      </c>
      <c r="C64" t="s">
        <v>274</v>
      </c>
      <c r="D64">
        <v>94.3</v>
      </c>
      <c r="E64">
        <v>64</v>
      </c>
    </row>
    <row r="65" spans="1:5" ht="14.25">
      <c r="A65">
        <f t="shared" si="0"/>
        <v>5</v>
      </c>
      <c r="B65">
        <f t="shared" si="1"/>
        <v>4</v>
      </c>
      <c r="C65" t="s">
        <v>275</v>
      </c>
      <c r="D65">
        <v>54.9</v>
      </c>
      <c r="E65">
        <v>53</v>
      </c>
    </row>
    <row r="66" spans="1:5" ht="14.25">
      <c r="A66">
        <f t="shared" si="0"/>
        <v>5</v>
      </c>
      <c r="B66">
        <f t="shared" si="1"/>
        <v>5</v>
      </c>
      <c r="C66" t="s">
        <v>276</v>
      </c>
      <c r="D66">
        <v>0</v>
      </c>
      <c r="E66">
        <v>0</v>
      </c>
    </row>
    <row r="67" spans="1:5" ht="14.25">
      <c r="A67">
        <f t="shared" si="0"/>
        <v>5</v>
      </c>
      <c r="B67">
        <f t="shared" si="1"/>
        <v>6</v>
      </c>
      <c r="C67" t="s">
        <v>277</v>
      </c>
      <c r="D67">
        <v>30.7</v>
      </c>
      <c r="E67">
        <v>29</v>
      </c>
    </row>
    <row r="68" spans="1:5" ht="14.25">
      <c r="A68">
        <f aca="true" t="shared" si="2" ref="A68:A131">IF(B67=15,A67+1,A67)</f>
        <v>5</v>
      </c>
      <c r="B68">
        <f aca="true" t="shared" si="3" ref="B68:B131">IF(B67=15,1,B67+1)</f>
        <v>7</v>
      </c>
      <c r="C68" t="s">
        <v>278</v>
      </c>
      <c r="D68">
        <v>19.9</v>
      </c>
      <c r="E68">
        <v>20</v>
      </c>
    </row>
    <row r="69" spans="1:5" ht="14.25">
      <c r="A69">
        <f t="shared" si="2"/>
        <v>5</v>
      </c>
      <c r="B69">
        <f t="shared" si="3"/>
        <v>8</v>
      </c>
      <c r="C69" t="s">
        <v>279</v>
      </c>
      <c r="D69">
        <v>29</v>
      </c>
      <c r="E69">
        <v>23</v>
      </c>
    </row>
    <row r="70" spans="1:5" ht="14.25">
      <c r="A70">
        <f t="shared" si="2"/>
        <v>5</v>
      </c>
      <c r="B70">
        <f t="shared" si="3"/>
        <v>9</v>
      </c>
      <c r="C70" t="s">
        <v>280</v>
      </c>
      <c r="D70">
        <v>65.5</v>
      </c>
      <c r="E70">
        <v>52</v>
      </c>
    </row>
    <row r="71" spans="1:5" ht="14.25">
      <c r="A71">
        <f t="shared" si="2"/>
        <v>5</v>
      </c>
      <c r="B71">
        <f t="shared" si="3"/>
        <v>10</v>
      </c>
      <c r="C71" t="s">
        <v>281</v>
      </c>
      <c r="D71">
        <v>127</v>
      </c>
      <c r="E71">
        <v>92</v>
      </c>
    </row>
    <row r="72" spans="1:5" ht="14.25">
      <c r="A72">
        <f t="shared" si="2"/>
        <v>5</v>
      </c>
      <c r="B72">
        <f t="shared" si="3"/>
        <v>11</v>
      </c>
      <c r="C72" t="s">
        <v>282</v>
      </c>
      <c r="D72">
        <v>90.7</v>
      </c>
      <c r="E72">
        <v>75</v>
      </c>
    </row>
    <row r="73" spans="1:5" ht="14.25">
      <c r="A73">
        <f t="shared" si="2"/>
        <v>5</v>
      </c>
      <c r="B73">
        <f t="shared" si="3"/>
        <v>12</v>
      </c>
      <c r="C73" t="s">
        <v>283</v>
      </c>
      <c r="D73">
        <v>37.8</v>
      </c>
      <c r="E73">
        <v>32</v>
      </c>
    </row>
    <row r="74" spans="1:5" ht="14.25">
      <c r="A74">
        <f t="shared" si="2"/>
        <v>5</v>
      </c>
      <c r="B74">
        <f t="shared" si="3"/>
        <v>13</v>
      </c>
      <c r="C74" t="s">
        <v>284</v>
      </c>
      <c r="D74">
        <v>31.9</v>
      </c>
      <c r="E74">
        <v>34</v>
      </c>
    </row>
    <row r="75" spans="1:5" ht="14.25">
      <c r="A75">
        <f t="shared" si="2"/>
        <v>5</v>
      </c>
      <c r="B75">
        <f t="shared" si="3"/>
        <v>14</v>
      </c>
      <c r="C75" t="s">
        <v>285</v>
      </c>
      <c r="D75">
        <v>65.7</v>
      </c>
      <c r="E75">
        <v>60</v>
      </c>
    </row>
    <row r="76" spans="1:5" ht="14.25">
      <c r="A76">
        <f t="shared" si="2"/>
        <v>5</v>
      </c>
      <c r="B76">
        <f t="shared" si="3"/>
        <v>15</v>
      </c>
      <c r="C76" t="s">
        <v>286</v>
      </c>
      <c r="D76">
        <v>49.2</v>
      </c>
      <c r="E76">
        <v>43</v>
      </c>
    </row>
    <row r="77" spans="1:5" ht="14.25">
      <c r="A77">
        <f t="shared" si="2"/>
        <v>6</v>
      </c>
      <c r="B77">
        <f t="shared" si="3"/>
        <v>1</v>
      </c>
      <c r="C77" t="s">
        <v>287</v>
      </c>
      <c r="D77">
        <v>171</v>
      </c>
      <c r="E77">
        <v>104</v>
      </c>
    </row>
    <row r="78" spans="1:5" ht="14.25">
      <c r="A78">
        <f t="shared" si="2"/>
        <v>6</v>
      </c>
      <c r="B78">
        <f t="shared" si="3"/>
        <v>2</v>
      </c>
      <c r="C78" t="s">
        <v>288</v>
      </c>
      <c r="D78">
        <v>87.7</v>
      </c>
      <c r="E78">
        <v>65</v>
      </c>
    </row>
    <row r="79" spans="1:5" ht="14.25">
      <c r="A79">
        <f t="shared" si="2"/>
        <v>6</v>
      </c>
      <c r="B79">
        <f t="shared" si="3"/>
        <v>3</v>
      </c>
      <c r="C79" t="s">
        <v>289</v>
      </c>
      <c r="D79">
        <v>66.7</v>
      </c>
      <c r="E79">
        <v>50</v>
      </c>
    </row>
    <row r="80" spans="1:5" ht="14.25">
      <c r="A80">
        <f t="shared" si="2"/>
        <v>6</v>
      </c>
      <c r="B80">
        <f t="shared" si="3"/>
        <v>4</v>
      </c>
      <c r="C80" t="s">
        <v>290</v>
      </c>
      <c r="D80">
        <v>25.5</v>
      </c>
      <c r="E80">
        <v>42</v>
      </c>
    </row>
    <row r="81" spans="1:5" ht="14.25">
      <c r="A81">
        <f t="shared" si="2"/>
        <v>6</v>
      </c>
      <c r="B81">
        <f t="shared" si="3"/>
        <v>5</v>
      </c>
      <c r="C81" t="s">
        <v>291</v>
      </c>
      <c r="D81">
        <v>30.7</v>
      </c>
      <c r="E81">
        <v>29</v>
      </c>
    </row>
    <row r="82" spans="1:5" ht="14.25">
      <c r="A82">
        <f t="shared" si="2"/>
        <v>6</v>
      </c>
      <c r="B82">
        <f t="shared" si="3"/>
        <v>6</v>
      </c>
      <c r="C82" t="s">
        <v>292</v>
      </c>
      <c r="D82">
        <v>0</v>
      </c>
      <c r="E82">
        <v>0</v>
      </c>
    </row>
    <row r="83" spans="1:5" ht="14.25">
      <c r="A83">
        <f t="shared" si="2"/>
        <v>6</v>
      </c>
      <c r="B83">
        <f t="shared" si="3"/>
        <v>7</v>
      </c>
      <c r="C83" t="s">
        <v>293</v>
      </c>
      <c r="D83">
        <v>21.8</v>
      </c>
      <c r="E83">
        <v>29</v>
      </c>
    </row>
    <row r="84" spans="1:5" ht="14.25">
      <c r="A84">
        <f t="shared" si="2"/>
        <v>6</v>
      </c>
      <c r="B84">
        <f t="shared" si="3"/>
        <v>8</v>
      </c>
      <c r="C84" t="s">
        <v>294</v>
      </c>
      <c r="D84">
        <v>8.9</v>
      </c>
      <c r="E84">
        <v>18</v>
      </c>
    </row>
    <row r="85" spans="1:5" ht="14.25">
      <c r="A85">
        <f t="shared" si="2"/>
        <v>6</v>
      </c>
      <c r="B85">
        <f t="shared" si="3"/>
        <v>9</v>
      </c>
      <c r="C85" t="s">
        <v>295</v>
      </c>
      <c r="D85">
        <v>45</v>
      </c>
      <c r="E85">
        <v>43</v>
      </c>
    </row>
    <row r="86" spans="1:5" ht="14.25">
      <c r="A86">
        <f t="shared" si="2"/>
        <v>6</v>
      </c>
      <c r="B86">
        <f t="shared" si="3"/>
        <v>10</v>
      </c>
      <c r="C86" t="s">
        <v>296</v>
      </c>
      <c r="D86">
        <v>98.2</v>
      </c>
      <c r="E86">
        <v>75</v>
      </c>
    </row>
    <row r="87" spans="1:5" ht="14.25">
      <c r="A87">
        <f t="shared" si="2"/>
        <v>6</v>
      </c>
      <c r="B87">
        <f t="shared" si="3"/>
        <v>11</v>
      </c>
      <c r="C87" t="s">
        <v>297</v>
      </c>
      <c r="D87">
        <v>110</v>
      </c>
      <c r="E87">
        <v>93</v>
      </c>
    </row>
    <row r="88" spans="1:5" ht="14.25">
      <c r="A88">
        <f t="shared" si="2"/>
        <v>6</v>
      </c>
      <c r="B88">
        <f t="shared" si="3"/>
        <v>12</v>
      </c>
      <c r="C88" t="s">
        <v>298</v>
      </c>
      <c r="D88">
        <v>59.8</v>
      </c>
      <c r="E88">
        <v>46</v>
      </c>
    </row>
    <row r="89" spans="1:5" ht="14.25">
      <c r="A89">
        <f t="shared" si="2"/>
        <v>6</v>
      </c>
      <c r="B89">
        <f t="shared" si="3"/>
        <v>13</v>
      </c>
      <c r="C89" t="s">
        <v>299</v>
      </c>
      <c r="D89">
        <v>37.2</v>
      </c>
      <c r="E89">
        <v>37</v>
      </c>
    </row>
    <row r="90" spans="1:5" ht="14.25">
      <c r="A90">
        <f t="shared" si="2"/>
        <v>6</v>
      </c>
      <c r="B90">
        <f t="shared" si="3"/>
        <v>14</v>
      </c>
      <c r="C90" t="s">
        <v>300</v>
      </c>
      <c r="D90">
        <v>87.7</v>
      </c>
      <c r="E90">
        <v>73</v>
      </c>
    </row>
    <row r="91" spans="1:5" ht="14.25">
      <c r="A91">
        <f t="shared" si="2"/>
        <v>6</v>
      </c>
      <c r="B91">
        <f t="shared" si="3"/>
        <v>15</v>
      </c>
      <c r="C91" t="s">
        <v>301</v>
      </c>
      <c r="D91">
        <v>75.1</v>
      </c>
      <c r="E91">
        <v>61</v>
      </c>
    </row>
    <row r="92" spans="1:5" ht="14.25">
      <c r="A92">
        <f t="shared" si="2"/>
        <v>7</v>
      </c>
      <c r="B92">
        <f t="shared" si="3"/>
        <v>1</v>
      </c>
      <c r="C92" t="s">
        <v>302</v>
      </c>
      <c r="D92">
        <v>160</v>
      </c>
      <c r="E92">
        <v>95</v>
      </c>
    </row>
    <row r="93" spans="1:5" ht="14.25">
      <c r="A93">
        <f t="shared" si="2"/>
        <v>7</v>
      </c>
      <c r="B93">
        <f t="shared" si="3"/>
        <v>2</v>
      </c>
      <c r="C93" t="s">
        <v>303</v>
      </c>
      <c r="D93">
        <v>99.7</v>
      </c>
      <c r="E93">
        <v>76</v>
      </c>
    </row>
    <row r="94" spans="1:5" ht="14.25">
      <c r="A94">
        <f t="shared" si="2"/>
        <v>7</v>
      </c>
      <c r="B94">
        <f t="shared" si="3"/>
        <v>3</v>
      </c>
      <c r="C94" t="s">
        <v>304</v>
      </c>
      <c r="D94">
        <v>82.4</v>
      </c>
      <c r="E94">
        <v>60</v>
      </c>
    </row>
    <row r="95" spans="1:5" ht="14.25">
      <c r="A95">
        <f t="shared" si="2"/>
        <v>7</v>
      </c>
      <c r="B95">
        <f t="shared" si="3"/>
        <v>4</v>
      </c>
      <c r="C95" t="s">
        <v>305</v>
      </c>
      <c r="D95">
        <v>53.6</v>
      </c>
      <c r="E95">
        <v>53</v>
      </c>
    </row>
    <row r="96" spans="1:5" ht="14.25">
      <c r="A96">
        <f t="shared" si="2"/>
        <v>7</v>
      </c>
      <c r="B96">
        <f t="shared" si="3"/>
        <v>5</v>
      </c>
      <c r="C96" t="s">
        <v>306</v>
      </c>
      <c r="D96">
        <v>19.9</v>
      </c>
      <c r="E96">
        <v>20</v>
      </c>
    </row>
    <row r="97" spans="1:5" ht="14.25">
      <c r="A97">
        <f t="shared" si="2"/>
        <v>7</v>
      </c>
      <c r="B97">
        <f t="shared" si="3"/>
        <v>6</v>
      </c>
      <c r="C97" t="s">
        <v>307</v>
      </c>
      <c r="D97">
        <v>21.8</v>
      </c>
      <c r="E97">
        <v>29</v>
      </c>
    </row>
    <row r="98" spans="1:5" ht="14.25">
      <c r="A98">
        <f t="shared" si="2"/>
        <v>7</v>
      </c>
      <c r="B98">
        <f t="shared" si="3"/>
        <v>7</v>
      </c>
      <c r="C98" t="s">
        <v>308</v>
      </c>
      <c r="D98">
        <v>0</v>
      </c>
      <c r="E98">
        <v>0</v>
      </c>
    </row>
    <row r="99" spans="1:5" ht="14.25">
      <c r="A99">
        <f t="shared" si="2"/>
        <v>7</v>
      </c>
      <c r="B99">
        <f t="shared" si="3"/>
        <v>8</v>
      </c>
      <c r="C99" t="s">
        <v>309</v>
      </c>
      <c r="D99">
        <v>17.5</v>
      </c>
      <c r="E99">
        <v>22</v>
      </c>
    </row>
    <row r="100" spans="1:5" ht="14.25">
      <c r="A100">
        <f t="shared" si="2"/>
        <v>7</v>
      </c>
      <c r="B100">
        <f t="shared" si="3"/>
        <v>9</v>
      </c>
      <c r="C100" t="s">
        <v>310</v>
      </c>
      <c r="D100">
        <v>54</v>
      </c>
      <c r="E100">
        <v>50</v>
      </c>
    </row>
    <row r="101" spans="1:5" ht="14.25">
      <c r="A101">
        <f t="shared" si="2"/>
        <v>7</v>
      </c>
      <c r="B101">
        <f t="shared" si="3"/>
        <v>10</v>
      </c>
      <c r="C101" t="s">
        <v>311</v>
      </c>
      <c r="D101">
        <v>115</v>
      </c>
      <c r="E101">
        <v>90</v>
      </c>
    </row>
    <row r="102" spans="1:5" ht="14.25">
      <c r="A102">
        <f t="shared" si="2"/>
        <v>7</v>
      </c>
      <c r="B102">
        <f t="shared" si="3"/>
        <v>11</v>
      </c>
      <c r="C102" t="s">
        <v>312</v>
      </c>
      <c r="D102">
        <v>105</v>
      </c>
      <c r="E102">
        <v>90</v>
      </c>
    </row>
    <row r="103" spans="1:5" ht="14.25">
      <c r="A103">
        <f t="shared" si="2"/>
        <v>7</v>
      </c>
      <c r="B103">
        <f t="shared" si="3"/>
        <v>12</v>
      </c>
      <c r="C103" t="s">
        <v>313</v>
      </c>
      <c r="D103">
        <v>54.6</v>
      </c>
      <c r="E103">
        <v>41</v>
      </c>
    </row>
    <row r="104" spans="1:5" ht="14.25">
      <c r="A104">
        <f t="shared" si="2"/>
        <v>7</v>
      </c>
      <c r="B104">
        <f t="shared" si="3"/>
        <v>13</v>
      </c>
      <c r="C104" t="s">
        <v>314</v>
      </c>
      <c r="D104">
        <v>31.8</v>
      </c>
      <c r="E104">
        <v>35</v>
      </c>
    </row>
    <row r="105" spans="1:5" ht="14.25">
      <c r="A105">
        <f t="shared" si="2"/>
        <v>7</v>
      </c>
      <c r="B105">
        <f t="shared" si="3"/>
        <v>14</v>
      </c>
      <c r="C105" t="s">
        <v>315</v>
      </c>
      <c r="D105">
        <v>82.5</v>
      </c>
      <c r="E105">
        <v>69</v>
      </c>
    </row>
    <row r="106" spans="1:5" ht="14.25">
      <c r="A106">
        <f t="shared" si="2"/>
        <v>7</v>
      </c>
      <c r="B106">
        <f t="shared" si="3"/>
        <v>15</v>
      </c>
      <c r="C106" t="s">
        <v>316</v>
      </c>
      <c r="D106">
        <v>64.1</v>
      </c>
      <c r="E106">
        <v>51</v>
      </c>
    </row>
    <row r="107" spans="1:5" ht="14.25">
      <c r="A107">
        <f t="shared" si="2"/>
        <v>8</v>
      </c>
      <c r="B107">
        <f t="shared" si="3"/>
        <v>1</v>
      </c>
      <c r="C107" t="s">
        <v>317</v>
      </c>
      <c r="D107">
        <v>169</v>
      </c>
      <c r="E107">
        <v>98</v>
      </c>
    </row>
    <row r="108" spans="1:5" ht="14.25">
      <c r="A108">
        <f t="shared" si="2"/>
        <v>8</v>
      </c>
      <c r="B108">
        <f t="shared" si="3"/>
        <v>2</v>
      </c>
      <c r="C108" t="s">
        <v>318</v>
      </c>
      <c r="D108">
        <v>88.4</v>
      </c>
      <c r="E108">
        <v>62</v>
      </c>
    </row>
    <row r="109" spans="1:5" ht="14.25">
      <c r="A109">
        <f t="shared" si="2"/>
        <v>8</v>
      </c>
      <c r="B109">
        <f t="shared" si="3"/>
        <v>3</v>
      </c>
      <c r="C109" t="s">
        <v>319</v>
      </c>
      <c r="D109">
        <v>67.4</v>
      </c>
      <c r="E109">
        <v>48</v>
      </c>
    </row>
    <row r="110" spans="1:5" ht="14.25">
      <c r="A110">
        <f t="shared" si="2"/>
        <v>8</v>
      </c>
      <c r="B110">
        <f t="shared" si="3"/>
        <v>4</v>
      </c>
      <c r="C110" t="s">
        <v>320</v>
      </c>
      <c r="D110">
        <v>32.9</v>
      </c>
      <c r="E110">
        <v>51</v>
      </c>
    </row>
    <row r="111" spans="1:5" ht="14.25">
      <c r="A111">
        <f t="shared" si="2"/>
        <v>8</v>
      </c>
      <c r="B111">
        <f t="shared" si="3"/>
        <v>5</v>
      </c>
      <c r="C111" t="s">
        <v>321</v>
      </c>
      <c r="D111">
        <v>29</v>
      </c>
      <c r="E111">
        <v>23</v>
      </c>
    </row>
    <row r="112" spans="1:5" ht="14.25">
      <c r="A112">
        <f t="shared" si="2"/>
        <v>8</v>
      </c>
      <c r="B112">
        <f t="shared" si="3"/>
        <v>6</v>
      </c>
      <c r="C112" t="s">
        <v>322</v>
      </c>
      <c r="D112">
        <v>8.9</v>
      </c>
      <c r="E112">
        <v>18</v>
      </c>
    </row>
    <row r="113" spans="1:5" ht="14.25">
      <c r="A113">
        <f t="shared" si="2"/>
        <v>8</v>
      </c>
      <c r="B113">
        <f t="shared" si="3"/>
        <v>7</v>
      </c>
      <c r="C113" t="s">
        <v>323</v>
      </c>
      <c r="D113">
        <v>17.5</v>
      </c>
      <c r="E113">
        <v>22</v>
      </c>
    </row>
    <row r="114" spans="1:5" ht="14.25">
      <c r="A114">
        <f t="shared" si="2"/>
        <v>8</v>
      </c>
      <c r="B114">
        <f t="shared" si="3"/>
        <v>8</v>
      </c>
      <c r="C114" t="s">
        <v>324</v>
      </c>
      <c r="D114">
        <v>0</v>
      </c>
      <c r="E114">
        <v>0</v>
      </c>
    </row>
    <row r="115" spans="1:5" ht="14.25">
      <c r="A115">
        <f t="shared" si="2"/>
        <v>8</v>
      </c>
      <c r="B115">
        <f t="shared" si="3"/>
        <v>9</v>
      </c>
      <c r="C115" t="s">
        <v>325</v>
      </c>
      <c r="D115">
        <v>39</v>
      </c>
      <c r="E115">
        <v>35</v>
      </c>
    </row>
    <row r="116" spans="1:5" ht="14.25">
      <c r="A116">
        <f t="shared" si="2"/>
        <v>8</v>
      </c>
      <c r="B116">
        <f t="shared" si="3"/>
        <v>10</v>
      </c>
      <c r="C116" t="s">
        <v>326</v>
      </c>
      <c r="D116">
        <v>100</v>
      </c>
      <c r="E116">
        <v>76</v>
      </c>
    </row>
    <row r="117" spans="1:5" ht="14.25">
      <c r="A117">
        <f t="shared" si="2"/>
        <v>8</v>
      </c>
      <c r="B117">
        <f t="shared" si="3"/>
        <v>11</v>
      </c>
      <c r="C117" t="s">
        <v>327</v>
      </c>
      <c r="D117">
        <v>116</v>
      </c>
      <c r="E117">
        <v>86</v>
      </c>
    </row>
    <row r="118" spans="1:5" ht="14.25">
      <c r="A118">
        <f t="shared" si="2"/>
        <v>8</v>
      </c>
      <c r="B118">
        <f t="shared" si="3"/>
        <v>12</v>
      </c>
      <c r="C118" t="s">
        <v>328</v>
      </c>
      <c r="D118">
        <v>63.2</v>
      </c>
      <c r="E118">
        <v>44</v>
      </c>
    </row>
    <row r="119" spans="1:5" ht="14.25">
      <c r="A119">
        <f t="shared" si="2"/>
        <v>8</v>
      </c>
      <c r="B119">
        <f t="shared" si="3"/>
        <v>13</v>
      </c>
      <c r="C119" t="s">
        <v>329</v>
      </c>
      <c r="D119">
        <v>40.7</v>
      </c>
      <c r="E119">
        <v>37</v>
      </c>
    </row>
    <row r="120" spans="1:5" ht="14.25">
      <c r="A120">
        <f t="shared" si="2"/>
        <v>8</v>
      </c>
      <c r="B120">
        <f t="shared" si="3"/>
        <v>14</v>
      </c>
      <c r="C120" t="s">
        <v>330</v>
      </c>
      <c r="D120">
        <v>91.1</v>
      </c>
      <c r="E120">
        <v>71</v>
      </c>
    </row>
    <row r="121" spans="1:5" ht="14.25">
      <c r="A121">
        <f t="shared" si="2"/>
        <v>8</v>
      </c>
      <c r="B121">
        <f t="shared" si="3"/>
        <v>15</v>
      </c>
      <c r="C121" t="s">
        <v>331</v>
      </c>
      <c r="D121">
        <v>72.7</v>
      </c>
      <c r="E121">
        <v>54</v>
      </c>
    </row>
    <row r="122" spans="1:5" ht="14.25">
      <c r="A122">
        <f t="shared" si="2"/>
        <v>9</v>
      </c>
      <c r="B122">
        <f t="shared" si="3"/>
        <v>1</v>
      </c>
      <c r="C122" t="s">
        <v>332</v>
      </c>
      <c r="D122">
        <v>186</v>
      </c>
      <c r="E122">
        <v>149</v>
      </c>
    </row>
    <row r="123" spans="1:5" ht="14.25">
      <c r="A123">
        <f t="shared" si="2"/>
        <v>9</v>
      </c>
      <c r="B123">
        <f t="shared" si="3"/>
        <v>2</v>
      </c>
      <c r="C123" t="s">
        <v>333</v>
      </c>
      <c r="D123">
        <v>86</v>
      </c>
      <c r="E123">
        <v>68</v>
      </c>
    </row>
    <row r="124" spans="1:5" ht="14.25">
      <c r="A124">
        <f t="shared" si="2"/>
        <v>9</v>
      </c>
      <c r="B124">
        <f t="shared" si="3"/>
        <v>3</v>
      </c>
      <c r="C124" t="s">
        <v>334</v>
      </c>
      <c r="D124">
        <v>65</v>
      </c>
      <c r="E124">
        <v>54</v>
      </c>
    </row>
    <row r="125" spans="1:5" ht="14.25">
      <c r="A125">
        <f t="shared" si="2"/>
        <v>9</v>
      </c>
      <c r="B125">
        <f t="shared" si="3"/>
        <v>4</v>
      </c>
      <c r="C125" t="s">
        <v>335</v>
      </c>
      <c r="D125">
        <v>76.7</v>
      </c>
      <c r="E125">
        <v>75</v>
      </c>
    </row>
    <row r="126" spans="1:5" ht="14.25">
      <c r="A126">
        <f t="shared" si="2"/>
        <v>9</v>
      </c>
      <c r="B126">
        <f t="shared" si="3"/>
        <v>5</v>
      </c>
      <c r="C126" t="s">
        <v>336</v>
      </c>
      <c r="D126">
        <v>65.5</v>
      </c>
      <c r="E126">
        <v>52</v>
      </c>
    </row>
    <row r="127" spans="1:5" ht="14.25">
      <c r="A127">
        <f t="shared" si="2"/>
        <v>9</v>
      </c>
      <c r="B127">
        <f t="shared" si="3"/>
        <v>6</v>
      </c>
      <c r="C127" t="s">
        <v>337</v>
      </c>
      <c r="D127">
        <v>45</v>
      </c>
      <c r="E127">
        <v>43</v>
      </c>
    </row>
    <row r="128" spans="1:5" ht="14.25">
      <c r="A128">
        <f t="shared" si="2"/>
        <v>9</v>
      </c>
      <c r="B128">
        <f t="shared" si="3"/>
        <v>7</v>
      </c>
      <c r="C128" t="s">
        <v>338</v>
      </c>
      <c r="D128">
        <v>54</v>
      </c>
      <c r="E128">
        <v>50</v>
      </c>
    </row>
    <row r="129" spans="1:5" ht="14.25">
      <c r="A129">
        <f t="shared" si="2"/>
        <v>9</v>
      </c>
      <c r="B129">
        <f t="shared" si="3"/>
        <v>8</v>
      </c>
      <c r="C129" t="s">
        <v>339</v>
      </c>
      <c r="D129">
        <v>39</v>
      </c>
      <c r="E129">
        <v>35</v>
      </c>
    </row>
    <row r="130" spans="1:5" ht="14.25">
      <c r="A130">
        <f t="shared" si="2"/>
        <v>9</v>
      </c>
      <c r="B130">
        <f t="shared" si="3"/>
        <v>9</v>
      </c>
      <c r="C130" t="s">
        <v>340</v>
      </c>
      <c r="D130">
        <v>0</v>
      </c>
      <c r="E130">
        <v>0</v>
      </c>
    </row>
    <row r="131" spans="1:5" ht="14.25">
      <c r="A131">
        <f t="shared" si="2"/>
        <v>9</v>
      </c>
      <c r="B131">
        <f t="shared" si="3"/>
        <v>10</v>
      </c>
      <c r="C131" t="s">
        <v>341</v>
      </c>
      <c r="D131">
        <v>96.3</v>
      </c>
      <c r="E131">
        <v>76</v>
      </c>
    </row>
    <row r="132" spans="1:5" ht="14.25">
      <c r="A132">
        <f aca="true" t="shared" si="4" ref="A132:A195">IF(B131=15,A131+1,A131)</f>
        <v>9</v>
      </c>
      <c r="B132">
        <f aca="true" t="shared" si="5" ref="B132:B195">IF(B131=15,1,B131+1)</f>
        <v>11</v>
      </c>
      <c r="C132" t="s">
        <v>342</v>
      </c>
      <c r="D132">
        <v>153</v>
      </c>
      <c r="E132">
        <v>114</v>
      </c>
    </row>
    <row r="133" spans="1:5" ht="14.25">
      <c r="A133">
        <f t="shared" si="4"/>
        <v>9</v>
      </c>
      <c r="B133">
        <f t="shared" si="5"/>
        <v>12</v>
      </c>
      <c r="C133" t="s">
        <v>343</v>
      </c>
      <c r="D133">
        <v>100</v>
      </c>
      <c r="E133">
        <v>73</v>
      </c>
    </row>
    <row r="134" spans="1:5" ht="14.25">
      <c r="A134">
        <f t="shared" si="4"/>
        <v>9</v>
      </c>
      <c r="B134">
        <f t="shared" si="5"/>
        <v>13</v>
      </c>
      <c r="C134" t="s">
        <v>344</v>
      </c>
      <c r="D134">
        <v>77.9</v>
      </c>
      <c r="E134">
        <v>67</v>
      </c>
    </row>
    <row r="135" spans="1:5" ht="14.25">
      <c r="A135">
        <f t="shared" si="4"/>
        <v>9</v>
      </c>
      <c r="B135">
        <f t="shared" si="5"/>
        <v>14</v>
      </c>
      <c r="C135" t="s">
        <v>345</v>
      </c>
      <c r="D135">
        <v>128</v>
      </c>
      <c r="E135">
        <v>99</v>
      </c>
    </row>
    <row r="136" spans="1:5" ht="14.25">
      <c r="A136">
        <f t="shared" si="4"/>
        <v>9</v>
      </c>
      <c r="B136">
        <f t="shared" si="5"/>
        <v>15</v>
      </c>
      <c r="C136" t="s">
        <v>346</v>
      </c>
      <c r="D136">
        <v>110</v>
      </c>
      <c r="E136">
        <v>82</v>
      </c>
    </row>
    <row r="137" spans="1:5" ht="14.25">
      <c r="A137">
        <f t="shared" si="4"/>
        <v>10</v>
      </c>
      <c r="B137">
        <f t="shared" si="5"/>
        <v>1</v>
      </c>
      <c r="C137" t="s">
        <v>347</v>
      </c>
      <c r="D137">
        <v>214</v>
      </c>
      <c r="E137">
        <v>144</v>
      </c>
    </row>
    <row r="138" spans="1:5" ht="14.25">
      <c r="A138">
        <f t="shared" si="4"/>
        <v>10</v>
      </c>
      <c r="B138">
        <f t="shared" si="5"/>
        <v>2</v>
      </c>
      <c r="C138" t="s">
        <v>348</v>
      </c>
      <c r="D138">
        <v>27.2</v>
      </c>
      <c r="E138">
        <v>32</v>
      </c>
    </row>
    <row r="139" spans="1:5" ht="14.25">
      <c r="A139">
        <f t="shared" si="4"/>
        <v>10</v>
      </c>
      <c r="B139">
        <f t="shared" si="5"/>
        <v>3</v>
      </c>
      <c r="C139" t="s">
        <v>349</v>
      </c>
      <c r="D139">
        <v>34.5</v>
      </c>
      <c r="E139">
        <v>32</v>
      </c>
    </row>
    <row r="140" spans="1:5" ht="14.25">
      <c r="A140">
        <f t="shared" si="4"/>
        <v>10</v>
      </c>
      <c r="B140">
        <f t="shared" si="5"/>
        <v>4</v>
      </c>
      <c r="C140" t="s">
        <v>350</v>
      </c>
      <c r="D140">
        <v>83.9</v>
      </c>
      <c r="E140">
        <v>71</v>
      </c>
    </row>
    <row r="141" spans="1:5" ht="14.25">
      <c r="A141">
        <f t="shared" si="4"/>
        <v>10</v>
      </c>
      <c r="B141">
        <f t="shared" si="5"/>
        <v>5</v>
      </c>
      <c r="C141" t="s">
        <v>351</v>
      </c>
      <c r="D141">
        <v>127</v>
      </c>
      <c r="E141">
        <v>92</v>
      </c>
    </row>
    <row r="142" spans="1:5" ht="14.25">
      <c r="A142">
        <f t="shared" si="4"/>
        <v>10</v>
      </c>
      <c r="B142">
        <f t="shared" si="5"/>
        <v>6</v>
      </c>
      <c r="C142" t="s">
        <v>352</v>
      </c>
      <c r="D142">
        <v>98.2</v>
      </c>
      <c r="E142">
        <v>75</v>
      </c>
    </row>
    <row r="143" spans="1:5" ht="14.25">
      <c r="A143">
        <f t="shared" si="4"/>
        <v>10</v>
      </c>
      <c r="B143">
        <f t="shared" si="5"/>
        <v>7</v>
      </c>
      <c r="C143" t="s">
        <v>353</v>
      </c>
      <c r="D143">
        <v>115</v>
      </c>
      <c r="E143">
        <v>90</v>
      </c>
    </row>
    <row r="144" spans="1:5" ht="14.25">
      <c r="A144">
        <f t="shared" si="4"/>
        <v>10</v>
      </c>
      <c r="B144">
        <f t="shared" si="5"/>
        <v>8</v>
      </c>
      <c r="C144" t="s">
        <v>354</v>
      </c>
      <c r="D144">
        <v>100</v>
      </c>
      <c r="E144">
        <v>76</v>
      </c>
    </row>
    <row r="145" spans="1:5" ht="14.25">
      <c r="A145">
        <f t="shared" si="4"/>
        <v>10</v>
      </c>
      <c r="B145">
        <f t="shared" si="5"/>
        <v>9</v>
      </c>
      <c r="C145" t="s">
        <v>355</v>
      </c>
      <c r="D145">
        <v>96.3</v>
      </c>
      <c r="E145">
        <v>76</v>
      </c>
    </row>
    <row r="146" spans="1:5" ht="14.25">
      <c r="A146">
        <f t="shared" si="4"/>
        <v>10</v>
      </c>
      <c r="B146">
        <f t="shared" si="5"/>
        <v>10</v>
      </c>
      <c r="C146" t="s">
        <v>356</v>
      </c>
      <c r="D146">
        <v>0</v>
      </c>
      <c r="E146">
        <v>0</v>
      </c>
    </row>
    <row r="147" spans="1:5" ht="14.25">
      <c r="A147">
        <f t="shared" si="4"/>
        <v>10</v>
      </c>
      <c r="B147">
        <f t="shared" si="5"/>
        <v>11</v>
      </c>
      <c r="C147" t="s">
        <v>357</v>
      </c>
      <c r="D147">
        <v>125</v>
      </c>
      <c r="E147">
        <v>78</v>
      </c>
    </row>
    <row r="148" spans="1:5" ht="14.25">
      <c r="A148">
        <f t="shared" si="4"/>
        <v>10</v>
      </c>
      <c r="B148">
        <f t="shared" si="5"/>
        <v>12</v>
      </c>
      <c r="C148" t="s">
        <v>358</v>
      </c>
      <c r="D148">
        <v>101</v>
      </c>
      <c r="E148">
        <v>71</v>
      </c>
    </row>
    <row r="149" spans="1:5" ht="14.25">
      <c r="A149">
        <f t="shared" si="4"/>
        <v>10</v>
      </c>
      <c r="B149">
        <f t="shared" si="5"/>
        <v>13</v>
      </c>
      <c r="C149" t="s">
        <v>359</v>
      </c>
      <c r="D149">
        <v>95</v>
      </c>
      <c r="E149">
        <v>76</v>
      </c>
    </row>
    <row r="150" spans="1:5" ht="14.25">
      <c r="A150">
        <f t="shared" si="4"/>
        <v>10</v>
      </c>
      <c r="B150">
        <f t="shared" si="5"/>
        <v>14</v>
      </c>
      <c r="C150" t="s">
        <v>360</v>
      </c>
      <c r="D150">
        <v>140</v>
      </c>
      <c r="E150">
        <v>80</v>
      </c>
    </row>
    <row r="151" spans="1:5" ht="14.25">
      <c r="A151">
        <f t="shared" si="4"/>
        <v>10</v>
      </c>
      <c r="B151">
        <f t="shared" si="5"/>
        <v>15</v>
      </c>
      <c r="C151" t="s">
        <v>361</v>
      </c>
      <c r="D151">
        <v>151</v>
      </c>
      <c r="E151">
        <v>102</v>
      </c>
    </row>
    <row r="152" spans="1:5" ht="14.25">
      <c r="A152">
        <f t="shared" si="4"/>
        <v>11</v>
      </c>
      <c r="B152">
        <f t="shared" si="5"/>
        <v>1</v>
      </c>
      <c r="C152" t="s">
        <v>362</v>
      </c>
      <c r="D152">
        <v>141</v>
      </c>
      <c r="E152">
        <v>118</v>
      </c>
    </row>
    <row r="153" spans="1:5" ht="14.25">
      <c r="A153">
        <f t="shared" si="4"/>
        <v>11</v>
      </c>
      <c r="B153">
        <f t="shared" si="5"/>
        <v>2</v>
      </c>
      <c r="C153" t="s">
        <v>363</v>
      </c>
      <c r="D153">
        <v>104</v>
      </c>
      <c r="E153">
        <v>74</v>
      </c>
    </row>
    <row r="154" spans="1:5" ht="14.25">
      <c r="A154">
        <f t="shared" si="4"/>
        <v>11</v>
      </c>
      <c r="B154">
        <f t="shared" si="5"/>
        <v>3</v>
      </c>
      <c r="C154" t="s">
        <v>364</v>
      </c>
      <c r="D154">
        <v>128</v>
      </c>
      <c r="E154">
        <v>87</v>
      </c>
    </row>
    <row r="155" spans="1:5" ht="14.25">
      <c r="A155">
        <f t="shared" si="4"/>
        <v>11</v>
      </c>
      <c r="B155">
        <f t="shared" si="5"/>
        <v>4</v>
      </c>
      <c r="C155" t="s">
        <v>365</v>
      </c>
      <c r="D155">
        <v>103</v>
      </c>
      <c r="E155">
        <v>88</v>
      </c>
    </row>
    <row r="156" spans="1:5" ht="14.25">
      <c r="A156">
        <f t="shared" si="4"/>
        <v>11</v>
      </c>
      <c r="B156">
        <f t="shared" si="5"/>
        <v>5</v>
      </c>
      <c r="C156" t="s">
        <v>366</v>
      </c>
      <c r="D156">
        <v>90.7</v>
      </c>
      <c r="E156">
        <v>75</v>
      </c>
    </row>
    <row r="157" spans="1:5" ht="14.25">
      <c r="A157">
        <f t="shared" si="4"/>
        <v>11</v>
      </c>
      <c r="B157">
        <f t="shared" si="5"/>
        <v>6</v>
      </c>
      <c r="C157" t="s">
        <v>367</v>
      </c>
      <c r="D157">
        <v>110</v>
      </c>
      <c r="E157">
        <v>93</v>
      </c>
    </row>
    <row r="158" spans="1:5" ht="14.25">
      <c r="A158">
        <f t="shared" si="4"/>
        <v>11</v>
      </c>
      <c r="B158">
        <f t="shared" si="5"/>
        <v>7</v>
      </c>
      <c r="C158" t="s">
        <v>368</v>
      </c>
      <c r="D158">
        <v>105</v>
      </c>
      <c r="E158">
        <v>90</v>
      </c>
    </row>
    <row r="159" spans="1:5" ht="14.25">
      <c r="A159">
        <f t="shared" si="4"/>
        <v>11</v>
      </c>
      <c r="B159">
        <f t="shared" si="5"/>
        <v>8</v>
      </c>
      <c r="C159" t="s">
        <v>369</v>
      </c>
      <c r="D159">
        <v>116</v>
      </c>
      <c r="E159">
        <v>86</v>
      </c>
    </row>
    <row r="160" spans="1:5" ht="14.25">
      <c r="A160">
        <f t="shared" si="4"/>
        <v>11</v>
      </c>
      <c r="B160">
        <f t="shared" si="5"/>
        <v>9</v>
      </c>
      <c r="C160" t="s">
        <v>370</v>
      </c>
      <c r="D160">
        <v>153</v>
      </c>
      <c r="E160">
        <v>114</v>
      </c>
    </row>
    <row r="161" spans="1:5" ht="14.25">
      <c r="A161">
        <f t="shared" si="4"/>
        <v>11</v>
      </c>
      <c r="B161">
        <f t="shared" si="5"/>
        <v>10</v>
      </c>
      <c r="C161" t="s">
        <v>371</v>
      </c>
      <c r="D161">
        <v>125</v>
      </c>
      <c r="E161">
        <v>78</v>
      </c>
    </row>
    <row r="162" spans="1:5" ht="14.25">
      <c r="A162">
        <f t="shared" si="4"/>
        <v>11</v>
      </c>
      <c r="B162">
        <f t="shared" si="5"/>
        <v>11</v>
      </c>
      <c r="C162" t="s">
        <v>372</v>
      </c>
      <c r="D162">
        <v>0</v>
      </c>
      <c r="E162">
        <v>0</v>
      </c>
    </row>
    <row r="163" spans="1:5" ht="14.25">
      <c r="A163">
        <f t="shared" si="4"/>
        <v>11</v>
      </c>
      <c r="B163">
        <f t="shared" si="5"/>
        <v>12</v>
      </c>
      <c r="C163" t="s">
        <v>373</v>
      </c>
      <c r="D163">
        <v>58.1</v>
      </c>
      <c r="E163">
        <v>44</v>
      </c>
    </row>
    <row r="164" spans="1:5" ht="14.25">
      <c r="A164">
        <f t="shared" si="4"/>
        <v>11</v>
      </c>
      <c r="B164">
        <f t="shared" si="5"/>
        <v>13</v>
      </c>
      <c r="C164" t="s">
        <v>374</v>
      </c>
      <c r="D164">
        <v>86.5</v>
      </c>
      <c r="E164">
        <v>60</v>
      </c>
    </row>
    <row r="165" spans="1:5" ht="14.25">
      <c r="A165">
        <f t="shared" si="4"/>
        <v>11</v>
      </c>
      <c r="B165">
        <f t="shared" si="5"/>
        <v>14</v>
      </c>
      <c r="C165" t="s">
        <v>375</v>
      </c>
      <c r="D165">
        <v>30.3</v>
      </c>
      <c r="E165">
        <v>27</v>
      </c>
    </row>
    <row r="166" spans="1:5" ht="14.25">
      <c r="A166">
        <f t="shared" si="4"/>
        <v>11</v>
      </c>
      <c r="B166">
        <f t="shared" si="5"/>
        <v>15</v>
      </c>
      <c r="C166" t="s">
        <v>376</v>
      </c>
      <c r="D166">
        <v>105</v>
      </c>
      <c r="E166">
        <v>78</v>
      </c>
    </row>
    <row r="167" spans="1:5" ht="14.25">
      <c r="A167">
        <f t="shared" si="4"/>
        <v>12</v>
      </c>
      <c r="B167">
        <f t="shared" si="5"/>
        <v>1</v>
      </c>
      <c r="C167" t="s">
        <v>377</v>
      </c>
      <c r="D167">
        <v>112</v>
      </c>
      <c r="E167">
        <v>79</v>
      </c>
    </row>
    <row r="168" spans="1:5" ht="14.25">
      <c r="A168">
        <f t="shared" si="4"/>
        <v>12</v>
      </c>
      <c r="B168">
        <f t="shared" si="5"/>
        <v>2</v>
      </c>
      <c r="C168" t="s">
        <v>378</v>
      </c>
      <c r="D168">
        <v>77.9</v>
      </c>
      <c r="E168">
        <v>58</v>
      </c>
    </row>
    <row r="169" spans="1:5" ht="14.25">
      <c r="A169">
        <f t="shared" si="4"/>
        <v>12</v>
      </c>
      <c r="B169">
        <f t="shared" si="5"/>
        <v>3</v>
      </c>
      <c r="C169" t="s">
        <v>379</v>
      </c>
      <c r="D169">
        <v>74.6</v>
      </c>
      <c r="E169">
        <v>54</v>
      </c>
    </row>
    <row r="170" spans="1:5" ht="14.25">
      <c r="A170">
        <f t="shared" si="4"/>
        <v>12</v>
      </c>
      <c r="B170">
        <f t="shared" si="5"/>
        <v>4</v>
      </c>
      <c r="C170" t="s">
        <v>380</v>
      </c>
      <c r="D170">
        <v>35.5</v>
      </c>
      <c r="E170">
        <v>37</v>
      </c>
    </row>
    <row r="171" spans="1:5" ht="14.25">
      <c r="A171">
        <f t="shared" si="4"/>
        <v>12</v>
      </c>
      <c r="B171">
        <f t="shared" si="5"/>
        <v>5</v>
      </c>
      <c r="C171" t="s">
        <v>381</v>
      </c>
      <c r="D171">
        <v>37.8</v>
      </c>
      <c r="E171">
        <v>32</v>
      </c>
    </row>
    <row r="172" spans="1:5" ht="14.25">
      <c r="A172">
        <f t="shared" si="4"/>
        <v>12</v>
      </c>
      <c r="B172">
        <f t="shared" si="5"/>
        <v>6</v>
      </c>
      <c r="C172" t="s">
        <v>382</v>
      </c>
      <c r="D172">
        <v>59.8</v>
      </c>
      <c r="E172">
        <v>46</v>
      </c>
    </row>
    <row r="173" spans="1:5" ht="14.25">
      <c r="A173">
        <f t="shared" si="4"/>
        <v>12</v>
      </c>
      <c r="B173">
        <f t="shared" si="5"/>
        <v>7</v>
      </c>
      <c r="C173" t="s">
        <v>383</v>
      </c>
      <c r="D173">
        <v>54.6</v>
      </c>
      <c r="E173">
        <v>41</v>
      </c>
    </row>
    <row r="174" spans="1:5" ht="14.25">
      <c r="A174">
        <f t="shared" si="4"/>
        <v>12</v>
      </c>
      <c r="B174">
        <f t="shared" si="5"/>
        <v>8</v>
      </c>
      <c r="C174" t="s">
        <v>384</v>
      </c>
      <c r="D174">
        <v>63.2</v>
      </c>
      <c r="E174">
        <v>44</v>
      </c>
    </row>
    <row r="175" spans="1:5" ht="14.25">
      <c r="A175">
        <f t="shared" si="4"/>
        <v>12</v>
      </c>
      <c r="B175">
        <f t="shared" si="5"/>
        <v>9</v>
      </c>
      <c r="C175" t="s">
        <v>385</v>
      </c>
      <c r="D175">
        <v>100</v>
      </c>
      <c r="E175">
        <v>73</v>
      </c>
    </row>
    <row r="176" spans="1:5" ht="14.25">
      <c r="A176">
        <f t="shared" si="4"/>
        <v>12</v>
      </c>
      <c r="B176">
        <f t="shared" si="5"/>
        <v>10</v>
      </c>
      <c r="C176" t="s">
        <v>386</v>
      </c>
      <c r="D176">
        <v>101</v>
      </c>
      <c r="E176">
        <v>71</v>
      </c>
    </row>
    <row r="177" spans="1:5" ht="14.25">
      <c r="A177">
        <f t="shared" si="4"/>
        <v>12</v>
      </c>
      <c r="B177">
        <f t="shared" si="5"/>
        <v>11</v>
      </c>
      <c r="C177" t="s">
        <v>387</v>
      </c>
      <c r="D177">
        <v>58.1</v>
      </c>
      <c r="E177">
        <v>44</v>
      </c>
    </row>
    <row r="178" spans="1:5" ht="14.25">
      <c r="A178">
        <f t="shared" si="4"/>
        <v>12</v>
      </c>
      <c r="B178">
        <f t="shared" si="5"/>
        <v>12</v>
      </c>
      <c r="C178" t="s">
        <v>388</v>
      </c>
      <c r="D178">
        <v>0</v>
      </c>
      <c r="E178">
        <v>0</v>
      </c>
    </row>
    <row r="179" spans="1:5" ht="14.25">
      <c r="A179">
        <f t="shared" si="4"/>
        <v>12</v>
      </c>
      <c r="B179">
        <f t="shared" si="5"/>
        <v>13</v>
      </c>
      <c r="C179" t="s">
        <v>389</v>
      </c>
      <c r="D179">
        <v>30.7</v>
      </c>
      <c r="E179">
        <v>25</v>
      </c>
    </row>
    <row r="180" spans="1:5" ht="14.25">
      <c r="A180">
        <f t="shared" si="4"/>
        <v>12</v>
      </c>
      <c r="B180">
        <f t="shared" si="5"/>
        <v>14</v>
      </c>
      <c r="C180" t="s">
        <v>390</v>
      </c>
      <c r="D180">
        <v>32.9</v>
      </c>
      <c r="E180">
        <v>35</v>
      </c>
    </row>
    <row r="181" spans="1:5" ht="14.25">
      <c r="A181">
        <f t="shared" si="4"/>
        <v>12</v>
      </c>
      <c r="B181">
        <f t="shared" si="5"/>
        <v>15</v>
      </c>
      <c r="C181" t="s">
        <v>391</v>
      </c>
      <c r="D181">
        <v>51.3</v>
      </c>
      <c r="E181">
        <v>42</v>
      </c>
    </row>
    <row r="182" spans="1:5" ht="14.25">
      <c r="A182">
        <f t="shared" si="4"/>
        <v>13</v>
      </c>
      <c r="B182">
        <f t="shared" si="5"/>
        <v>1</v>
      </c>
      <c r="C182" t="s">
        <v>392</v>
      </c>
      <c r="D182">
        <v>131</v>
      </c>
      <c r="E182">
        <v>91</v>
      </c>
    </row>
    <row r="183" spans="1:5" ht="14.25">
      <c r="A183">
        <f t="shared" si="4"/>
        <v>13</v>
      </c>
      <c r="B183">
        <f t="shared" si="5"/>
        <v>2</v>
      </c>
      <c r="C183" t="s">
        <v>393</v>
      </c>
      <c r="D183">
        <v>70.6</v>
      </c>
      <c r="E183">
        <v>54</v>
      </c>
    </row>
    <row r="184" spans="1:5" ht="14.25">
      <c r="A184">
        <f t="shared" si="4"/>
        <v>13</v>
      </c>
      <c r="B184">
        <f t="shared" si="5"/>
        <v>3</v>
      </c>
      <c r="C184" t="s">
        <v>394</v>
      </c>
      <c r="D184">
        <v>70.2</v>
      </c>
      <c r="E184">
        <v>49</v>
      </c>
    </row>
    <row r="185" spans="1:5" ht="14.25">
      <c r="A185">
        <f t="shared" si="4"/>
        <v>13</v>
      </c>
      <c r="B185">
        <f t="shared" si="5"/>
        <v>4</v>
      </c>
      <c r="C185" t="s">
        <v>395</v>
      </c>
      <c r="D185">
        <v>16.9</v>
      </c>
      <c r="E185">
        <v>30</v>
      </c>
    </row>
    <row r="186" spans="1:5" ht="14.25">
      <c r="A186">
        <f t="shared" si="4"/>
        <v>13</v>
      </c>
      <c r="B186">
        <f t="shared" si="5"/>
        <v>5</v>
      </c>
      <c r="C186" t="s">
        <v>396</v>
      </c>
      <c r="D186">
        <v>31.9</v>
      </c>
      <c r="E186">
        <v>34</v>
      </c>
    </row>
    <row r="187" spans="1:5" ht="14.25">
      <c r="A187">
        <f t="shared" si="4"/>
        <v>13</v>
      </c>
      <c r="B187">
        <f t="shared" si="5"/>
        <v>6</v>
      </c>
      <c r="C187" t="s">
        <v>397</v>
      </c>
      <c r="D187">
        <v>37.2</v>
      </c>
      <c r="E187">
        <v>37</v>
      </c>
    </row>
    <row r="188" spans="1:5" ht="14.25">
      <c r="A188">
        <f t="shared" si="4"/>
        <v>13</v>
      </c>
      <c r="B188">
        <f t="shared" si="5"/>
        <v>7</v>
      </c>
      <c r="C188" t="s">
        <v>398</v>
      </c>
      <c r="D188">
        <v>31.8</v>
      </c>
      <c r="E188">
        <v>35</v>
      </c>
    </row>
    <row r="189" spans="1:5" ht="14.25">
      <c r="A189">
        <f t="shared" si="4"/>
        <v>13</v>
      </c>
      <c r="B189">
        <f t="shared" si="5"/>
        <v>8</v>
      </c>
      <c r="C189" t="s">
        <v>399</v>
      </c>
      <c r="D189">
        <v>40.7</v>
      </c>
      <c r="E189">
        <v>37</v>
      </c>
    </row>
    <row r="190" spans="1:5" ht="14.25">
      <c r="A190">
        <f t="shared" si="4"/>
        <v>13</v>
      </c>
      <c r="B190">
        <f t="shared" si="5"/>
        <v>9</v>
      </c>
      <c r="C190" t="s">
        <v>400</v>
      </c>
      <c r="D190">
        <v>77.9</v>
      </c>
      <c r="E190">
        <v>67</v>
      </c>
    </row>
    <row r="191" spans="1:5" ht="14.25">
      <c r="A191">
        <f t="shared" si="4"/>
        <v>13</v>
      </c>
      <c r="B191">
        <f t="shared" si="5"/>
        <v>10</v>
      </c>
      <c r="C191" t="s">
        <v>401</v>
      </c>
      <c r="D191">
        <v>95</v>
      </c>
      <c r="E191">
        <v>76</v>
      </c>
    </row>
    <row r="192" spans="1:5" ht="14.25">
      <c r="A192">
        <f t="shared" si="4"/>
        <v>13</v>
      </c>
      <c r="B192">
        <f t="shared" si="5"/>
        <v>11</v>
      </c>
      <c r="C192" t="s">
        <v>402</v>
      </c>
      <c r="D192">
        <v>86.5</v>
      </c>
      <c r="E192">
        <v>60</v>
      </c>
    </row>
    <row r="193" spans="1:5" ht="14.25">
      <c r="A193">
        <f t="shared" si="4"/>
        <v>13</v>
      </c>
      <c r="B193">
        <f t="shared" si="5"/>
        <v>12</v>
      </c>
      <c r="C193" t="s">
        <v>403</v>
      </c>
      <c r="D193">
        <v>30.7</v>
      </c>
      <c r="E193">
        <v>25</v>
      </c>
    </row>
    <row r="194" spans="1:5" ht="14.25">
      <c r="A194">
        <f t="shared" si="4"/>
        <v>13</v>
      </c>
      <c r="B194">
        <f t="shared" si="5"/>
        <v>13</v>
      </c>
      <c r="C194" t="s">
        <v>404</v>
      </c>
      <c r="D194">
        <v>0</v>
      </c>
      <c r="E194">
        <v>0</v>
      </c>
    </row>
    <row r="195" spans="1:5" ht="14.25">
      <c r="A195">
        <f t="shared" si="4"/>
        <v>13</v>
      </c>
      <c r="B195">
        <f t="shared" si="5"/>
        <v>14</v>
      </c>
      <c r="C195" t="s">
        <v>405</v>
      </c>
      <c r="D195">
        <v>62.8</v>
      </c>
      <c r="E195">
        <v>58</v>
      </c>
    </row>
    <row r="196" spans="1:5" ht="14.25">
      <c r="A196">
        <f aca="true" t="shared" si="6" ref="A196:A226">IF(B195=15,A195+1,A195)</f>
        <v>13</v>
      </c>
      <c r="B196">
        <f aca="true" t="shared" si="7" ref="B196:B226">IF(B195=15,1,B195+1)</f>
        <v>15</v>
      </c>
      <c r="C196" t="s">
        <v>406</v>
      </c>
      <c r="D196">
        <v>70.1</v>
      </c>
      <c r="E196">
        <v>56</v>
      </c>
    </row>
    <row r="197" spans="1:5" ht="14.25">
      <c r="A197">
        <f t="shared" si="6"/>
        <v>14</v>
      </c>
      <c r="B197">
        <f t="shared" si="7"/>
        <v>1</v>
      </c>
      <c r="C197" t="s">
        <v>407</v>
      </c>
      <c r="D197">
        <v>141</v>
      </c>
      <c r="E197">
        <v>109</v>
      </c>
    </row>
    <row r="198" spans="1:5" ht="14.25">
      <c r="A198">
        <f t="shared" si="6"/>
        <v>14</v>
      </c>
      <c r="B198">
        <f t="shared" si="7"/>
        <v>2</v>
      </c>
      <c r="C198" t="s">
        <v>408</v>
      </c>
      <c r="D198">
        <v>119</v>
      </c>
      <c r="E198">
        <v>76</v>
      </c>
    </row>
    <row r="199" spans="1:5" ht="14.25">
      <c r="A199">
        <f t="shared" si="6"/>
        <v>14</v>
      </c>
      <c r="B199">
        <f t="shared" si="7"/>
        <v>3</v>
      </c>
      <c r="C199" t="s">
        <v>409</v>
      </c>
      <c r="D199">
        <v>117</v>
      </c>
      <c r="E199">
        <v>89</v>
      </c>
    </row>
    <row r="200" spans="1:5" ht="14.25">
      <c r="A200">
        <f t="shared" si="6"/>
        <v>14</v>
      </c>
      <c r="B200">
        <f t="shared" si="7"/>
        <v>4</v>
      </c>
      <c r="C200" t="s">
        <v>410</v>
      </c>
      <c r="D200">
        <v>70.2</v>
      </c>
      <c r="E200">
        <v>70</v>
      </c>
    </row>
    <row r="201" spans="1:5" ht="14.25">
      <c r="A201">
        <f t="shared" si="6"/>
        <v>14</v>
      </c>
      <c r="B201">
        <f t="shared" si="7"/>
        <v>5</v>
      </c>
      <c r="C201" t="s">
        <v>411</v>
      </c>
      <c r="D201">
        <v>65.7</v>
      </c>
      <c r="E201">
        <v>60</v>
      </c>
    </row>
    <row r="202" spans="1:5" ht="14.25">
      <c r="A202">
        <f t="shared" si="6"/>
        <v>14</v>
      </c>
      <c r="B202">
        <f t="shared" si="7"/>
        <v>6</v>
      </c>
      <c r="C202" t="s">
        <v>412</v>
      </c>
      <c r="D202">
        <v>87.7</v>
      </c>
      <c r="E202">
        <v>73</v>
      </c>
    </row>
    <row r="203" spans="1:5" ht="14.25">
      <c r="A203">
        <f t="shared" si="6"/>
        <v>14</v>
      </c>
      <c r="B203">
        <f t="shared" si="7"/>
        <v>7</v>
      </c>
      <c r="C203" t="s">
        <v>413</v>
      </c>
      <c r="D203">
        <v>82.5</v>
      </c>
      <c r="E203">
        <v>69</v>
      </c>
    </row>
    <row r="204" spans="1:5" ht="14.25">
      <c r="A204">
        <f t="shared" si="6"/>
        <v>14</v>
      </c>
      <c r="B204">
        <f t="shared" si="7"/>
        <v>8</v>
      </c>
      <c r="C204" t="s">
        <v>414</v>
      </c>
      <c r="D204">
        <v>91.1</v>
      </c>
      <c r="E204">
        <v>71</v>
      </c>
    </row>
    <row r="205" spans="1:5" ht="14.25">
      <c r="A205">
        <f t="shared" si="6"/>
        <v>14</v>
      </c>
      <c r="B205">
        <f t="shared" si="7"/>
        <v>9</v>
      </c>
      <c r="C205" t="s">
        <v>415</v>
      </c>
      <c r="D205">
        <v>128</v>
      </c>
      <c r="E205">
        <v>99</v>
      </c>
    </row>
    <row r="206" spans="1:5" ht="14.25">
      <c r="A206">
        <f t="shared" si="6"/>
        <v>14</v>
      </c>
      <c r="B206">
        <f t="shared" si="7"/>
        <v>10</v>
      </c>
      <c r="C206" t="s">
        <v>416</v>
      </c>
      <c r="D206">
        <v>140</v>
      </c>
      <c r="E206">
        <v>80</v>
      </c>
    </row>
    <row r="207" spans="1:5" ht="14.25">
      <c r="A207">
        <f t="shared" si="6"/>
        <v>14</v>
      </c>
      <c r="B207">
        <f t="shared" si="7"/>
        <v>11</v>
      </c>
      <c r="C207" t="s">
        <v>417</v>
      </c>
      <c r="D207">
        <v>30.3</v>
      </c>
      <c r="E207">
        <v>27</v>
      </c>
    </row>
    <row r="208" spans="1:5" ht="14.25">
      <c r="A208">
        <f t="shared" si="6"/>
        <v>14</v>
      </c>
      <c r="B208">
        <f t="shared" si="7"/>
        <v>12</v>
      </c>
      <c r="C208" t="s">
        <v>418</v>
      </c>
      <c r="D208">
        <v>32.9</v>
      </c>
      <c r="E208">
        <v>35</v>
      </c>
    </row>
    <row r="209" spans="1:5" ht="14.25">
      <c r="A209">
        <f t="shared" si="6"/>
        <v>14</v>
      </c>
      <c r="B209">
        <f t="shared" si="7"/>
        <v>13</v>
      </c>
      <c r="C209" t="s">
        <v>419</v>
      </c>
      <c r="D209">
        <v>62.8</v>
      </c>
      <c r="E209">
        <v>58</v>
      </c>
    </row>
    <row r="210" spans="1:5" ht="14.25">
      <c r="A210">
        <f t="shared" si="6"/>
        <v>14</v>
      </c>
      <c r="B210">
        <f t="shared" si="7"/>
        <v>14</v>
      </c>
      <c r="C210" t="s">
        <v>420</v>
      </c>
      <c r="D210">
        <v>0</v>
      </c>
      <c r="E210">
        <v>0</v>
      </c>
    </row>
    <row r="211" spans="1:5" ht="14.25">
      <c r="A211">
        <f t="shared" si="6"/>
        <v>14</v>
      </c>
      <c r="B211">
        <f t="shared" si="7"/>
        <v>15</v>
      </c>
      <c r="C211" t="s">
        <v>421</v>
      </c>
      <c r="D211">
        <v>78.6</v>
      </c>
      <c r="E211">
        <v>73</v>
      </c>
    </row>
    <row r="212" spans="1:5" ht="14.25">
      <c r="A212">
        <f t="shared" si="6"/>
        <v>15</v>
      </c>
      <c r="B212">
        <f t="shared" si="7"/>
        <v>1</v>
      </c>
      <c r="C212" t="s">
        <v>422</v>
      </c>
      <c r="D212">
        <v>103</v>
      </c>
      <c r="E212">
        <v>65</v>
      </c>
    </row>
    <row r="213" spans="1:5" ht="14.25">
      <c r="A213">
        <f t="shared" si="6"/>
        <v>15</v>
      </c>
      <c r="B213">
        <f t="shared" si="7"/>
        <v>2</v>
      </c>
      <c r="C213" t="s">
        <v>423</v>
      </c>
      <c r="D213">
        <v>128</v>
      </c>
      <c r="E213">
        <v>90</v>
      </c>
    </row>
    <row r="214" spans="1:5" ht="14.25">
      <c r="A214">
        <f t="shared" si="6"/>
        <v>15</v>
      </c>
      <c r="B214">
        <f t="shared" si="7"/>
        <v>3</v>
      </c>
      <c r="C214" t="s">
        <v>424</v>
      </c>
      <c r="D214">
        <v>124</v>
      </c>
      <c r="E214">
        <v>86</v>
      </c>
    </row>
    <row r="215" spans="1:5" ht="14.25">
      <c r="A215">
        <f t="shared" si="6"/>
        <v>15</v>
      </c>
      <c r="B215">
        <f t="shared" si="7"/>
        <v>4</v>
      </c>
      <c r="C215" t="s">
        <v>425</v>
      </c>
      <c r="D215">
        <v>85.2</v>
      </c>
      <c r="E215">
        <v>71</v>
      </c>
    </row>
    <row r="216" spans="1:5" ht="14.25">
      <c r="A216">
        <f t="shared" si="6"/>
        <v>15</v>
      </c>
      <c r="B216">
        <f t="shared" si="7"/>
        <v>5</v>
      </c>
      <c r="C216" t="s">
        <v>426</v>
      </c>
      <c r="D216">
        <v>49.2</v>
      </c>
      <c r="E216">
        <v>43</v>
      </c>
    </row>
    <row r="217" spans="1:5" ht="14.25">
      <c r="A217">
        <f t="shared" si="6"/>
        <v>15</v>
      </c>
      <c r="B217">
        <f t="shared" si="7"/>
        <v>6</v>
      </c>
      <c r="C217" t="s">
        <v>427</v>
      </c>
      <c r="D217">
        <v>75.1</v>
      </c>
      <c r="E217">
        <v>61</v>
      </c>
    </row>
    <row r="218" spans="1:5" ht="14.25">
      <c r="A218">
        <f t="shared" si="6"/>
        <v>15</v>
      </c>
      <c r="B218">
        <f t="shared" si="7"/>
        <v>7</v>
      </c>
      <c r="C218" t="s">
        <v>428</v>
      </c>
      <c r="D218">
        <v>64.1</v>
      </c>
      <c r="E218">
        <v>51</v>
      </c>
    </row>
    <row r="219" spans="1:5" ht="14.25">
      <c r="A219">
        <f t="shared" si="6"/>
        <v>15</v>
      </c>
      <c r="B219">
        <f t="shared" si="7"/>
        <v>8</v>
      </c>
      <c r="C219" t="s">
        <v>429</v>
      </c>
      <c r="D219">
        <v>72.7</v>
      </c>
      <c r="E219">
        <v>54</v>
      </c>
    </row>
    <row r="220" spans="1:5" ht="14.25">
      <c r="A220">
        <f t="shared" si="6"/>
        <v>15</v>
      </c>
      <c r="B220">
        <f t="shared" si="7"/>
        <v>9</v>
      </c>
      <c r="C220" t="s">
        <v>430</v>
      </c>
      <c r="D220">
        <v>110</v>
      </c>
      <c r="E220">
        <v>82</v>
      </c>
    </row>
    <row r="221" spans="1:5" ht="14.25">
      <c r="A221">
        <f t="shared" si="6"/>
        <v>15</v>
      </c>
      <c r="B221">
        <f t="shared" si="7"/>
        <v>10</v>
      </c>
      <c r="C221" t="s">
        <v>431</v>
      </c>
      <c r="D221">
        <v>151</v>
      </c>
      <c r="E221">
        <v>102</v>
      </c>
    </row>
    <row r="222" spans="1:5" ht="14.25">
      <c r="A222">
        <f t="shared" si="6"/>
        <v>15</v>
      </c>
      <c r="B222">
        <f t="shared" si="7"/>
        <v>11</v>
      </c>
      <c r="C222" t="s">
        <v>432</v>
      </c>
      <c r="D222">
        <v>105</v>
      </c>
      <c r="E222">
        <v>78</v>
      </c>
    </row>
    <row r="223" spans="1:5" ht="14.25">
      <c r="A223">
        <f t="shared" si="6"/>
        <v>15</v>
      </c>
      <c r="B223">
        <f t="shared" si="7"/>
        <v>12</v>
      </c>
      <c r="C223" t="s">
        <v>433</v>
      </c>
      <c r="D223">
        <v>51.3</v>
      </c>
      <c r="E223">
        <v>42</v>
      </c>
    </row>
    <row r="224" spans="1:5" ht="14.25">
      <c r="A224">
        <f t="shared" si="6"/>
        <v>15</v>
      </c>
      <c r="B224">
        <f t="shared" si="7"/>
        <v>13</v>
      </c>
      <c r="C224" t="s">
        <v>434</v>
      </c>
      <c r="D224">
        <v>70.1</v>
      </c>
      <c r="E224">
        <v>56</v>
      </c>
    </row>
    <row r="225" spans="1:5" ht="14.25">
      <c r="A225">
        <f t="shared" si="6"/>
        <v>15</v>
      </c>
      <c r="B225">
        <f t="shared" si="7"/>
        <v>14</v>
      </c>
      <c r="C225" t="s">
        <v>435</v>
      </c>
      <c r="D225">
        <v>78.6</v>
      </c>
      <c r="E225">
        <v>73</v>
      </c>
    </row>
    <row r="226" spans="1:5" ht="14.25">
      <c r="A226">
        <f t="shared" si="6"/>
        <v>15</v>
      </c>
      <c r="B226">
        <f t="shared" si="7"/>
        <v>15</v>
      </c>
      <c r="C226" t="s">
        <v>436</v>
      </c>
      <c r="D226">
        <v>0</v>
      </c>
      <c r="E226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cp:lastPrinted>2016-10-24T09:46:28Z</cp:lastPrinted>
  <dcterms:created xsi:type="dcterms:W3CDTF">2016-10-21T15:29:50Z</dcterms:created>
  <dcterms:modified xsi:type="dcterms:W3CDTF">2016-10-24T11:25:11Z</dcterms:modified>
  <cp:category/>
  <cp:version/>
  <cp:contentType/>
  <cp:contentStatus/>
</cp:coreProperties>
</file>